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5\2. บำนาญ\13 ม.ค 66\"/>
    </mc:Choice>
  </mc:AlternateContent>
  <xr:revisionPtr revIDLastSave="0" documentId="13_ncr:40009_{3272FBB5-2F81-4014-BE10-936105A21C7C}" xr6:coauthVersionLast="47" xr6:coauthVersionMax="47" xr10:uidLastSave="{00000000-0000-0000-0000-000000000000}"/>
  <workbookProtection workbookAlgorithmName="SHA-512" workbookHashValue="MmIABTuL7W5o3CW2IMQr/Sj23dgDqo6tbC7mFwCOcpTsmfXm/qHKrikDrl4r/66XUBNtf7lp305YqmD9tiTU1g==" workbookSaltValue="vc17zid3oO+QKgbBeT18OA==" workbookSpinCount="100000" lockStructure="1"/>
  <bookViews>
    <workbookView xWindow="-120" yWindow="-120" windowWidth="21840" windowHeight="13140" tabRatio="849" firstSheet="1" activeTab="1"/>
  </bookViews>
  <sheets>
    <sheet name="สบง.6ข้อมูลปรับตามสพฐ." sheetId="4" state="hidden" r:id="rId1"/>
    <sheet name="สลิป" sheetId="2" r:id="rId2"/>
    <sheet name="ปรีชา" sheetId="5" state="hidden" r:id="rId3"/>
  </sheets>
  <externalReferences>
    <externalReference r:id="rId4"/>
  </externalReferences>
  <definedNames>
    <definedName name="_xlnm.Print_Area" localSheetId="0">สบง.6ข้อมูลปรับตามสพฐ.!$A$1:$CH$751</definedName>
    <definedName name="_xlnm.Print_Titles" localSheetId="0">สบง.6ข้อมูลปรับตามสพฐ.!$U:$Y,สบง.6ข้อมูลปรับตามสพฐ.!$5:$8</definedName>
  </definedNames>
  <calcPr calcId="191029" fullCalcOnLoad="1"/>
</workbook>
</file>

<file path=xl/calcChain.xml><?xml version="1.0" encoding="utf-8"?>
<calcChain xmlns="http://schemas.openxmlformats.org/spreadsheetml/2006/main">
  <c r="CC353" i="4" l="1"/>
  <c r="CC900" i="4"/>
  <c r="CC1304" i="4"/>
  <c r="CC418" i="4"/>
  <c r="CC280" i="4"/>
  <c r="CC1332" i="4"/>
  <c r="CC985" i="4"/>
  <c r="CC733" i="4"/>
  <c r="CC343" i="4"/>
  <c r="CC330" i="4"/>
  <c r="CC241" i="4"/>
  <c r="CC614" i="4"/>
  <c r="CC983" i="4"/>
  <c r="CC846" i="4"/>
  <c r="CC469" i="4"/>
  <c r="CC229" i="4"/>
  <c r="CC337" i="4"/>
  <c r="CC877" i="4"/>
  <c r="CC349" i="4"/>
  <c r="CC1008" i="4"/>
  <c r="CC979" i="4"/>
  <c r="CC1409" i="4"/>
  <c r="CC1055" i="4"/>
  <c r="CC564" i="4"/>
  <c r="CC341" i="4"/>
  <c r="CC302" i="4"/>
  <c r="CC340" i="4"/>
  <c r="CC283" i="4"/>
  <c r="CC490" i="4"/>
  <c r="CC549" i="4"/>
  <c r="CC594" i="4"/>
  <c r="CC268" i="4"/>
  <c r="CC254" i="4"/>
  <c r="CC79" i="4"/>
  <c r="CC1109" i="4"/>
  <c r="CC560" i="4"/>
  <c r="CC487" i="4"/>
  <c r="CC333" i="4"/>
  <c r="CC1100" i="4"/>
  <c r="CC566" i="4"/>
  <c r="CC984" i="4"/>
  <c r="CC561" i="4"/>
  <c r="CC612" i="4"/>
  <c r="CC1117" i="4"/>
  <c r="CC975" i="4"/>
  <c r="CC292" i="4"/>
  <c r="CC498" i="4"/>
  <c r="CC729" i="4"/>
  <c r="CC986" i="4"/>
  <c r="CC587" i="4"/>
  <c r="CC933" i="4"/>
  <c r="CC1459" i="4"/>
  <c r="CC419" i="4"/>
  <c r="CB353" i="4"/>
  <c r="CB900" i="4"/>
  <c r="CB1304" i="4"/>
  <c r="CB418" i="4"/>
  <c r="CB280" i="4"/>
  <c r="CB1332" i="4"/>
  <c r="CB985" i="4"/>
  <c r="CB733" i="4"/>
  <c r="CB343" i="4"/>
  <c r="CB330" i="4"/>
  <c r="CB241" i="4"/>
  <c r="CB614" i="4"/>
  <c r="CB983" i="4"/>
  <c r="CB846" i="4"/>
  <c r="CB469" i="4"/>
  <c r="CB229" i="4"/>
  <c r="CB337" i="4"/>
  <c r="CB877" i="4"/>
  <c r="CB349" i="4"/>
  <c r="CB1008" i="4"/>
  <c r="CB979" i="4"/>
  <c r="CB1409" i="4"/>
  <c r="CB1055" i="4"/>
  <c r="CB564" i="4"/>
  <c r="CB341" i="4"/>
  <c r="CB302" i="4"/>
  <c r="CB340" i="4"/>
  <c r="CB283" i="4"/>
  <c r="CB490" i="4"/>
  <c r="CB549" i="4"/>
  <c r="CB594" i="4"/>
  <c r="CB268" i="4"/>
  <c r="CB254" i="4"/>
  <c r="CB79" i="4"/>
  <c r="CB1109" i="4"/>
  <c r="CB560" i="4"/>
  <c r="CB487" i="4"/>
  <c r="CB333" i="4"/>
  <c r="CB1100" i="4"/>
  <c r="CB566" i="4"/>
  <c r="CB984" i="4"/>
  <c r="CB561" i="4"/>
  <c r="CB612" i="4"/>
  <c r="CB1117" i="4"/>
  <c r="CB975" i="4"/>
  <c r="CB292" i="4"/>
  <c r="CB498" i="4"/>
  <c r="CB729" i="4"/>
  <c r="CB986" i="4"/>
  <c r="CB587" i="4"/>
  <c r="CB933" i="4"/>
  <c r="CB1459" i="4"/>
  <c r="CB419" i="4"/>
  <c r="CA353" i="4"/>
  <c r="CA900" i="4"/>
  <c r="CA1304" i="4"/>
  <c r="CA418" i="4"/>
  <c r="CA280" i="4"/>
  <c r="CA1332" i="4"/>
  <c r="CA985" i="4"/>
  <c r="CA733" i="4"/>
  <c r="CA343" i="4"/>
  <c r="CA330" i="4"/>
  <c r="CA241" i="4"/>
  <c r="CA614" i="4"/>
  <c r="CA983" i="4"/>
  <c r="CA846" i="4"/>
  <c r="CA469" i="4"/>
  <c r="CA229" i="4"/>
  <c r="CA337" i="4"/>
  <c r="CA877" i="4"/>
  <c r="CA349" i="4"/>
  <c r="CA1008" i="4"/>
  <c r="CA979" i="4"/>
  <c r="CA1409" i="4"/>
  <c r="CA1055" i="4"/>
  <c r="CA564" i="4"/>
  <c r="CA341" i="4"/>
  <c r="CA302" i="4"/>
  <c r="CA340" i="4"/>
  <c r="CA283" i="4"/>
  <c r="CA490" i="4"/>
  <c r="CA549" i="4"/>
  <c r="CA594" i="4"/>
  <c r="CA268" i="4"/>
  <c r="CA254" i="4"/>
  <c r="CA79" i="4"/>
  <c r="CA1109" i="4"/>
  <c r="CA560" i="4"/>
  <c r="CA487" i="4"/>
  <c r="CA333" i="4"/>
  <c r="CA1100" i="4"/>
  <c r="CA566" i="4"/>
  <c r="CA984" i="4"/>
  <c r="CA561" i="4"/>
  <c r="CA612" i="4"/>
  <c r="CA1117" i="4"/>
  <c r="CA975" i="4"/>
  <c r="CA292" i="4"/>
  <c r="CA498" i="4"/>
  <c r="CA729" i="4"/>
  <c r="CA986" i="4"/>
  <c r="CA587" i="4"/>
  <c r="CA933" i="4"/>
  <c r="CA1459" i="4"/>
  <c r="CA419" i="4"/>
  <c r="CC919" i="4"/>
  <c r="CC75" i="4"/>
  <c r="CC467" i="4"/>
  <c r="CC120" i="4"/>
  <c r="CC473" i="4"/>
  <c r="CC943" i="4"/>
  <c r="CC111" i="4"/>
  <c r="CC1069" i="4"/>
  <c r="CC95" i="4"/>
  <c r="CC937" i="4"/>
  <c r="CC1027" i="4"/>
  <c r="CC895" i="4"/>
  <c r="CC927" i="4"/>
  <c r="CC74" i="4"/>
  <c r="CC853" i="4"/>
  <c r="CC949" i="4"/>
  <c r="CC466" i="4"/>
  <c r="CC1385" i="4"/>
  <c r="CC276" i="4"/>
  <c r="CC875" i="4"/>
  <c r="CC1368" i="4"/>
  <c r="CC253" i="4"/>
  <c r="CC61" i="4"/>
  <c r="CC63" i="4"/>
  <c r="CC800" i="4"/>
  <c r="CC825" i="4"/>
  <c r="CC1253" i="4"/>
  <c r="CC814" i="4"/>
  <c r="CC523" i="4"/>
  <c r="CC1026" i="4"/>
  <c r="CC1468" i="4"/>
  <c r="CC455" i="4"/>
  <c r="CC620" i="4"/>
  <c r="CC1266" i="4"/>
  <c r="CC728" i="4"/>
  <c r="CC31" i="4"/>
  <c r="CC1128" i="4"/>
  <c r="CC750" i="4"/>
  <c r="CC256" i="4"/>
  <c r="CC1192" i="4"/>
  <c r="CC484" i="4"/>
  <c r="CC999" i="4"/>
  <c r="CC1182" i="4"/>
  <c r="CC1416" i="4"/>
  <c r="CC458" i="4"/>
  <c r="CC883" i="4"/>
  <c r="CC1144" i="4"/>
  <c r="CC675" i="4"/>
  <c r="CC1207" i="4"/>
  <c r="CC47" i="4"/>
  <c r="CC215" i="4"/>
  <c r="CC521" i="4"/>
  <c r="CC770" i="4"/>
  <c r="CC106" i="4"/>
  <c r="CC973" i="4"/>
  <c r="CC1420" i="4"/>
  <c r="CC811" i="4"/>
  <c r="CC802" i="4"/>
  <c r="CC270" i="4"/>
  <c r="CC344" i="4"/>
  <c r="CC815" i="4"/>
  <c r="CC236" i="4"/>
  <c r="CC722" i="4"/>
  <c r="CC920" i="4"/>
  <c r="CC235" i="4"/>
  <c r="CC738" i="4"/>
  <c r="CC82" i="4"/>
  <c r="CC193" i="4"/>
  <c r="CC328" i="4"/>
  <c r="CC1367" i="4"/>
  <c r="CC181" i="4"/>
  <c r="CC1259" i="4"/>
  <c r="CC768" i="4"/>
  <c r="CC1114" i="4"/>
  <c r="CC350" i="4"/>
  <c r="CC1176" i="4"/>
  <c r="CC828" i="4"/>
  <c r="CC1430" i="4"/>
  <c r="CC97" i="4"/>
  <c r="CC92" i="4"/>
  <c r="CC240" i="4"/>
  <c r="CC1294" i="4"/>
  <c r="CC987" i="4"/>
  <c r="CC535" i="4"/>
  <c r="CC730" i="4"/>
  <c r="CC218" i="4"/>
  <c r="CC1172" i="4"/>
  <c r="CC154" i="4"/>
  <c r="CC1482" i="4"/>
  <c r="CC227" i="4"/>
  <c r="CC1280" i="4"/>
  <c r="CC442" i="4"/>
  <c r="CC807" i="4"/>
  <c r="CC1417" i="4"/>
  <c r="CC797" i="4"/>
  <c r="CC173" i="4"/>
  <c r="CC1166" i="4"/>
  <c r="CC718" i="4"/>
  <c r="CC1186" i="4"/>
  <c r="CC593" i="4"/>
  <c r="CC1456" i="4"/>
  <c r="CC113" i="4"/>
  <c r="CC514" i="4"/>
  <c r="CC547" i="4"/>
  <c r="CC942" i="4"/>
  <c r="CC1375" i="4"/>
  <c r="CC172" i="4"/>
  <c r="CC472" i="4"/>
  <c r="CC1263" i="4"/>
  <c r="CC1449" i="4"/>
  <c r="CC89" i="4"/>
  <c r="CC226" i="4"/>
  <c r="CC500" i="4"/>
  <c r="CC26" i="4"/>
  <c r="CC662" i="4"/>
  <c r="CC27" i="4"/>
  <c r="CC823" i="4"/>
  <c r="CC1018" i="4"/>
  <c r="CC1395" i="4"/>
  <c r="CC322" i="4"/>
  <c r="CC946" i="4"/>
  <c r="CC944" i="4"/>
  <c r="CC1414" i="4"/>
  <c r="CC49" i="4"/>
  <c r="CC525" i="4"/>
  <c r="CC1105" i="4"/>
  <c r="CC117" i="4"/>
  <c r="CC744" i="4"/>
  <c r="CC1331" i="4"/>
  <c r="CC861" i="4"/>
  <c r="CC1317" i="4"/>
  <c r="CC932" i="4"/>
  <c r="CC265" i="4"/>
  <c r="CC23" i="4"/>
  <c r="CC364" i="4"/>
  <c r="CC482" i="4"/>
  <c r="CC1194" i="4"/>
  <c r="CC217" i="4"/>
  <c r="CC1175" i="4"/>
  <c r="CC1130" i="4"/>
  <c r="CC538" i="4"/>
  <c r="CC160" i="4"/>
  <c r="CC625" i="4"/>
  <c r="CC352" i="4"/>
  <c r="CC667" i="4"/>
  <c r="CC417" i="4"/>
  <c r="CC59" i="4"/>
  <c r="CC1091" i="4"/>
  <c r="CC423" i="4"/>
  <c r="CC752" i="4"/>
  <c r="CC646" i="4"/>
  <c r="CC1408" i="4"/>
  <c r="CC567" i="4"/>
  <c r="CC782" i="4"/>
  <c r="CC93" i="4"/>
  <c r="CC705" i="4"/>
  <c r="CC1206" i="4"/>
  <c r="CC1200" i="4"/>
  <c r="CC255" i="4"/>
  <c r="CC110" i="4"/>
  <c r="CC176" i="4"/>
  <c r="CC1127" i="4"/>
  <c r="CC452" i="4"/>
  <c r="CC1213" i="4"/>
  <c r="CC244" i="4"/>
  <c r="CC137" i="4"/>
  <c r="CC70" i="4"/>
  <c r="CC1080" i="4"/>
  <c r="CC882" i="4"/>
  <c r="CC847" i="4"/>
  <c r="CC907" i="4"/>
  <c r="CC881" i="4"/>
  <c r="CC186" i="4"/>
  <c r="CC451" i="4"/>
  <c r="CC1044" i="4"/>
  <c r="CC938" i="4"/>
  <c r="CC285" i="4"/>
  <c r="CC78" i="4"/>
  <c r="CC766" i="4"/>
  <c r="CC1387" i="4"/>
  <c r="CC46" i="4"/>
  <c r="CC456" i="4"/>
  <c r="CC1396" i="4"/>
  <c r="CC670" i="4"/>
  <c r="CC290" i="4"/>
  <c r="CC724" i="4"/>
  <c r="CC1050" i="4"/>
  <c r="CC1107" i="4"/>
  <c r="CC1227" i="4"/>
  <c r="CC746" i="4"/>
  <c r="CC269" i="4"/>
  <c r="CC1047" i="4"/>
  <c r="CC1419" i="4"/>
  <c r="CC56" i="4"/>
  <c r="CC870" i="4"/>
  <c r="CC894" i="4"/>
  <c r="CC968" i="4"/>
  <c r="CC941" i="4"/>
  <c r="CC379" i="4"/>
  <c r="CC876" i="4"/>
  <c r="CC893" i="4"/>
  <c r="CC517" i="4"/>
  <c r="CC732" i="4"/>
  <c r="CC162" i="4"/>
  <c r="CC832" i="4"/>
  <c r="CC833" i="4"/>
  <c r="CC436" i="4"/>
  <c r="CC1020" i="4"/>
  <c r="CC1111" i="4"/>
  <c r="CC1233" i="4"/>
  <c r="CC798" i="4"/>
  <c r="CC998" i="4"/>
  <c r="CC931" i="4"/>
  <c r="CC972" i="4"/>
  <c r="CC356" i="4"/>
  <c r="CC159" i="4"/>
  <c r="CC838" i="4"/>
  <c r="CC1154" i="4"/>
  <c r="CC1150" i="4"/>
  <c r="CC327" i="4"/>
  <c r="CC1140" i="4"/>
  <c r="CC755" i="4"/>
  <c r="CC497" i="4"/>
  <c r="CC777" i="4"/>
  <c r="CC1365" i="4"/>
  <c r="CC425" i="4"/>
  <c r="CC677" i="4"/>
  <c r="CC716" i="4"/>
  <c r="CC1288" i="4"/>
  <c r="CC1302" i="4"/>
  <c r="CC1090" i="4"/>
  <c r="CC742" i="4"/>
  <c r="CC342" i="4"/>
  <c r="CC1164" i="4"/>
  <c r="CC1271" i="4"/>
  <c r="CC409" i="4"/>
  <c r="CC87" i="4"/>
  <c r="CC854" i="4"/>
  <c r="CC291" i="4"/>
  <c r="CC1063" i="4"/>
  <c r="CC676" i="4"/>
  <c r="CC1316" i="4"/>
  <c r="CC1384" i="4"/>
  <c r="CC216" i="4"/>
  <c r="CC504" i="4"/>
  <c r="CC1000" i="4"/>
  <c r="CC12" i="4"/>
  <c r="CC589" i="4"/>
  <c r="CC122" i="4"/>
  <c r="CC408" i="4"/>
  <c r="CC888" i="4"/>
  <c r="CC959" i="4"/>
  <c r="CC319" i="4"/>
  <c r="CC674" i="4"/>
  <c r="CC476" i="4"/>
  <c r="CC1035" i="4"/>
  <c r="CC565" i="4"/>
  <c r="CC1386" i="4"/>
  <c r="CC1145" i="4"/>
  <c r="CC231" i="4"/>
  <c r="CC434" i="4"/>
  <c r="CC940" i="4"/>
  <c r="CC1460" i="4"/>
  <c r="CC1068" i="4"/>
  <c r="CC1013" i="4"/>
  <c r="CC1240" i="4"/>
  <c r="CC306" i="4"/>
  <c r="CC633" i="4"/>
  <c r="CC300" i="4"/>
  <c r="CC134" i="4"/>
  <c r="CC421" i="4"/>
  <c r="CC205" i="4"/>
  <c r="CC702" i="4"/>
  <c r="CC80" i="4"/>
  <c r="CC1376" i="4"/>
  <c r="CC1298" i="4"/>
  <c r="CC380" i="4"/>
  <c r="CC1404" i="4"/>
  <c r="CC156" i="4"/>
  <c r="CC935" i="4"/>
  <c r="CC1391" i="4"/>
  <c r="CC989" i="4"/>
  <c r="CC1473" i="4"/>
  <c r="CC714" i="4"/>
  <c r="CC297" i="4"/>
  <c r="CC687" i="4"/>
  <c r="CC311" i="4"/>
  <c r="CC293" i="4"/>
  <c r="CC335" i="4"/>
  <c r="CC1361" i="4"/>
  <c r="CC395" i="4"/>
  <c r="CC1010" i="4"/>
  <c r="CC553" i="4"/>
  <c r="CC898" i="4"/>
  <c r="CC929" i="4"/>
  <c r="CC1371" i="4"/>
  <c r="CC1031" i="4"/>
  <c r="CC1397" i="4"/>
  <c r="CC749" i="4"/>
  <c r="CC262" i="4"/>
  <c r="CC1230" i="4"/>
  <c r="CC1165" i="4"/>
  <c r="CC1410" i="4"/>
  <c r="CC194" i="4"/>
  <c r="CC1327" i="4"/>
  <c r="CC786" i="4"/>
  <c r="CC65" i="4"/>
  <c r="CC19" i="4"/>
  <c r="CC104" i="4"/>
  <c r="CC582" i="4"/>
  <c r="CC489" i="4"/>
  <c r="CC1480" i="4"/>
  <c r="CC1190" i="4"/>
  <c r="CC198" i="4"/>
  <c r="CC130" i="4"/>
  <c r="CC981" i="4"/>
  <c r="CC384" i="4"/>
  <c r="CC507" i="4"/>
  <c r="CC762" i="4"/>
  <c r="CC1125" i="4"/>
  <c r="CC1071" i="4"/>
  <c r="CC387" i="4"/>
  <c r="CC334" i="4"/>
  <c r="CC214" i="4"/>
  <c r="CC1352" i="4"/>
  <c r="CC776" i="4"/>
  <c r="CC361" i="4"/>
  <c r="CC606" i="4"/>
  <c r="CC1016" i="4"/>
  <c r="CC179" i="4"/>
  <c r="CC640" i="4"/>
  <c r="CC1339" i="4"/>
  <c r="CC282" i="4"/>
  <c r="CC177" i="4"/>
  <c r="CC108" i="4"/>
  <c r="CC703" i="4"/>
  <c r="CC739" i="4"/>
  <c r="CC954" i="4"/>
  <c r="CC737" i="4"/>
  <c r="CC993" i="4"/>
  <c r="CC233" i="4"/>
  <c r="CC1220" i="4"/>
  <c r="CC1216" i="4"/>
  <c r="CC653" i="4"/>
  <c r="CC991" i="4"/>
  <c r="CC641" i="4"/>
  <c r="CC471" i="4"/>
  <c r="CC1401" i="4"/>
  <c r="CC312" i="4"/>
  <c r="CC128" i="4"/>
  <c r="CC1023" i="4"/>
  <c r="CC1347" i="4"/>
  <c r="CC443" i="4"/>
  <c r="CC260" i="4"/>
  <c r="CC399" i="4"/>
  <c r="CC615" i="4"/>
  <c r="CC995" i="4"/>
  <c r="CC1007" i="4"/>
  <c r="CC115" i="4"/>
  <c r="CC1421" i="4"/>
  <c r="CC1277" i="4"/>
  <c r="CC266" i="4"/>
  <c r="CC1431" i="4"/>
  <c r="CC351" i="4"/>
  <c r="CC537" i="4"/>
  <c r="CC1407" i="4"/>
  <c r="CC332" i="4"/>
  <c r="CC515" i="4"/>
  <c r="CC1209" i="4"/>
  <c r="CC513" i="4"/>
  <c r="CC210" i="4"/>
  <c r="CC1338" i="4"/>
  <c r="CC1157" i="4"/>
  <c r="CC1374" i="4"/>
  <c r="CC206" i="4"/>
  <c r="CC1481" i="4"/>
  <c r="CC635" i="4"/>
  <c r="CC478" i="4"/>
  <c r="CC310" i="4"/>
  <c r="CC1238" i="4"/>
  <c r="CC1022" i="4"/>
  <c r="CC190" i="4"/>
  <c r="CC575" i="4"/>
  <c r="CC1378" i="4"/>
  <c r="CC852" i="4"/>
  <c r="CC990" i="4"/>
  <c r="CC1161" i="4"/>
  <c r="CC923" i="4"/>
  <c r="CC1113" i="4"/>
  <c r="CC94" i="4"/>
  <c r="CC1380" i="4"/>
  <c r="CC1070" i="4"/>
  <c r="CC140" i="4"/>
  <c r="CC211" i="4"/>
  <c r="CC422" i="4"/>
  <c r="CC382" i="4"/>
  <c r="CC1262" i="4"/>
  <c r="CC654" i="4"/>
  <c r="CC1082" i="4"/>
  <c r="CC1180" i="4"/>
  <c r="CC163" i="4"/>
  <c r="CC1201" i="4"/>
  <c r="CC366" i="4"/>
  <c r="CC146" i="4"/>
  <c r="CC1422" i="4"/>
  <c r="CC197" i="4"/>
  <c r="CC719" i="4"/>
  <c r="CC1124" i="4"/>
  <c r="CC805" i="4"/>
  <c r="CC570" i="4"/>
  <c r="CC138" i="4"/>
  <c r="CC1204" i="4"/>
  <c r="CC672" i="4"/>
  <c r="CC554" i="4"/>
  <c r="CC1248" i="4"/>
  <c r="CC486" i="4"/>
  <c r="CC643" i="4"/>
  <c r="CC868" i="4"/>
  <c r="CC1344" i="4"/>
  <c r="CC438" i="4"/>
  <c r="CC273" i="4"/>
  <c r="CC1318" i="4"/>
  <c r="CC906" i="4"/>
  <c r="CC397" i="4"/>
  <c r="CC102" i="4"/>
  <c r="CC1173" i="4"/>
  <c r="CC1033" i="4"/>
  <c r="CC510" i="4"/>
  <c r="CC1303" i="4"/>
  <c r="CC1320" i="4"/>
  <c r="CC651" i="4"/>
  <c r="CC67" i="4"/>
  <c r="CC1076" i="4"/>
  <c r="CC684" i="4"/>
  <c r="CC1015" i="4"/>
  <c r="CC230" i="4"/>
  <c r="CC862" i="4"/>
  <c r="CC1305" i="4"/>
  <c r="CC1389" i="4"/>
  <c r="CC812" i="4"/>
  <c r="CC865" i="4"/>
  <c r="CC1274" i="4"/>
  <c r="CC680" i="4"/>
  <c r="CC390" i="4"/>
  <c r="CC24" i="4"/>
  <c r="CC956" i="4"/>
  <c r="CC1098" i="4"/>
  <c r="CC219" i="4"/>
  <c r="CC821" i="4"/>
  <c r="CC721" i="4"/>
  <c r="CC1048" i="4"/>
  <c r="CC141" i="4"/>
  <c r="CC952" i="4"/>
  <c r="CC1235" i="4"/>
  <c r="CC437" i="4"/>
  <c r="CC926" i="4"/>
  <c r="CC1067" i="4"/>
  <c r="CC1362" i="4"/>
  <c r="CC1341" i="4"/>
  <c r="CC447" i="4"/>
  <c r="CC1461" i="4"/>
  <c r="CC1169" i="4"/>
  <c r="CC1053" i="4"/>
  <c r="CC1136" i="4"/>
  <c r="CC1147" i="4"/>
  <c r="CC212" i="4"/>
  <c r="CC213" i="4"/>
  <c r="CC1072" i="4"/>
  <c r="CC708" i="4"/>
  <c r="CC224" i="4"/>
  <c r="CC1041" i="4"/>
  <c r="CC286" i="4"/>
  <c r="CC225" i="4"/>
  <c r="CC827" i="4"/>
  <c r="CC1078" i="4"/>
  <c r="CC1270" i="4"/>
  <c r="CC10" i="4"/>
  <c r="CC1040" i="4"/>
  <c r="CC321" i="4"/>
  <c r="CC251" i="4"/>
  <c r="CC1350" i="4"/>
  <c r="CC1021" i="4"/>
  <c r="CC796" i="4"/>
  <c r="CC1273" i="4"/>
  <c r="CC1179" i="4"/>
  <c r="CC1221" i="4"/>
  <c r="CC453" i="4"/>
  <c r="CC449" i="4"/>
  <c r="CC588" i="4"/>
  <c r="CC1464" i="4"/>
  <c r="CC701" i="4"/>
  <c r="CC904" i="4"/>
  <c r="CC977" i="4"/>
  <c r="CC1485" i="4"/>
  <c r="CC1162" i="4"/>
  <c r="CC698" i="4"/>
  <c r="CC1152" i="4"/>
  <c r="CC1110" i="4"/>
  <c r="CC686" i="4"/>
  <c r="CC393" i="4"/>
  <c r="CC518" i="4"/>
  <c r="CC242" i="4"/>
  <c r="CC649" i="4"/>
  <c r="CC748" i="4"/>
  <c r="CC1308" i="4"/>
  <c r="CC1272" i="4"/>
  <c r="CC1382" i="4"/>
  <c r="CC34" i="4"/>
  <c r="CC398" i="4"/>
  <c r="CC307" i="4"/>
  <c r="CC30" i="4"/>
  <c r="CC1260" i="4"/>
  <c r="CC1081" i="4"/>
  <c r="CC1315" i="4"/>
  <c r="CC450" i="4"/>
  <c r="CC603" i="4"/>
  <c r="CC1462" i="4"/>
  <c r="CC298" i="4"/>
  <c r="CC39" i="4"/>
  <c r="CC1034" i="4"/>
  <c r="CC228" i="4"/>
  <c r="CC533" i="4"/>
  <c r="CC1394" i="4"/>
  <c r="CC318" i="4"/>
  <c r="CC1310" i="4"/>
  <c r="CC583" i="4"/>
  <c r="CC1281" i="4"/>
  <c r="CC1168" i="4"/>
  <c r="CC1187" i="4"/>
  <c r="CC700" i="4"/>
  <c r="CC817" i="4"/>
  <c r="CC413" i="4"/>
  <c r="CC1246" i="4"/>
  <c r="CC1340" i="4"/>
  <c r="CC281" i="4"/>
  <c r="CC1313" i="4"/>
  <c r="CC527" i="4"/>
  <c r="CC1297" i="4"/>
  <c r="CC1139" i="4"/>
  <c r="CC666" i="4"/>
  <c r="CC1042" i="4"/>
  <c r="CC771" i="4"/>
  <c r="CC1439" i="4"/>
  <c r="CC1223" i="4"/>
  <c r="CC161" i="4"/>
  <c r="CC1061" i="4"/>
  <c r="CC480" i="4"/>
  <c r="CC659" i="4"/>
  <c r="CC51" i="4"/>
  <c r="CC1467" i="4"/>
  <c r="CC420" i="4"/>
  <c r="CC365" i="4"/>
  <c r="CC43" i="4"/>
  <c r="CC435" i="4"/>
  <c r="CC884" i="4"/>
  <c r="CC1443" i="4"/>
  <c r="CC1210" i="4"/>
  <c r="CC243" i="4"/>
  <c r="CC404" i="4"/>
  <c r="CC296" i="4"/>
  <c r="CC62" i="4"/>
  <c r="CC465" i="4"/>
  <c r="CC68" i="4"/>
  <c r="CC147" i="4"/>
  <c r="CC997" i="4"/>
  <c r="CC1077" i="4"/>
  <c r="CC637" i="4"/>
  <c r="CC890" i="4"/>
  <c r="CC76" i="4"/>
  <c r="CC1319" i="4"/>
  <c r="CC849" i="4"/>
  <c r="CC1403" i="4"/>
  <c r="CC411" i="4"/>
  <c r="CC540" i="4"/>
  <c r="CC314" i="4"/>
  <c r="CC150" i="4"/>
  <c r="CC930" i="4"/>
  <c r="CC339" i="4"/>
  <c r="CC1137" i="4"/>
  <c r="CC568" i="4"/>
  <c r="CC837" i="4"/>
  <c r="CC28" i="4"/>
  <c r="CC1434" i="4"/>
  <c r="CC522" i="4"/>
  <c r="CC1094" i="4"/>
  <c r="CC288" i="4"/>
  <c r="CC54" i="4"/>
  <c r="CC505" i="4"/>
  <c r="CC1452" i="4"/>
  <c r="CC880" i="4"/>
  <c r="CC915" i="4"/>
  <c r="CC381" i="4"/>
  <c r="CC1433" i="4"/>
  <c r="CC271" i="4"/>
  <c r="CC1254" i="4"/>
  <c r="CC405" i="4"/>
  <c r="CC1445" i="4"/>
  <c r="CC753" i="4"/>
  <c r="CC908" i="4"/>
  <c r="CC717" i="4"/>
  <c r="CC463" i="4"/>
  <c r="CC170" i="4"/>
  <c r="CC558" i="4"/>
  <c r="CC787" i="4"/>
  <c r="CC1189" i="4"/>
  <c r="CC1038" i="4"/>
  <c r="CC50" i="4"/>
  <c r="CC891" i="4"/>
  <c r="CC446" i="4"/>
  <c r="CC709" i="4"/>
  <c r="CC1156" i="4"/>
  <c r="CC1088" i="4"/>
  <c r="CC410" i="4"/>
  <c r="CC813" i="4"/>
  <c r="CC1129" i="4"/>
  <c r="CC481" i="4"/>
  <c r="CC208" i="4"/>
  <c r="CC541" i="4"/>
  <c r="CC1131" i="4"/>
  <c r="CC84" i="4"/>
  <c r="CC392" i="4"/>
  <c r="CC759" i="4"/>
  <c r="CC1441" i="4"/>
  <c r="CC576" i="4"/>
  <c r="CC1002" i="4"/>
  <c r="CC610" i="4"/>
  <c r="CC1269" i="4"/>
  <c r="CC503" i="4"/>
  <c r="CC1265" i="4"/>
  <c r="CC1282" i="4"/>
  <c r="CC629" i="4"/>
  <c r="CC1398" i="4"/>
  <c r="CC599" i="4"/>
  <c r="CC1159" i="4"/>
  <c r="CC201" i="4"/>
  <c r="CC595" i="4"/>
  <c r="CC1372" i="4"/>
  <c r="CC1199" i="4"/>
  <c r="CC1219" i="4"/>
  <c r="CC166" i="4"/>
  <c r="CC1142" i="4"/>
  <c r="CC617" i="4"/>
  <c r="CC83" i="4"/>
  <c r="CC922" i="4"/>
  <c r="CC1321" i="4"/>
  <c r="CC377" i="4"/>
  <c r="CC48" i="4"/>
  <c r="CC960" i="4"/>
  <c r="CC1377" i="4"/>
  <c r="CC841" i="4"/>
  <c r="CC245" i="4"/>
  <c r="CC1244" i="4"/>
  <c r="CC1171" i="4"/>
  <c r="CC249" i="4"/>
  <c r="CC427" i="4"/>
  <c r="CC545" i="4"/>
  <c r="CC29" i="4"/>
  <c r="CC461" i="4"/>
  <c r="CC1163" i="4"/>
  <c r="CC474" i="4"/>
  <c r="CC1324" i="4"/>
  <c r="CC963" i="4"/>
  <c r="CC33" i="4"/>
  <c r="CC773" i="4"/>
  <c r="CC378" i="4"/>
  <c r="CC1195" i="4"/>
  <c r="CC619" i="4"/>
  <c r="CC1330" i="4"/>
  <c r="CC1121" i="4"/>
  <c r="CC324" i="4"/>
  <c r="CC1478" i="4"/>
  <c r="CC1237" i="4"/>
  <c r="CC874" i="4"/>
  <c r="CC579" i="4"/>
  <c r="CC1333" i="4"/>
  <c r="CC563" i="4"/>
  <c r="CC317" i="4"/>
  <c r="CC804" i="4"/>
  <c r="CC1450" i="4"/>
  <c r="CC1247" i="4"/>
  <c r="CC132" i="4"/>
  <c r="CC1158" i="4"/>
  <c r="CC1028" i="4"/>
  <c r="CC1138" i="4"/>
  <c r="CC779" i="4"/>
  <c r="CC967" i="4"/>
  <c r="CC508" i="4"/>
  <c r="CC546" i="4"/>
  <c r="CC60" i="4"/>
  <c r="CC354" i="4"/>
  <c r="CC1457" i="4"/>
  <c r="CC783" i="4"/>
  <c r="CC64" i="4"/>
  <c r="CC1292" i="4"/>
  <c r="CC644" i="4"/>
  <c r="CC781" i="4"/>
  <c r="CC209" i="4"/>
  <c r="CC789" i="4"/>
  <c r="CC1092" i="4"/>
  <c r="CC974" i="4"/>
  <c r="CC1222" i="4"/>
  <c r="CC857" i="4"/>
  <c r="CC1477" i="4"/>
  <c r="CC873" i="4"/>
  <c r="CC1143" i="4"/>
  <c r="CC887" i="4"/>
  <c r="CC1097" i="4"/>
  <c r="CC530" i="4"/>
  <c r="CC45" i="4"/>
  <c r="CC151" i="4"/>
  <c r="CC1359" i="4"/>
  <c r="CC988" i="4"/>
  <c r="CC259" i="4"/>
  <c r="CC1472" i="4"/>
  <c r="CC1032" i="4"/>
  <c r="CC921" i="4"/>
  <c r="CC357" i="4"/>
  <c r="CC799" i="4"/>
  <c r="CC784" i="4"/>
  <c r="CC264" i="4"/>
  <c r="CC1229" i="4"/>
  <c r="CC55" i="4"/>
  <c r="CC258" i="4"/>
  <c r="CC401" i="4"/>
  <c r="CC98" i="4"/>
  <c r="CC460" i="4"/>
  <c r="CC44" i="4"/>
  <c r="CC274" i="4"/>
  <c r="CC509" i="4"/>
  <c r="CC126" i="4"/>
  <c r="CC1415" i="4"/>
  <c r="CC275" i="4"/>
  <c r="CC289" i="4"/>
  <c r="CC1299" i="4"/>
  <c r="CC1267" i="4"/>
  <c r="CC897" i="4"/>
  <c r="CC598" i="4"/>
  <c r="CC885" i="4"/>
  <c r="CC690" i="4"/>
  <c r="CC131" i="4"/>
  <c r="CC830" i="4"/>
  <c r="CC1406" i="4"/>
  <c r="CC1079" i="4"/>
  <c r="CC362" i="4"/>
  <c r="CC592" i="4"/>
  <c r="CC682" i="4"/>
  <c r="CC183" i="4"/>
  <c r="CC355" i="4"/>
  <c r="CC135" i="4"/>
  <c r="CC1242" i="4"/>
  <c r="CC1141" i="4"/>
  <c r="CC611" i="4"/>
  <c r="CC618" i="4"/>
  <c r="CC1231" i="4"/>
  <c r="CC1390" i="4"/>
  <c r="CC220" i="4"/>
  <c r="CC840" i="4"/>
  <c r="CC279" i="4"/>
  <c r="CC772" i="4"/>
  <c r="CC602" i="4"/>
  <c r="CC726" i="4"/>
  <c r="CC855" i="4"/>
  <c r="CC550" i="4"/>
  <c r="CC412" i="4"/>
  <c r="CC1411" i="4"/>
  <c r="CC1471" i="4"/>
  <c r="CC1122" i="4"/>
  <c r="CC1116" i="4"/>
  <c r="CC661" i="4"/>
  <c r="CC1104" i="4"/>
  <c r="CC403" i="4"/>
  <c r="CC650" i="4"/>
  <c r="CC1095" i="4"/>
  <c r="CC1279" i="4"/>
  <c r="CC441" i="4"/>
  <c r="CC257" i="4"/>
  <c r="CC664" i="4"/>
  <c r="CC1167" i="4"/>
  <c r="CC962" i="4"/>
  <c r="CC1208" i="4"/>
  <c r="CC689" i="4"/>
  <c r="CC819" i="4"/>
  <c r="CC822" i="4"/>
  <c r="CC101" i="4"/>
  <c r="CC440" i="4"/>
  <c r="CC91" i="4"/>
  <c r="CC1243" i="4"/>
  <c r="CC925" i="4"/>
  <c r="CC369" i="4"/>
  <c r="CC1025" i="4"/>
  <c r="CC816" i="4"/>
  <c r="CC1392" i="4"/>
  <c r="CC778" i="4"/>
  <c r="CC1373" i="4"/>
  <c r="CC511" i="4"/>
  <c r="CC613" i="4"/>
  <c r="CC867" i="4"/>
  <c r="CC491" i="4"/>
  <c r="CC945" i="4"/>
  <c r="CC77" i="4"/>
  <c r="CC375" i="4"/>
  <c r="CC543" i="4"/>
  <c r="CC1160" i="4"/>
  <c r="CC767" i="4"/>
  <c r="CC1484" i="4"/>
  <c r="CC665" i="4"/>
  <c r="CC685" i="4"/>
  <c r="CC493" i="4"/>
  <c r="CC928" i="4"/>
  <c r="CC848" i="4"/>
  <c r="CC947" i="4"/>
  <c r="CC1306" i="4"/>
  <c r="CC966" i="4"/>
  <c r="CC475" i="4"/>
  <c r="CC1043" i="4"/>
  <c r="CC430" i="4"/>
  <c r="CC992" i="4"/>
  <c r="CC743" i="4"/>
  <c r="CC143" i="4"/>
  <c r="CC73" i="4"/>
  <c r="CC978" i="4"/>
  <c r="CC124" i="4"/>
  <c r="CC112" i="4"/>
  <c r="CC88" i="4"/>
  <c r="CC502" i="4"/>
  <c r="CC1060" i="4"/>
  <c r="CC53" i="4"/>
  <c r="CC1479" i="4"/>
  <c r="CC836" i="4"/>
  <c r="CC394" i="4"/>
  <c r="CC1224" i="4"/>
  <c r="CC123" i="4"/>
  <c r="CC1006" i="4"/>
  <c r="CC765" i="4"/>
  <c r="CC158" i="4"/>
  <c r="CC52" i="4"/>
  <c r="CC1451" i="4"/>
  <c r="CC727" i="4"/>
  <c r="CC624" i="4"/>
  <c r="CC238" i="4"/>
  <c r="CC1119" i="4"/>
  <c r="CC741" i="4"/>
  <c r="CC809" i="4"/>
  <c r="CC416" i="4"/>
  <c r="CC519" i="4"/>
  <c r="CC745" i="4"/>
  <c r="CC756" i="4"/>
  <c r="CC1363" i="4"/>
  <c r="CC336" i="4"/>
  <c r="CC221" i="4"/>
  <c r="CC320" i="4"/>
  <c r="CC1486" i="4"/>
  <c r="CC780" i="4"/>
  <c r="CC234" i="4"/>
  <c r="CC1268" i="4"/>
  <c r="CC457" i="4"/>
  <c r="CC191" i="4"/>
  <c r="CC808" i="4"/>
  <c r="CC1428" i="4"/>
  <c r="CC494" i="4"/>
  <c r="CC723" i="4"/>
  <c r="CC247" i="4"/>
  <c r="CC605" i="4"/>
  <c r="CC237" i="4"/>
  <c r="CC1261" i="4"/>
  <c r="CC1405" i="4"/>
  <c r="CC444" i="4"/>
  <c r="CC1064" i="4"/>
  <c r="CC496" i="4"/>
  <c r="CC1300" i="4"/>
  <c r="CC1086" i="4"/>
  <c r="CC499" i="4"/>
  <c r="CC694" i="4"/>
  <c r="CC303" i="4"/>
  <c r="CC1017" i="4"/>
  <c r="CC1051" i="4"/>
  <c r="CC1412" i="4"/>
  <c r="CC573" i="4"/>
  <c r="CC1214" i="4"/>
  <c r="CC831" i="4"/>
  <c r="CC600" i="4"/>
  <c r="CC485" i="4"/>
  <c r="CC415" i="4"/>
  <c r="CC597" i="4"/>
  <c r="CC1185" i="4"/>
  <c r="CC660" i="4"/>
  <c r="CC1073" i="4"/>
  <c r="CC532" i="4"/>
  <c r="CC239" i="4"/>
  <c r="CC1257" i="4"/>
  <c r="CC529" i="4"/>
  <c r="CC424" i="4"/>
  <c r="CC1437" i="4"/>
  <c r="CC1483" i="4"/>
  <c r="CC370" i="4"/>
  <c r="CC145" i="4"/>
  <c r="CC299" i="4"/>
  <c r="CC1402" i="4"/>
  <c r="CC495" i="4"/>
  <c r="CC1134" i="4"/>
  <c r="CC896" i="4"/>
  <c r="CC622" i="4"/>
  <c r="CC1427" i="4"/>
  <c r="CC1323" i="4"/>
  <c r="CC1286" i="4"/>
  <c r="CC407" i="4"/>
  <c r="CC100" i="4"/>
  <c r="CC913" i="4"/>
  <c r="CC1083" i="4"/>
  <c r="CC367" i="4"/>
  <c r="CC371" i="4"/>
  <c r="CC616" i="4"/>
  <c r="CC785" i="4"/>
  <c r="CC1123" i="4"/>
  <c r="CC207" i="4"/>
  <c r="CC17" i="4"/>
  <c r="CC693" i="4"/>
  <c r="CC531" i="4"/>
  <c r="CC1115" i="4"/>
  <c r="CC645" i="4"/>
  <c r="CC656" i="4"/>
  <c r="CC950" i="4"/>
  <c r="CC284" i="4"/>
  <c r="CC542" i="4"/>
  <c r="CC534" i="4"/>
  <c r="CC539" i="4"/>
  <c r="CC388" i="4"/>
  <c r="CC1075" i="4"/>
  <c r="CC204" i="4"/>
  <c r="CC501" i="4"/>
  <c r="CC470" i="4"/>
  <c r="CC512" i="4"/>
  <c r="CC1202" i="4"/>
  <c r="CC634" i="4"/>
  <c r="CC630" i="4"/>
  <c r="CC1049" i="4"/>
  <c r="CC754" i="4"/>
  <c r="CC555" i="4"/>
  <c r="CC1444" i="4"/>
  <c r="CC1295" i="4"/>
  <c r="CC818" i="4"/>
  <c r="CC1108" i="4"/>
  <c r="CC524" i="4"/>
  <c r="CC1030" i="4"/>
  <c r="CC1448" i="4"/>
  <c r="CC1012" i="4"/>
  <c r="CC358" i="4"/>
  <c r="CC704" i="4"/>
  <c r="CC35" i="4"/>
  <c r="CC747" i="4"/>
  <c r="CC648" i="4"/>
  <c r="CC114" i="4"/>
  <c r="CC948" i="4"/>
  <c r="CC628" i="4"/>
  <c r="CC1355" i="4"/>
  <c r="CC856" i="4"/>
  <c r="CC760" i="4"/>
  <c r="CC182" i="4"/>
  <c r="CC763" i="4"/>
  <c r="CC1093" i="4"/>
  <c r="CC803" i="4"/>
  <c r="CC924" i="4"/>
  <c r="CC1005" i="4"/>
  <c r="CC761" i="4"/>
  <c r="CC180" i="4"/>
  <c r="CC845" i="4"/>
  <c r="CC396" i="4"/>
  <c r="CC578" i="4"/>
  <c r="CC936" i="4"/>
  <c r="CC188" i="4"/>
  <c r="CC964" i="4"/>
  <c r="CC468" i="4"/>
  <c r="CC9" i="4"/>
  <c r="CC1009" i="4"/>
  <c r="CC368" i="4"/>
  <c r="CC454" i="4"/>
  <c r="CC1326" i="4"/>
  <c r="CC774" i="4"/>
  <c r="CC506" i="4"/>
  <c r="CC829" i="4"/>
  <c r="CC655" i="4"/>
  <c r="CC696" i="4"/>
  <c r="CC1454" i="4"/>
  <c r="CC1024" i="4"/>
  <c r="CC536" i="4"/>
  <c r="CC526" i="4"/>
  <c r="CC168" i="4"/>
  <c r="CC951" i="4"/>
  <c r="CC1356" i="4"/>
  <c r="CC1343" i="4"/>
  <c r="CC1349" i="4"/>
  <c r="CC584" i="4"/>
  <c r="CC1283" i="4"/>
  <c r="CC1353" i="4"/>
  <c r="CC1291" i="4"/>
  <c r="CC1400" i="4"/>
  <c r="CC13" i="4"/>
  <c r="CC1264" i="4"/>
  <c r="CC464" i="4"/>
  <c r="CC1217" i="4"/>
  <c r="CC1256" i="4"/>
  <c r="CC1151" i="4"/>
  <c r="CC1135" i="4"/>
  <c r="CC153" i="4"/>
  <c r="CC976" i="4"/>
  <c r="CC195" i="4"/>
  <c r="CC858" i="4"/>
  <c r="CC1215" i="4"/>
  <c r="CC1155" i="4"/>
  <c r="CC544" i="4"/>
  <c r="CC679" i="4"/>
  <c r="CC1436" i="4"/>
  <c r="CC316" i="4"/>
  <c r="CC25" i="4"/>
  <c r="CC374" i="4"/>
  <c r="CC953" i="4"/>
  <c r="CC400" i="4"/>
  <c r="CC955" i="4"/>
  <c r="CC1290" i="4"/>
  <c r="CC788" i="4"/>
  <c r="CC278" i="4"/>
  <c r="CC376" i="4"/>
  <c r="CC706" i="4"/>
  <c r="CC346" i="4"/>
  <c r="CC516" i="4"/>
  <c r="CC1413" i="4"/>
  <c r="CC824" i="4"/>
  <c r="CC520" i="4"/>
  <c r="CC607" i="4"/>
  <c r="CC1465" i="4"/>
  <c r="CC775" i="4"/>
  <c r="CC96" i="4"/>
  <c r="CC1191" i="4"/>
  <c r="CC1183" i="4"/>
  <c r="CC1366" i="4"/>
  <c r="CC905" i="4"/>
  <c r="CC1440" i="4"/>
  <c r="CC323" i="4"/>
  <c r="CC1322" i="4"/>
  <c r="CC668" i="4"/>
  <c r="CC1085" i="4"/>
  <c r="CC1188" i="4"/>
  <c r="CC1039" i="4"/>
  <c r="CC691" i="4"/>
  <c r="CC492" i="4"/>
  <c r="CC15" i="4"/>
  <c r="CC562" i="4"/>
  <c r="CC1174" i="4"/>
  <c r="CC66" i="4"/>
  <c r="CC621" i="4"/>
  <c r="CC1364" i="4"/>
  <c r="CC448" i="4"/>
  <c r="CC713" i="4"/>
  <c r="CC1458" i="4"/>
  <c r="CC304" i="4"/>
  <c r="CC174" i="4"/>
  <c r="CC1379" i="4"/>
  <c r="CC1058" i="4"/>
  <c r="CC982" i="4"/>
  <c r="CC1084" i="4"/>
  <c r="CC871" i="4"/>
  <c r="CC1455" i="4"/>
  <c r="CC86" i="4"/>
  <c r="CC175" i="4"/>
  <c r="CC1435" i="4"/>
  <c r="CC136" i="4"/>
  <c r="CC1001" i="4"/>
  <c r="CC591" i="4"/>
  <c r="CC1442" i="4"/>
  <c r="CC103" i="4"/>
  <c r="CC671" i="4"/>
  <c r="CC185" i="4"/>
  <c r="CC116" i="4"/>
  <c r="CC325" i="4"/>
  <c r="CC445" i="4"/>
  <c r="CC1054" i="4"/>
  <c r="CC1239" i="4"/>
  <c r="CC903" i="4"/>
  <c r="CC1218" i="4"/>
  <c r="CC574" i="4"/>
  <c r="CC1120" i="4"/>
  <c r="CC1346" i="4"/>
  <c r="CC669" i="4"/>
  <c r="CC1232" i="4"/>
  <c r="CC1424" i="4"/>
  <c r="CC1469" i="4"/>
  <c r="CC851" i="4"/>
  <c r="CC439" i="4"/>
  <c r="CC1336" i="4"/>
  <c r="CC1056" i="4"/>
  <c r="CC277" i="4"/>
  <c r="CC1177" i="4"/>
  <c r="CC1314" i="4"/>
  <c r="CC1470" i="4"/>
  <c r="CC1360" i="4"/>
  <c r="CC572" i="4"/>
  <c r="CC971" i="4"/>
  <c r="CC642" i="4"/>
  <c r="CC81" i="4"/>
  <c r="CC165" i="4"/>
  <c r="CC1103" i="4"/>
  <c r="CC889" i="4"/>
  <c r="CC601" i="4"/>
  <c r="CC169" i="4"/>
  <c r="CC121" i="4"/>
  <c r="CC459" i="4"/>
  <c r="CC1045" i="4"/>
  <c r="CC488" i="4"/>
  <c r="CC309" i="4"/>
  <c r="CC363" i="4"/>
  <c r="CC1065" i="4"/>
  <c r="CC657" i="4"/>
  <c r="CC1196" i="4"/>
  <c r="CC801" i="4"/>
  <c r="CC1429" i="4"/>
  <c r="CC735" i="4"/>
  <c r="CC912" i="4"/>
  <c r="CC1184" i="4"/>
  <c r="CC1276" i="4"/>
  <c r="CC1357" i="4"/>
  <c r="CC1066" i="4"/>
  <c r="CC1046" i="4"/>
  <c r="CC1453" i="4"/>
  <c r="CC1249" i="4"/>
  <c r="CC712" i="4"/>
  <c r="CC647" i="4"/>
  <c r="CC632" i="4"/>
  <c r="CC902" i="4"/>
  <c r="CC315" i="4"/>
  <c r="CC958" i="4"/>
  <c r="CC627" i="4"/>
  <c r="CC1369" i="4"/>
  <c r="CC391" i="4"/>
  <c r="CC164" i="4"/>
  <c r="CC1345" i="4"/>
  <c r="CC57" i="4"/>
  <c r="CC386" i="4"/>
  <c r="CC38" i="4"/>
  <c r="CC479" i="4"/>
  <c r="CC1328" i="4"/>
  <c r="CC559" i="4"/>
  <c r="CC246" i="4"/>
  <c r="CC338" i="4"/>
  <c r="CC1203" i="4"/>
  <c r="CC1149" i="4"/>
  <c r="CC695" i="4"/>
  <c r="CC22" i="4"/>
  <c r="CC71" i="4"/>
  <c r="CC844" i="4"/>
  <c r="CC1284" i="4"/>
  <c r="CC791" i="4"/>
  <c r="CC859" i="4"/>
  <c r="CC1250" i="4"/>
  <c r="CC957" i="4"/>
  <c r="CC200" i="4"/>
  <c r="CC383" i="4"/>
  <c r="CC301" i="4"/>
  <c r="CC148" i="4"/>
  <c r="CC869" i="4"/>
  <c r="CC736" i="4"/>
  <c r="CC483" i="4"/>
  <c r="CC144" i="4"/>
  <c r="CC1383" i="4"/>
  <c r="CC18" i="4"/>
  <c r="CC864" i="4"/>
  <c r="CC795" i="4"/>
  <c r="CC758" i="4"/>
  <c r="CC1011" i="4"/>
  <c r="CC263" i="4"/>
  <c r="CC1126" i="4"/>
  <c r="CC99" i="4"/>
  <c r="CC1423" i="4"/>
  <c r="CC139" i="4"/>
  <c r="CC189" i="4"/>
  <c r="CC557" i="4"/>
  <c r="CC556" i="4"/>
  <c r="CC1089" i="4"/>
  <c r="CC1146" i="4"/>
  <c r="CC1425" i="4"/>
  <c r="CC118" i="4"/>
  <c r="CC125" i="4"/>
  <c r="CC178" i="4"/>
  <c r="CC90" i="4"/>
  <c r="CC477" i="4"/>
  <c r="CC586" i="4"/>
  <c r="CC751" i="4"/>
  <c r="CC142" i="4"/>
  <c r="CC715" i="4"/>
  <c r="CC1309" i="4"/>
  <c r="CC1285" i="4"/>
  <c r="CC1463" i="4"/>
  <c r="CC1312" i="4"/>
  <c r="CC14" i="4"/>
  <c r="CC16" i="4"/>
  <c r="CC965" i="4"/>
  <c r="CC878" i="4"/>
  <c r="CC1003" i="4"/>
  <c r="CC85" i="4"/>
  <c r="CC432" i="4"/>
  <c r="CC892" i="4"/>
  <c r="CC1019" i="4"/>
  <c r="CC1325" i="4"/>
  <c r="CC909" i="4"/>
  <c r="CC918" i="4"/>
  <c r="CC914" i="4"/>
  <c r="CC272" i="4"/>
  <c r="CC232" i="4"/>
  <c r="CC1278" i="4"/>
  <c r="CC916" i="4"/>
  <c r="CC1296" i="4"/>
  <c r="CC866" i="4"/>
  <c r="CC69" i="4"/>
  <c r="CC199" i="4"/>
  <c r="CC345" i="4"/>
  <c r="CC348" i="4"/>
  <c r="CC192" i="4"/>
  <c r="CC385" i="4"/>
  <c r="CC426" i="4"/>
  <c r="CC1241" i="4"/>
  <c r="CC295" i="4"/>
  <c r="CC305" i="4"/>
  <c r="CC21" i="4"/>
  <c r="CB919" i="4"/>
  <c r="CB75" i="4"/>
  <c r="CB467" i="4"/>
  <c r="CB120" i="4"/>
  <c r="CB473" i="4"/>
  <c r="CB943" i="4"/>
  <c r="CB111" i="4"/>
  <c r="CB1069" i="4"/>
  <c r="CB95" i="4"/>
  <c r="CB937" i="4"/>
  <c r="CB1027" i="4"/>
  <c r="CB895" i="4"/>
  <c r="CB927" i="4"/>
  <c r="CB74" i="4"/>
  <c r="CB853" i="4"/>
  <c r="CB949" i="4"/>
  <c r="CB466" i="4"/>
  <c r="CB1385" i="4"/>
  <c r="CB276" i="4"/>
  <c r="CB875" i="4"/>
  <c r="CB1368" i="4"/>
  <c r="CB253" i="4"/>
  <c r="CB61" i="4"/>
  <c r="CB63" i="4"/>
  <c r="CB800" i="4"/>
  <c r="CB825" i="4"/>
  <c r="CB1253" i="4"/>
  <c r="CB814" i="4"/>
  <c r="CB523" i="4"/>
  <c r="CB1026" i="4"/>
  <c r="CB1468" i="4"/>
  <c r="CB455" i="4"/>
  <c r="CB620" i="4"/>
  <c r="CB1266" i="4"/>
  <c r="CB728" i="4"/>
  <c r="CB31" i="4"/>
  <c r="CB1128" i="4"/>
  <c r="CB750" i="4"/>
  <c r="CB256" i="4"/>
  <c r="CB1192" i="4"/>
  <c r="CB484" i="4"/>
  <c r="CB999" i="4"/>
  <c r="CB1182" i="4"/>
  <c r="CB1416" i="4"/>
  <c r="CB458" i="4"/>
  <c r="CB883" i="4"/>
  <c r="CB1144" i="4"/>
  <c r="CB675" i="4"/>
  <c r="CB1207" i="4"/>
  <c r="CB47" i="4"/>
  <c r="CB215" i="4"/>
  <c r="CB521" i="4"/>
  <c r="CB770" i="4"/>
  <c r="CB106" i="4"/>
  <c r="CB973" i="4"/>
  <c r="CB1420" i="4"/>
  <c r="CB811" i="4"/>
  <c r="CB802" i="4"/>
  <c r="CB270" i="4"/>
  <c r="CB344" i="4"/>
  <c r="CB815" i="4"/>
  <c r="CB236" i="4"/>
  <c r="CB722" i="4"/>
  <c r="CB920" i="4"/>
  <c r="CB235" i="4"/>
  <c r="CB738" i="4"/>
  <c r="CB82" i="4"/>
  <c r="CB193" i="4"/>
  <c r="CB328" i="4"/>
  <c r="CB1367" i="4"/>
  <c r="CB181" i="4"/>
  <c r="CB1259" i="4"/>
  <c r="CB768" i="4"/>
  <c r="CB1114" i="4"/>
  <c r="CB350" i="4"/>
  <c r="CB1176" i="4"/>
  <c r="CB828" i="4"/>
  <c r="CB1430" i="4"/>
  <c r="CB97" i="4"/>
  <c r="CB92" i="4"/>
  <c r="CB240" i="4"/>
  <c r="CB1294" i="4"/>
  <c r="CB987" i="4"/>
  <c r="CB535" i="4"/>
  <c r="CB730" i="4"/>
  <c r="CB218" i="4"/>
  <c r="CB1172" i="4"/>
  <c r="CB154" i="4"/>
  <c r="CB1482" i="4"/>
  <c r="CB227" i="4"/>
  <c r="CB1280" i="4"/>
  <c r="CB442" i="4"/>
  <c r="CB807" i="4"/>
  <c r="CB1417" i="4"/>
  <c r="CB797" i="4"/>
  <c r="CB173" i="4"/>
  <c r="CB1166" i="4"/>
  <c r="CB718" i="4"/>
  <c r="CB1186" i="4"/>
  <c r="CB593" i="4"/>
  <c r="CB1456" i="4"/>
  <c r="CB113" i="4"/>
  <c r="CB514" i="4"/>
  <c r="CB547" i="4"/>
  <c r="CB942" i="4"/>
  <c r="CB1375" i="4"/>
  <c r="CB172" i="4"/>
  <c r="CB472" i="4"/>
  <c r="CB1263" i="4"/>
  <c r="CB1449" i="4"/>
  <c r="CB89" i="4"/>
  <c r="CB226" i="4"/>
  <c r="CB500" i="4"/>
  <c r="CB26" i="4"/>
  <c r="CB662" i="4"/>
  <c r="CB27" i="4"/>
  <c r="CB823" i="4"/>
  <c r="CB1018" i="4"/>
  <c r="CB1395" i="4"/>
  <c r="CB322" i="4"/>
  <c r="CB946" i="4"/>
  <c r="CB944" i="4"/>
  <c r="CB1414" i="4"/>
  <c r="CB49" i="4"/>
  <c r="CB525" i="4"/>
  <c r="CB1105" i="4"/>
  <c r="CB117" i="4"/>
  <c r="CB744" i="4"/>
  <c r="CB1331" i="4"/>
  <c r="CB861" i="4"/>
  <c r="CB1317" i="4"/>
  <c r="CB932" i="4"/>
  <c r="CB265" i="4"/>
  <c r="CB23" i="4"/>
  <c r="CB364" i="4"/>
  <c r="CB482" i="4"/>
  <c r="CB1194" i="4"/>
  <c r="CB217" i="4"/>
  <c r="CB1175" i="4"/>
  <c r="CB1130" i="4"/>
  <c r="CB538" i="4"/>
  <c r="CB160" i="4"/>
  <c r="CB625" i="4"/>
  <c r="CB352" i="4"/>
  <c r="CB667" i="4"/>
  <c r="CB417" i="4"/>
  <c r="CB59" i="4"/>
  <c r="CB1091" i="4"/>
  <c r="CB423" i="4"/>
  <c r="CB752" i="4"/>
  <c r="CB646" i="4"/>
  <c r="CB1408" i="4"/>
  <c r="CB567" i="4"/>
  <c r="CB782" i="4"/>
  <c r="CB93" i="4"/>
  <c r="CB705" i="4"/>
  <c r="CB1206" i="4"/>
  <c r="CB1200" i="4"/>
  <c r="CB255" i="4"/>
  <c r="CB110" i="4"/>
  <c r="CB176" i="4"/>
  <c r="CB1127" i="4"/>
  <c r="CB452" i="4"/>
  <c r="CB1213" i="4"/>
  <c r="CB244" i="4"/>
  <c r="CB137" i="4"/>
  <c r="CB70" i="4"/>
  <c r="CB1080" i="4"/>
  <c r="CB882" i="4"/>
  <c r="CB847" i="4"/>
  <c r="CB907" i="4"/>
  <c r="CB881" i="4"/>
  <c r="CB186" i="4"/>
  <c r="CB451" i="4"/>
  <c r="CB1044" i="4"/>
  <c r="CB938" i="4"/>
  <c r="CB285" i="4"/>
  <c r="CB78" i="4"/>
  <c r="CB766" i="4"/>
  <c r="CB1387" i="4"/>
  <c r="CB46" i="4"/>
  <c r="CB456" i="4"/>
  <c r="CB1396" i="4"/>
  <c r="CB670" i="4"/>
  <c r="CB290" i="4"/>
  <c r="CB724" i="4"/>
  <c r="CB1050" i="4"/>
  <c r="CB1107" i="4"/>
  <c r="CB1227" i="4"/>
  <c r="CB746" i="4"/>
  <c r="CB269" i="4"/>
  <c r="CB1047" i="4"/>
  <c r="CB1419" i="4"/>
  <c r="CB56" i="4"/>
  <c r="CB870" i="4"/>
  <c r="CB894" i="4"/>
  <c r="CB968" i="4"/>
  <c r="CB941" i="4"/>
  <c r="CB379" i="4"/>
  <c r="CB876" i="4"/>
  <c r="CB893" i="4"/>
  <c r="CB517" i="4"/>
  <c r="CB732" i="4"/>
  <c r="CB162" i="4"/>
  <c r="CB832" i="4"/>
  <c r="CB833" i="4"/>
  <c r="CB436" i="4"/>
  <c r="CB1020" i="4"/>
  <c r="CB1111" i="4"/>
  <c r="CB1233" i="4"/>
  <c r="CB798" i="4"/>
  <c r="CB998" i="4"/>
  <c r="CB931" i="4"/>
  <c r="CB972" i="4"/>
  <c r="CB356" i="4"/>
  <c r="CB159" i="4"/>
  <c r="CB838" i="4"/>
  <c r="CB1154" i="4"/>
  <c r="CB1150" i="4"/>
  <c r="CB327" i="4"/>
  <c r="CB1140" i="4"/>
  <c r="CB755" i="4"/>
  <c r="CB497" i="4"/>
  <c r="CB777" i="4"/>
  <c r="CB1365" i="4"/>
  <c r="CB425" i="4"/>
  <c r="CB677" i="4"/>
  <c r="CB716" i="4"/>
  <c r="CB1288" i="4"/>
  <c r="CB1302" i="4"/>
  <c r="CB1090" i="4"/>
  <c r="CB742" i="4"/>
  <c r="CB342" i="4"/>
  <c r="CB1164" i="4"/>
  <c r="CB1271" i="4"/>
  <c r="CB409" i="4"/>
  <c r="CB87" i="4"/>
  <c r="CB854" i="4"/>
  <c r="CB291" i="4"/>
  <c r="CB1063" i="4"/>
  <c r="CB676" i="4"/>
  <c r="CB1316" i="4"/>
  <c r="CB1384" i="4"/>
  <c r="CB216" i="4"/>
  <c r="CB504" i="4"/>
  <c r="CB1000" i="4"/>
  <c r="CB12" i="4"/>
  <c r="CB589" i="4"/>
  <c r="CB122" i="4"/>
  <c r="CB408" i="4"/>
  <c r="CB888" i="4"/>
  <c r="CB959" i="4"/>
  <c r="CB319" i="4"/>
  <c r="CB674" i="4"/>
  <c r="CB476" i="4"/>
  <c r="CB1035" i="4"/>
  <c r="CB565" i="4"/>
  <c r="CB1386" i="4"/>
  <c r="CB1145" i="4"/>
  <c r="CB231" i="4"/>
  <c r="CB434" i="4"/>
  <c r="CB940" i="4"/>
  <c r="CB1460" i="4"/>
  <c r="CB1068" i="4"/>
  <c r="CB1013" i="4"/>
  <c r="CB1240" i="4"/>
  <c r="CB306" i="4"/>
  <c r="CB633" i="4"/>
  <c r="CB300" i="4"/>
  <c r="CB134" i="4"/>
  <c r="CB421" i="4"/>
  <c r="CB205" i="4"/>
  <c r="CB702" i="4"/>
  <c r="CB80" i="4"/>
  <c r="CB1376" i="4"/>
  <c r="CB1298" i="4"/>
  <c r="CB380" i="4"/>
  <c r="CB1404" i="4"/>
  <c r="CB156" i="4"/>
  <c r="CB935" i="4"/>
  <c r="CB1391" i="4"/>
  <c r="CB989" i="4"/>
  <c r="CB1473" i="4"/>
  <c r="CB714" i="4"/>
  <c r="CB297" i="4"/>
  <c r="CB687" i="4"/>
  <c r="CB311" i="4"/>
  <c r="CB293" i="4"/>
  <c r="CB335" i="4"/>
  <c r="CB1361" i="4"/>
  <c r="CB395" i="4"/>
  <c r="CB1010" i="4"/>
  <c r="CB553" i="4"/>
  <c r="CB898" i="4"/>
  <c r="CB929" i="4"/>
  <c r="CB1371" i="4"/>
  <c r="CB1031" i="4"/>
  <c r="CB1397" i="4"/>
  <c r="CB749" i="4"/>
  <c r="CB262" i="4"/>
  <c r="CB1230" i="4"/>
  <c r="CB1165" i="4"/>
  <c r="CB1410" i="4"/>
  <c r="CB194" i="4"/>
  <c r="CB1327" i="4"/>
  <c r="CB786" i="4"/>
  <c r="CB65" i="4"/>
  <c r="CB19" i="4"/>
  <c r="CB104" i="4"/>
  <c r="CB582" i="4"/>
  <c r="CB489" i="4"/>
  <c r="CB1480" i="4"/>
  <c r="CB1190" i="4"/>
  <c r="CB198" i="4"/>
  <c r="CB130" i="4"/>
  <c r="CB981" i="4"/>
  <c r="CB384" i="4"/>
  <c r="CB507" i="4"/>
  <c r="CB762" i="4"/>
  <c r="CB1125" i="4"/>
  <c r="CB1071" i="4"/>
  <c r="CB387" i="4"/>
  <c r="CB334" i="4"/>
  <c r="CB214" i="4"/>
  <c r="CB1352" i="4"/>
  <c r="CB776" i="4"/>
  <c r="CB361" i="4"/>
  <c r="CB606" i="4"/>
  <c r="CB1016" i="4"/>
  <c r="CB179" i="4"/>
  <c r="CB640" i="4"/>
  <c r="CB1339" i="4"/>
  <c r="CB282" i="4"/>
  <c r="CB177" i="4"/>
  <c r="CB108" i="4"/>
  <c r="CB703" i="4"/>
  <c r="CB739" i="4"/>
  <c r="CB954" i="4"/>
  <c r="CB737" i="4"/>
  <c r="CB993" i="4"/>
  <c r="CB233" i="4"/>
  <c r="CB1220" i="4"/>
  <c r="CB1216" i="4"/>
  <c r="CB653" i="4"/>
  <c r="CB991" i="4"/>
  <c r="CB641" i="4"/>
  <c r="CB471" i="4"/>
  <c r="CB1401" i="4"/>
  <c r="CB312" i="4"/>
  <c r="CB128" i="4"/>
  <c r="CB1023" i="4"/>
  <c r="CB1347" i="4"/>
  <c r="CB443" i="4"/>
  <c r="CB260" i="4"/>
  <c r="CB399" i="4"/>
  <c r="CB615" i="4"/>
  <c r="CB995" i="4"/>
  <c r="CB1007" i="4"/>
  <c r="CB115" i="4"/>
  <c r="CB1421" i="4"/>
  <c r="CB1277" i="4"/>
  <c r="CB266" i="4"/>
  <c r="CB1431" i="4"/>
  <c r="CB351" i="4"/>
  <c r="CB537" i="4"/>
  <c r="CB1407" i="4"/>
  <c r="CB332" i="4"/>
  <c r="CB515" i="4"/>
  <c r="CB1209" i="4"/>
  <c r="CB513" i="4"/>
  <c r="CB210" i="4"/>
  <c r="CB1338" i="4"/>
  <c r="CB1157" i="4"/>
  <c r="CB1374" i="4"/>
  <c r="CB206" i="4"/>
  <c r="CB1481" i="4"/>
  <c r="CB635" i="4"/>
  <c r="CB478" i="4"/>
  <c r="CB310" i="4"/>
  <c r="CB1238" i="4"/>
  <c r="CB1022" i="4"/>
  <c r="CB190" i="4"/>
  <c r="CB575" i="4"/>
  <c r="CB1378" i="4"/>
  <c r="CB852" i="4"/>
  <c r="CB990" i="4"/>
  <c r="CB1161" i="4"/>
  <c r="CB923" i="4"/>
  <c r="CB1113" i="4"/>
  <c r="CB94" i="4"/>
  <c r="CB1380" i="4"/>
  <c r="CB1070" i="4"/>
  <c r="CB140" i="4"/>
  <c r="CB211" i="4"/>
  <c r="CB422" i="4"/>
  <c r="CB382" i="4"/>
  <c r="CB1262" i="4"/>
  <c r="CB654" i="4"/>
  <c r="CB1082" i="4"/>
  <c r="CB1180" i="4"/>
  <c r="CB163" i="4"/>
  <c r="CB1201" i="4"/>
  <c r="CB366" i="4"/>
  <c r="CB146" i="4"/>
  <c r="CB1422" i="4"/>
  <c r="CB197" i="4"/>
  <c r="CB719" i="4"/>
  <c r="CB1124" i="4"/>
  <c r="CB805" i="4"/>
  <c r="CB570" i="4"/>
  <c r="CB138" i="4"/>
  <c r="CB1204" i="4"/>
  <c r="CB672" i="4"/>
  <c r="CB554" i="4"/>
  <c r="CB1248" i="4"/>
  <c r="CB486" i="4"/>
  <c r="CB643" i="4"/>
  <c r="CB868" i="4"/>
  <c r="CB1344" i="4"/>
  <c r="CB438" i="4"/>
  <c r="CB273" i="4"/>
  <c r="CB1318" i="4"/>
  <c r="CB906" i="4"/>
  <c r="CB397" i="4"/>
  <c r="CB102" i="4"/>
  <c r="CB1173" i="4"/>
  <c r="CB1033" i="4"/>
  <c r="CB510" i="4"/>
  <c r="CB1303" i="4"/>
  <c r="CB1320" i="4"/>
  <c r="CB651" i="4"/>
  <c r="CB67" i="4"/>
  <c r="CB1076" i="4"/>
  <c r="CB684" i="4"/>
  <c r="CB1015" i="4"/>
  <c r="CB230" i="4"/>
  <c r="CB862" i="4"/>
  <c r="CB1305" i="4"/>
  <c r="CB1389" i="4"/>
  <c r="CB812" i="4"/>
  <c r="CB865" i="4"/>
  <c r="CB1274" i="4"/>
  <c r="CB680" i="4"/>
  <c r="CB390" i="4"/>
  <c r="CB24" i="4"/>
  <c r="CB956" i="4"/>
  <c r="CB1098" i="4"/>
  <c r="CB219" i="4"/>
  <c r="CB821" i="4"/>
  <c r="CB721" i="4"/>
  <c r="CB1048" i="4"/>
  <c r="CB141" i="4"/>
  <c r="CB952" i="4"/>
  <c r="CB1235" i="4"/>
  <c r="CB437" i="4"/>
  <c r="CB926" i="4"/>
  <c r="CB1067" i="4"/>
  <c r="CB1362" i="4"/>
  <c r="CB1341" i="4"/>
  <c r="CB447" i="4"/>
  <c r="CB1461" i="4"/>
  <c r="CB1169" i="4"/>
  <c r="CB1053" i="4"/>
  <c r="CB1136" i="4"/>
  <c r="CB1147" i="4"/>
  <c r="CB212" i="4"/>
  <c r="CB213" i="4"/>
  <c r="CB1072" i="4"/>
  <c r="CB708" i="4"/>
  <c r="CB224" i="4"/>
  <c r="CB1041" i="4"/>
  <c r="CB286" i="4"/>
  <c r="CB225" i="4"/>
  <c r="CB827" i="4"/>
  <c r="CB1078" i="4"/>
  <c r="CB1270" i="4"/>
  <c r="CB10" i="4"/>
  <c r="CB1040" i="4"/>
  <c r="CB321" i="4"/>
  <c r="CB251" i="4"/>
  <c r="CB1350" i="4"/>
  <c r="CB1021" i="4"/>
  <c r="CB796" i="4"/>
  <c r="CB1273" i="4"/>
  <c r="CB1179" i="4"/>
  <c r="CB1221" i="4"/>
  <c r="CB453" i="4"/>
  <c r="CB449" i="4"/>
  <c r="CB588" i="4"/>
  <c r="CB1464" i="4"/>
  <c r="CB701" i="4"/>
  <c r="CB904" i="4"/>
  <c r="CB977" i="4"/>
  <c r="CB1485" i="4"/>
  <c r="CB1162" i="4"/>
  <c r="CB698" i="4"/>
  <c r="CB1152" i="4"/>
  <c r="CB1110" i="4"/>
  <c r="CB686" i="4"/>
  <c r="CB393" i="4"/>
  <c r="CB518" i="4"/>
  <c r="CB242" i="4"/>
  <c r="CB649" i="4"/>
  <c r="CB748" i="4"/>
  <c r="CB1308" i="4"/>
  <c r="CB1272" i="4"/>
  <c r="CB1382" i="4"/>
  <c r="CB34" i="4"/>
  <c r="CB398" i="4"/>
  <c r="CB307" i="4"/>
  <c r="CB30" i="4"/>
  <c r="CB1260" i="4"/>
  <c r="CB1081" i="4"/>
  <c r="CB1315" i="4"/>
  <c r="CB450" i="4"/>
  <c r="CB603" i="4"/>
  <c r="CB1462" i="4"/>
  <c r="CB298" i="4"/>
  <c r="CB39" i="4"/>
  <c r="CB1034" i="4"/>
  <c r="CB228" i="4"/>
  <c r="CB533" i="4"/>
  <c r="CB1394" i="4"/>
  <c r="CB318" i="4"/>
  <c r="CB1310" i="4"/>
  <c r="CB583" i="4"/>
  <c r="CB1281" i="4"/>
  <c r="CB1168" i="4"/>
  <c r="CB1187" i="4"/>
  <c r="CB700" i="4"/>
  <c r="CB817" i="4"/>
  <c r="CB413" i="4"/>
  <c r="CB1246" i="4"/>
  <c r="CB1340" i="4"/>
  <c r="CB281" i="4"/>
  <c r="CB1313" i="4"/>
  <c r="CB527" i="4"/>
  <c r="CB1297" i="4"/>
  <c r="CB1139" i="4"/>
  <c r="CB666" i="4"/>
  <c r="CB1042" i="4"/>
  <c r="CB771" i="4"/>
  <c r="CB1439" i="4"/>
  <c r="CB1223" i="4"/>
  <c r="CB161" i="4"/>
  <c r="CB1061" i="4"/>
  <c r="CB480" i="4"/>
  <c r="CB659" i="4"/>
  <c r="CB51" i="4"/>
  <c r="CB1467" i="4"/>
  <c r="CB420" i="4"/>
  <c r="CB365" i="4"/>
  <c r="CB43" i="4"/>
  <c r="CB435" i="4"/>
  <c r="CB884" i="4"/>
  <c r="CB1443" i="4"/>
  <c r="CB1210" i="4"/>
  <c r="CB243" i="4"/>
  <c r="CB404" i="4"/>
  <c r="CB296" i="4"/>
  <c r="CB62" i="4"/>
  <c r="CB465" i="4"/>
  <c r="CB68" i="4"/>
  <c r="CB147" i="4"/>
  <c r="CB997" i="4"/>
  <c r="CB1077" i="4"/>
  <c r="CB637" i="4"/>
  <c r="CB890" i="4"/>
  <c r="CB76" i="4"/>
  <c r="CB1319" i="4"/>
  <c r="CB849" i="4"/>
  <c r="CB1403" i="4"/>
  <c r="CB411" i="4"/>
  <c r="CB540" i="4"/>
  <c r="CB314" i="4"/>
  <c r="CB150" i="4"/>
  <c r="CB930" i="4"/>
  <c r="CB339" i="4"/>
  <c r="CB1137" i="4"/>
  <c r="CB568" i="4"/>
  <c r="CB837" i="4"/>
  <c r="CB28" i="4"/>
  <c r="CB1434" i="4"/>
  <c r="CB522" i="4"/>
  <c r="CB1094" i="4"/>
  <c r="CB288" i="4"/>
  <c r="CB54" i="4"/>
  <c r="CB505" i="4"/>
  <c r="CB1452" i="4"/>
  <c r="CB880" i="4"/>
  <c r="CB915" i="4"/>
  <c r="CB381" i="4"/>
  <c r="CB1433" i="4"/>
  <c r="CB271" i="4"/>
  <c r="CB1254" i="4"/>
  <c r="CB405" i="4"/>
  <c r="CB1445" i="4"/>
  <c r="CB753" i="4"/>
  <c r="CB908" i="4"/>
  <c r="CB717" i="4"/>
  <c r="CB463" i="4"/>
  <c r="CB170" i="4"/>
  <c r="CB558" i="4"/>
  <c r="CB787" i="4"/>
  <c r="CB1189" i="4"/>
  <c r="CB1038" i="4"/>
  <c r="CB50" i="4"/>
  <c r="CB891" i="4"/>
  <c r="CB446" i="4"/>
  <c r="CB709" i="4"/>
  <c r="CB1156" i="4"/>
  <c r="CB1088" i="4"/>
  <c r="CB410" i="4"/>
  <c r="CB813" i="4"/>
  <c r="CB1129" i="4"/>
  <c r="CB481" i="4"/>
  <c r="CB208" i="4"/>
  <c r="CB541" i="4"/>
  <c r="CB1131" i="4"/>
  <c r="CB84" i="4"/>
  <c r="CB392" i="4"/>
  <c r="CB759" i="4"/>
  <c r="CB1441" i="4"/>
  <c r="CB576" i="4"/>
  <c r="CB1002" i="4"/>
  <c r="CB610" i="4"/>
  <c r="CB1269" i="4"/>
  <c r="CB503" i="4"/>
  <c r="CB1265" i="4"/>
  <c r="CB1282" i="4"/>
  <c r="CB629" i="4"/>
  <c r="CB1398" i="4"/>
  <c r="CB599" i="4"/>
  <c r="CB1159" i="4"/>
  <c r="CB201" i="4"/>
  <c r="CB595" i="4"/>
  <c r="CB1372" i="4"/>
  <c r="CB1199" i="4"/>
  <c r="CB1219" i="4"/>
  <c r="CB166" i="4"/>
  <c r="CB1142" i="4"/>
  <c r="CB617" i="4"/>
  <c r="CB83" i="4"/>
  <c r="CB922" i="4"/>
  <c r="CB1321" i="4"/>
  <c r="CB377" i="4"/>
  <c r="CB48" i="4"/>
  <c r="CB960" i="4"/>
  <c r="CB1377" i="4"/>
  <c r="CB841" i="4"/>
  <c r="CB245" i="4"/>
  <c r="CB1244" i="4"/>
  <c r="CB1171" i="4"/>
  <c r="CB249" i="4"/>
  <c r="CB427" i="4"/>
  <c r="CB545" i="4"/>
  <c r="CB29" i="4"/>
  <c r="CB461" i="4"/>
  <c r="CB1163" i="4"/>
  <c r="CB474" i="4"/>
  <c r="CB1324" i="4"/>
  <c r="CB963" i="4"/>
  <c r="CB33" i="4"/>
  <c r="CB773" i="4"/>
  <c r="CB378" i="4"/>
  <c r="CB1195" i="4"/>
  <c r="CB619" i="4"/>
  <c r="CB1330" i="4"/>
  <c r="CB1121" i="4"/>
  <c r="CB324" i="4"/>
  <c r="CB1478" i="4"/>
  <c r="CB1237" i="4"/>
  <c r="CB874" i="4"/>
  <c r="CB579" i="4"/>
  <c r="CB1333" i="4"/>
  <c r="CB563" i="4"/>
  <c r="CB317" i="4"/>
  <c r="CB804" i="4"/>
  <c r="CB1450" i="4"/>
  <c r="CB1247" i="4"/>
  <c r="CB132" i="4"/>
  <c r="CB1158" i="4"/>
  <c r="CB1028" i="4"/>
  <c r="CB1138" i="4"/>
  <c r="CB779" i="4"/>
  <c r="CB967" i="4"/>
  <c r="CB508" i="4"/>
  <c r="CB546" i="4"/>
  <c r="CB60" i="4"/>
  <c r="CB354" i="4"/>
  <c r="CB1457" i="4"/>
  <c r="CB783" i="4"/>
  <c r="CB64" i="4"/>
  <c r="CB1292" i="4"/>
  <c r="CB644" i="4"/>
  <c r="CB781" i="4"/>
  <c r="CB209" i="4"/>
  <c r="CB789" i="4"/>
  <c r="CB1092" i="4"/>
  <c r="CB974" i="4"/>
  <c r="CB1222" i="4"/>
  <c r="CB857" i="4"/>
  <c r="CB1477" i="4"/>
  <c r="CB873" i="4"/>
  <c r="CB1143" i="4"/>
  <c r="CB887" i="4"/>
  <c r="CB1097" i="4"/>
  <c r="CB530" i="4"/>
  <c r="CB45" i="4"/>
  <c r="CB151" i="4"/>
  <c r="CB1359" i="4"/>
  <c r="CB988" i="4"/>
  <c r="CB259" i="4"/>
  <c r="CB1472" i="4"/>
  <c r="CB1032" i="4"/>
  <c r="CB921" i="4"/>
  <c r="CB357" i="4"/>
  <c r="CB799" i="4"/>
  <c r="CB784" i="4"/>
  <c r="CB264" i="4"/>
  <c r="CB1229" i="4"/>
  <c r="CB55" i="4"/>
  <c r="CB258" i="4"/>
  <c r="CB401" i="4"/>
  <c r="CB98" i="4"/>
  <c r="CB460" i="4"/>
  <c r="CB44" i="4"/>
  <c r="CB274" i="4"/>
  <c r="CB509" i="4"/>
  <c r="CB126" i="4"/>
  <c r="CB1415" i="4"/>
  <c r="CB275" i="4"/>
  <c r="CB289" i="4"/>
  <c r="CB1299" i="4"/>
  <c r="CB1267" i="4"/>
  <c r="CB897" i="4"/>
  <c r="CB598" i="4"/>
  <c r="CB885" i="4"/>
  <c r="CB690" i="4"/>
  <c r="CB131" i="4"/>
  <c r="CB830" i="4"/>
  <c r="CB1406" i="4"/>
  <c r="CB1079" i="4"/>
  <c r="CB362" i="4"/>
  <c r="CB592" i="4"/>
  <c r="CB682" i="4"/>
  <c r="CB183" i="4"/>
  <c r="CB355" i="4"/>
  <c r="CB135" i="4"/>
  <c r="CB1242" i="4"/>
  <c r="CB1141" i="4"/>
  <c r="CB611" i="4"/>
  <c r="CB618" i="4"/>
  <c r="CB1231" i="4"/>
  <c r="CB1390" i="4"/>
  <c r="CB220" i="4"/>
  <c r="CB840" i="4"/>
  <c r="CB279" i="4"/>
  <c r="CB772" i="4"/>
  <c r="CB602" i="4"/>
  <c r="CB726" i="4"/>
  <c r="CB855" i="4"/>
  <c r="CB550" i="4"/>
  <c r="CB412" i="4"/>
  <c r="CB1411" i="4"/>
  <c r="CB1471" i="4"/>
  <c r="CB1122" i="4"/>
  <c r="CB1116" i="4"/>
  <c r="CB661" i="4"/>
  <c r="CB1104" i="4"/>
  <c r="CB403" i="4"/>
  <c r="CB650" i="4"/>
  <c r="CB1095" i="4"/>
  <c r="CB1279" i="4"/>
  <c r="CB441" i="4"/>
  <c r="CB257" i="4"/>
  <c r="CB664" i="4"/>
  <c r="CB1167" i="4"/>
  <c r="CB962" i="4"/>
  <c r="CB1208" i="4"/>
  <c r="CB689" i="4"/>
  <c r="CB819" i="4"/>
  <c r="CB822" i="4"/>
  <c r="CB101" i="4"/>
  <c r="CB440" i="4"/>
  <c r="CB91" i="4"/>
  <c r="CB1243" i="4"/>
  <c r="CB925" i="4"/>
  <c r="CB369" i="4"/>
  <c r="CB1025" i="4"/>
  <c r="CB816" i="4"/>
  <c r="CB1392" i="4"/>
  <c r="CB778" i="4"/>
  <c r="CB1373" i="4"/>
  <c r="CB511" i="4"/>
  <c r="CB613" i="4"/>
  <c r="CB867" i="4"/>
  <c r="CB491" i="4"/>
  <c r="CB945" i="4"/>
  <c r="CB77" i="4"/>
  <c r="CB375" i="4"/>
  <c r="CB543" i="4"/>
  <c r="CB1160" i="4"/>
  <c r="CB767" i="4"/>
  <c r="CB1484" i="4"/>
  <c r="CB665" i="4"/>
  <c r="CB685" i="4"/>
  <c r="CB493" i="4"/>
  <c r="CB928" i="4"/>
  <c r="CB848" i="4"/>
  <c r="CB947" i="4"/>
  <c r="CB1306" i="4"/>
  <c r="CB966" i="4"/>
  <c r="CB475" i="4"/>
  <c r="CB1043" i="4"/>
  <c r="CB430" i="4"/>
  <c r="CB992" i="4"/>
  <c r="CB743" i="4"/>
  <c r="CB143" i="4"/>
  <c r="CB73" i="4"/>
  <c r="CB978" i="4"/>
  <c r="CB124" i="4"/>
  <c r="CB112" i="4"/>
  <c r="CB88" i="4"/>
  <c r="CB502" i="4"/>
  <c r="CB1060" i="4"/>
  <c r="CB53" i="4"/>
  <c r="CB1479" i="4"/>
  <c r="CB836" i="4"/>
  <c r="CB394" i="4"/>
  <c r="CB1224" i="4"/>
  <c r="CB123" i="4"/>
  <c r="CB1006" i="4"/>
  <c r="CB765" i="4"/>
  <c r="CB158" i="4"/>
  <c r="CB52" i="4"/>
  <c r="CB1451" i="4"/>
  <c r="CB727" i="4"/>
  <c r="CB624" i="4"/>
  <c r="CB238" i="4"/>
  <c r="CB1119" i="4"/>
  <c r="CB741" i="4"/>
  <c r="CB809" i="4"/>
  <c r="CB416" i="4"/>
  <c r="CB519" i="4"/>
  <c r="CB745" i="4"/>
  <c r="CB756" i="4"/>
  <c r="CB1363" i="4"/>
  <c r="CB336" i="4"/>
  <c r="CB221" i="4"/>
  <c r="CB320" i="4"/>
  <c r="CB1486" i="4"/>
  <c r="CB780" i="4"/>
  <c r="CB234" i="4"/>
  <c r="CB1268" i="4"/>
  <c r="CB457" i="4"/>
  <c r="CB191" i="4"/>
  <c r="CB808" i="4"/>
  <c r="CB1428" i="4"/>
  <c r="CB494" i="4"/>
  <c r="CB723" i="4"/>
  <c r="CB247" i="4"/>
  <c r="CB605" i="4"/>
  <c r="CB237" i="4"/>
  <c r="CB1261" i="4"/>
  <c r="CB1405" i="4"/>
  <c r="CB444" i="4"/>
  <c r="CB1064" i="4"/>
  <c r="CB496" i="4"/>
  <c r="CB1300" i="4"/>
  <c r="CB1086" i="4"/>
  <c r="CB499" i="4"/>
  <c r="CB694" i="4"/>
  <c r="CB303" i="4"/>
  <c r="CB1017" i="4"/>
  <c r="CB1051" i="4"/>
  <c r="CB1412" i="4"/>
  <c r="CB573" i="4"/>
  <c r="CB1214" i="4"/>
  <c r="CB831" i="4"/>
  <c r="CB600" i="4"/>
  <c r="CB485" i="4"/>
  <c r="CB415" i="4"/>
  <c r="CB597" i="4"/>
  <c r="CB1185" i="4"/>
  <c r="CB660" i="4"/>
  <c r="CB1073" i="4"/>
  <c r="CB532" i="4"/>
  <c r="CB239" i="4"/>
  <c r="CB1257" i="4"/>
  <c r="CB529" i="4"/>
  <c r="CB424" i="4"/>
  <c r="CB1437" i="4"/>
  <c r="CB1483" i="4"/>
  <c r="CB370" i="4"/>
  <c r="CB145" i="4"/>
  <c r="CB299" i="4"/>
  <c r="CB1402" i="4"/>
  <c r="CB495" i="4"/>
  <c r="CB1134" i="4"/>
  <c r="CB896" i="4"/>
  <c r="CB622" i="4"/>
  <c r="CB1427" i="4"/>
  <c r="CB1323" i="4"/>
  <c r="CB1286" i="4"/>
  <c r="CB407" i="4"/>
  <c r="CB100" i="4"/>
  <c r="CB913" i="4"/>
  <c r="CB1083" i="4"/>
  <c r="CB367" i="4"/>
  <c r="CB371" i="4"/>
  <c r="CB616" i="4"/>
  <c r="CB785" i="4"/>
  <c r="CB1123" i="4"/>
  <c r="CB207" i="4"/>
  <c r="CB17" i="4"/>
  <c r="CB693" i="4"/>
  <c r="CB531" i="4"/>
  <c r="CB1115" i="4"/>
  <c r="CB645" i="4"/>
  <c r="CB656" i="4"/>
  <c r="CB950" i="4"/>
  <c r="CB284" i="4"/>
  <c r="CB542" i="4"/>
  <c r="CB534" i="4"/>
  <c r="CB539" i="4"/>
  <c r="CB388" i="4"/>
  <c r="CB1075" i="4"/>
  <c r="CB204" i="4"/>
  <c r="CB501" i="4"/>
  <c r="CB470" i="4"/>
  <c r="CB512" i="4"/>
  <c r="CB1202" i="4"/>
  <c r="CB634" i="4"/>
  <c r="CB630" i="4"/>
  <c r="CB1049" i="4"/>
  <c r="CB754" i="4"/>
  <c r="CB555" i="4"/>
  <c r="CB1444" i="4"/>
  <c r="CB1295" i="4"/>
  <c r="CB818" i="4"/>
  <c r="CB1108" i="4"/>
  <c r="CB524" i="4"/>
  <c r="CB1030" i="4"/>
  <c r="CB1448" i="4"/>
  <c r="CB1012" i="4"/>
  <c r="CB358" i="4"/>
  <c r="CB704" i="4"/>
  <c r="CB35" i="4"/>
  <c r="CB747" i="4"/>
  <c r="CB648" i="4"/>
  <c r="CB114" i="4"/>
  <c r="CB948" i="4"/>
  <c r="CB628" i="4"/>
  <c r="CB1355" i="4"/>
  <c r="CB856" i="4"/>
  <c r="CB760" i="4"/>
  <c r="CB182" i="4"/>
  <c r="CB763" i="4"/>
  <c r="CB1093" i="4"/>
  <c r="CB803" i="4"/>
  <c r="CB924" i="4"/>
  <c r="CB1005" i="4"/>
  <c r="CB761" i="4"/>
  <c r="CB180" i="4"/>
  <c r="CB845" i="4"/>
  <c r="CB396" i="4"/>
  <c r="CB578" i="4"/>
  <c r="CB936" i="4"/>
  <c r="CB188" i="4"/>
  <c r="CB964" i="4"/>
  <c r="CB468" i="4"/>
  <c r="CB9" i="4"/>
  <c r="CB1009" i="4"/>
  <c r="CB368" i="4"/>
  <c r="CB454" i="4"/>
  <c r="CB1326" i="4"/>
  <c r="CB774" i="4"/>
  <c r="CB506" i="4"/>
  <c r="CB829" i="4"/>
  <c r="CB655" i="4"/>
  <c r="CB696" i="4"/>
  <c r="CB1454" i="4"/>
  <c r="CB1024" i="4"/>
  <c r="CB536" i="4"/>
  <c r="CB526" i="4"/>
  <c r="CB168" i="4"/>
  <c r="CB951" i="4"/>
  <c r="CB1356" i="4"/>
  <c r="CB1343" i="4"/>
  <c r="CB1349" i="4"/>
  <c r="CB584" i="4"/>
  <c r="CB1283" i="4"/>
  <c r="CB1353" i="4"/>
  <c r="CB1291" i="4"/>
  <c r="CB1400" i="4"/>
  <c r="CB13" i="4"/>
  <c r="CB1264" i="4"/>
  <c r="CB464" i="4"/>
  <c r="CB1217" i="4"/>
  <c r="CB1256" i="4"/>
  <c r="CB1151" i="4"/>
  <c r="CB1135" i="4"/>
  <c r="CB153" i="4"/>
  <c r="CB976" i="4"/>
  <c r="CB195" i="4"/>
  <c r="CB858" i="4"/>
  <c r="CB1215" i="4"/>
  <c r="CB1155" i="4"/>
  <c r="CB544" i="4"/>
  <c r="CB679" i="4"/>
  <c r="CB1436" i="4"/>
  <c r="CB316" i="4"/>
  <c r="CB25" i="4"/>
  <c r="CB374" i="4"/>
  <c r="CB953" i="4"/>
  <c r="CB400" i="4"/>
  <c r="CB955" i="4"/>
  <c r="CB1290" i="4"/>
  <c r="CB788" i="4"/>
  <c r="CB278" i="4"/>
  <c r="CB376" i="4"/>
  <c r="CB706" i="4"/>
  <c r="CB346" i="4"/>
  <c r="CB516" i="4"/>
  <c r="CB1413" i="4"/>
  <c r="CB824" i="4"/>
  <c r="CB520" i="4"/>
  <c r="CB607" i="4"/>
  <c r="CB1465" i="4"/>
  <c r="CB775" i="4"/>
  <c r="CB96" i="4"/>
  <c r="CB1191" i="4"/>
  <c r="CB1183" i="4"/>
  <c r="CB1366" i="4"/>
  <c r="CB905" i="4"/>
  <c r="CB1440" i="4"/>
  <c r="CB323" i="4"/>
  <c r="CB1322" i="4"/>
  <c r="CB668" i="4"/>
  <c r="CB1085" i="4"/>
  <c r="CB1188" i="4"/>
  <c r="CB1039" i="4"/>
  <c r="CB691" i="4"/>
  <c r="CB492" i="4"/>
  <c r="CB15" i="4"/>
  <c r="CB562" i="4"/>
  <c r="CB1174" i="4"/>
  <c r="CB66" i="4"/>
  <c r="CB621" i="4"/>
  <c r="CB1364" i="4"/>
  <c r="CB448" i="4"/>
  <c r="CB713" i="4"/>
  <c r="CB1458" i="4"/>
  <c r="CB304" i="4"/>
  <c r="CB174" i="4"/>
  <c r="CB1379" i="4"/>
  <c r="CB1058" i="4"/>
  <c r="CB982" i="4"/>
  <c r="CB1084" i="4"/>
  <c r="CB871" i="4"/>
  <c r="CB1455" i="4"/>
  <c r="CB86" i="4"/>
  <c r="CB175" i="4"/>
  <c r="CB1435" i="4"/>
  <c r="CB136" i="4"/>
  <c r="CB1001" i="4"/>
  <c r="CB591" i="4"/>
  <c r="CB1442" i="4"/>
  <c r="CB103" i="4"/>
  <c r="CB671" i="4"/>
  <c r="CB185" i="4"/>
  <c r="CB116" i="4"/>
  <c r="CB325" i="4"/>
  <c r="CB445" i="4"/>
  <c r="CB1054" i="4"/>
  <c r="CB1239" i="4"/>
  <c r="CB903" i="4"/>
  <c r="CB1218" i="4"/>
  <c r="CB574" i="4"/>
  <c r="CB1120" i="4"/>
  <c r="CB1346" i="4"/>
  <c r="CB669" i="4"/>
  <c r="CB1232" i="4"/>
  <c r="CB1424" i="4"/>
  <c r="CB1469" i="4"/>
  <c r="CB851" i="4"/>
  <c r="CB439" i="4"/>
  <c r="CB1336" i="4"/>
  <c r="CB1056" i="4"/>
  <c r="CB277" i="4"/>
  <c r="CB1177" i="4"/>
  <c r="CB1314" i="4"/>
  <c r="CB1470" i="4"/>
  <c r="CB1360" i="4"/>
  <c r="CB572" i="4"/>
  <c r="CB971" i="4"/>
  <c r="CB642" i="4"/>
  <c r="CB81" i="4"/>
  <c r="CB165" i="4"/>
  <c r="CB1103" i="4"/>
  <c r="CB889" i="4"/>
  <c r="CB601" i="4"/>
  <c r="CB169" i="4"/>
  <c r="CB121" i="4"/>
  <c r="CB459" i="4"/>
  <c r="CB1045" i="4"/>
  <c r="CB488" i="4"/>
  <c r="CB309" i="4"/>
  <c r="CB363" i="4"/>
  <c r="CB1065" i="4"/>
  <c r="CB657" i="4"/>
  <c r="CB1196" i="4"/>
  <c r="CB801" i="4"/>
  <c r="CB1429" i="4"/>
  <c r="CB735" i="4"/>
  <c r="CB912" i="4"/>
  <c r="CB1184" i="4"/>
  <c r="CB1276" i="4"/>
  <c r="CB1357" i="4"/>
  <c r="CB1066" i="4"/>
  <c r="CB1046" i="4"/>
  <c r="CB1453" i="4"/>
  <c r="CB1249" i="4"/>
  <c r="CB712" i="4"/>
  <c r="CB647" i="4"/>
  <c r="CB632" i="4"/>
  <c r="CB902" i="4"/>
  <c r="CB315" i="4"/>
  <c r="CB958" i="4"/>
  <c r="CB627" i="4"/>
  <c r="CB1369" i="4"/>
  <c r="CB391" i="4"/>
  <c r="CB164" i="4"/>
  <c r="CB1345" i="4"/>
  <c r="CB57" i="4"/>
  <c r="CB386" i="4"/>
  <c r="CB38" i="4"/>
  <c r="CB479" i="4"/>
  <c r="CB1328" i="4"/>
  <c r="CB559" i="4"/>
  <c r="CB246" i="4"/>
  <c r="CB338" i="4"/>
  <c r="CB1203" i="4"/>
  <c r="CB1149" i="4"/>
  <c r="CB695" i="4"/>
  <c r="CB22" i="4"/>
  <c r="CB71" i="4"/>
  <c r="CB844" i="4"/>
  <c r="CB1284" i="4"/>
  <c r="CB791" i="4"/>
  <c r="CB859" i="4"/>
  <c r="CB1250" i="4"/>
  <c r="CB957" i="4"/>
  <c r="CB200" i="4"/>
  <c r="CB383" i="4"/>
  <c r="CB301" i="4"/>
  <c r="CB148" i="4"/>
  <c r="CB869" i="4"/>
  <c r="CB736" i="4"/>
  <c r="CB483" i="4"/>
  <c r="CB144" i="4"/>
  <c r="CB1383" i="4"/>
  <c r="CB18" i="4"/>
  <c r="CB864" i="4"/>
  <c r="CB795" i="4"/>
  <c r="CB758" i="4"/>
  <c r="CB1011" i="4"/>
  <c r="CB263" i="4"/>
  <c r="CB1126" i="4"/>
  <c r="CB99" i="4"/>
  <c r="CB1423" i="4"/>
  <c r="CB139" i="4"/>
  <c r="CB189" i="4"/>
  <c r="CB557" i="4"/>
  <c r="CB556" i="4"/>
  <c r="CB1089" i="4"/>
  <c r="CB1146" i="4"/>
  <c r="CB1425" i="4"/>
  <c r="CB118" i="4"/>
  <c r="CB125" i="4"/>
  <c r="CB178" i="4"/>
  <c r="CB90" i="4"/>
  <c r="CB477" i="4"/>
  <c r="CB586" i="4"/>
  <c r="CB751" i="4"/>
  <c r="CB142" i="4"/>
  <c r="CB715" i="4"/>
  <c r="CB1309" i="4"/>
  <c r="CB1285" i="4"/>
  <c r="CB1463" i="4"/>
  <c r="CB1312" i="4"/>
  <c r="CB14" i="4"/>
  <c r="CB16" i="4"/>
  <c r="CB965" i="4"/>
  <c r="CB878" i="4"/>
  <c r="CB1003" i="4"/>
  <c r="CB85" i="4"/>
  <c r="CB432" i="4"/>
  <c r="CB892" i="4"/>
  <c r="CB1019" i="4"/>
  <c r="CB1325" i="4"/>
  <c r="CB909" i="4"/>
  <c r="CB918" i="4"/>
  <c r="CB914" i="4"/>
  <c r="CB272" i="4"/>
  <c r="CB232" i="4"/>
  <c r="CB1278" i="4"/>
  <c r="CB916" i="4"/>
  <c r="CB1296" i="4"/>
  <c r="CB866" i="4"/>
  <c r="CB69" i="4"/>
  <c r="CB199" i="4"/>
  <c r="CB345" i="4"/>
  <c r="CB348" i="4"/>
  <c r="CB192" i="4"/>
  <c r="CB385" i="4"/>
  <c r="CB426" i="4"/>
  <c r="CB1241" i="4"/>
  <c r="CB295" i="4"/>
  <c r="CB305" i="4"/>
  <c r="CB21" i="4"/>
  <c r="CA919" i="4"/>
  <c r="CA75" i="4"/>
  <c r="CA467" i="4"/>
  <c r="CA120" i="4"/>
  <c r="CA473" i="4"/>
  <c r="CA943" i="4"/>
  <c r="CA111" i="4"/>
  <c r="CA1069" i="4"/>
  <c r="CA95" i="4"/>
  <c r="CA937" i="4"/>
  <c r="CA1027" i="4"/>
  <c r="CA895" i="4"/>
  <c r="CA927" i="4"/>
  <c r="CA74" i="4"/>
  <c r="CA853" i="4"/>
  <c r="CA949" i="4"/>
  <c r="CA466" i="4"/>
  <c r="CA1385" i="4"/>
  <c r="CA276" i="4"/>
  <c r="CA875" i="4"/>
  <c r="CA1368" i="4"/>
  <c r="CA253" i="4"/>
  <c r="CA61" i="4"/>
  <c r="CA63" i="4"/>
  <c r="CA800" i="4"/>
  <c r="CA825" i="4"/>
  <c r="CA1253" i="4"/>
  <c r="CA814" i="4"/>
  <c r="CA523" i="4"/>
  <c r="CA1026" i="4"/>
  <c r="CA1468" i="4"/>
  <c r="CA455" i="4"/>
  <c r="CA620" i="4"/>
  <c r="CA1266" i="4"/>
  <c r="CA728" i="4"/>
  <c r="CA31" i="4"/>
  <c r="CA1128" i="4"/>
  <c r="CA750" i="4"/>
  <c r="CA256" i="4"/>
  <c r="CA1192" i="4"/>
  <c r="CA484" i="4"/>
  <c r="CA999" i="4"/>
  <c r="CA1182" i="4"/>
  <c r="CA1416" i="4"/>
  <c r="CA458" i="4"/>
  <c r="CA883" i="4"/>
  <c r="CA1144" i="4"/>
  <c r="CA675" i="4"/>
  <c r="CA1207" i="4"/>
  <c r="CA47" i="4"/>
  <c r="CA215" i="4"/>
  <c r="CA521" i="4"/>
  <c r="CA770" i="4"/>
  <c r="CA106" i="4"/>
  <c r="CA973" i="4"/>
  <c r="CA1420" i="4"/>
  <c r="CA811" i="4"/>
  <c r="CA802" i="4"/>
  <c r="CA270" i="4"/>
  <c r="CA344" i="4"/>
  <c r="CA815" i="4"/>
  <c r="CA236" i="4"/>
  <c r="CA722" i="4"/>
  <c r="CA920" i="4"/>
  <c r="CA235" i="4"/>
  <c r="CA738" i="4"/>
  <c r="CA82" i="4"/>
  <c r="CA193" i="4"/>
  <c r="CA328" i="4"/>
  <c r="CA1367" i="4"/>
  <c r="CA181" i="4"/>
  <c r="CA1259" i="4"/>
  <c r="CA768" i="4"/>
  <c r="CA1114" i="4"/>
  <c r="CA350" i="4"/>
  <c r="CA1176" i="4"/>
  <c r="CA828" i="4"/>
  <c r="CA1430" i="4"/>
  <c r="CA97" i="4"/>
  <c r="CA92" i="4"/>
  <c r="CA240" i="4"/>
  <c r="CA1294" i="4"/>
  <c r="CA987" i="4"/>
  <c r="CA535" i="4"/>
  <c r="CA730" i="4"/>
  <c r="CA218" i="4"/>
  <c r="CA1172" i="4"/>
  <c r="CA154" i="4"/>
  <c r="CA1482" i="4"/>
  <c r="CA227" i="4"/>
  <c r="CA1280" i="4"/>
  <c r="CA442" i="4"/>
  <c r="CA807" i="4"/>
  <c r="CA1417" i="4"/>
  <c r="CA797" i="4"/>
  <c r="CA173" i="4"/>
  <c r="CA1166" i="4"/>
  <c r="CA718" i="4"/>
  <c r="CA1186" i="4"/>
  <c r="CA593" i="4"/>
  <c r="CA1456" i="4"/>
  <c r="CA113" i="4"/>
  <c r="CA514" i="4"/>
  <c r="CA547" i="4"/>
  <c r="CA942" i="4"/>
  <c r="CA1375" i="4"/>
  <c r="CA172" i="4"/>
  <c r="CA472" i="4"/>
  <c r="CA1263" i="4"/>
  <c r="CA1449" i="4"/>
  <c r="CA89" i="4"/>
  <c r="CA226" i="4"/>
  <c r="CA500" i="4"/>
  <c r="CA26" i="4"/>
  <c r="CA662" i="4"/>
  <c r="CA27" i="4"/>
  <c r="CA823" i="4"/>
  <c r="CA1018" i="4"/>
  <c r="CA1395" i="4"/>
  <c r="CA322" i="4"/>
  <c r="CA946" i="4"/>
  <c r="CA944" i="4"/>
  <c r="CA1414" i="4"/>
  <c r="CA49" i="4"/>
  <c r="CA525" i="4"/>
  <c r="CA1105" i="4"/>
  <c r="CA117" i="4"/>
  <c r="CA744" i="4"/>
  <c r="CA1331" i="4"/>
  <c r="CA861" i="4"/>
  <c r="CA1317" i="4"/>
  <c r="CA932" i="4"/>
  <c r="CA265" i="4"/>
  <c r="CA23" i="4"/>
  <c r="CA364" i="4"/>
  <c r="CA482" i="4"/>
  <c r="CA1194" i="4"/>
  <c r="CA217" i="4"/>
  <c r="CA1175" i="4"/>
  <c r="CA1130" i="4"/>
  <c r="CA538" i="4"/>
  <c r="CA160" i="4"/>
  <c r="CA625" i="4"/>
  <c r="CA352" i="4"/>
  <c r="CA667" i="4"/>
  <c r="CA417" i="4"/>
  <c r="CA59" i="4"/>
  <c r="CA1091" i="4"/>
  <c r="CA423" i="4"/>
  <c r="CA752" i="4"/>
  <c r="CA646" i="4"/>
  <c r="CA1408" i="4"/>
  <c r="CA567" i="4"/>
  <c r="CA782" i="4"/>
  <c r="CA93" i="4"/>
  <c r="CA705" i="4"/>
  <c r="CA1206" i="4"/>
  <c r="CA1200" i="4"/>
  <c r="CA255" i="4"/>
  <c r="CA110" i="4"/>
  <c r="CA176" i="4"/>
  <c r="CA1127" i="4"/>
  <c r="CA452" i="4"/>
  <c r="CA1213" i="4"/>
  <c r="CA244" i="4"/>
  <c r="CA137" i="4"/>
  <c r="CA70" i="4"/>
  <c r="CA1080" i="4"/>
  <c r="CA882" i="4"/>
  <c r="CA847" i="4"/>
  <c r="CA907" i="4"/>
  <c r="CA881" i="4"/>
  <c r="CA186" i="4"/>
  <c r="CA451" i="4"/>
  <c r="CA1044" i="4"/>
  <c r="CA938" i="4"/>
  <c r="CA285" i="4"/>
  <c r="CA78" i="4"/>
  <c r="CA766" i="4"/>
  <c r="CA1387" i="4"/>
  <c r="CA46" i="4"/>
  <c r="CA456" i="4"/>
  <c r="CA1396" i="4"/>
  <c r="CA670" i="4"/>
  <c r="CA290" i="4"/>
  <c r="CA724" i="4"/>
  <c r="CA1050" i="4"/>
  <c r="CA1107" i="4"/>
  <c r="CA1227" i="4"/>
  <c r="CA746" i="4"/>
  <c r="CA269" i="4"/>
  <c r="CA1047" i="4"/>
  <c r="CA1419" i="4"/>
  <c r="CA56" i="4"/>
  <c r="CA870" i="4"/>
  <c r="CA894" i="4"/>
  <c r="CA968" i="4"/>
  <c r="CA941" i="4"/>
  <c r="CA379" i="4"/>
  <c r="CA876" i="4"/>
  <c r="CA893" i="4"/>
  <c r="CA517" i="4"/>
  <c r="CA732" i="4"/>
  <c r="CA162" i="4"/>
  <c r="CA832" i="4"/>
  <c r="CA833" i="4"/>
  <c r="CA436" i="4"/>
  <c r="CA1020" i="4"/>
  <c r="CA1111" i="4"/>
  <c r="CA1233" i="4"/>
  <c r="CA798" i="4"/>
  <c r="CA998" i="4"/>
  <c r="CA931" i="4"/>
  <c r="CA972" i="4"/>
  <c r="CA356" i="4"/>
  <c r="CA159" i="4"/>
  <c r="CA838" i="4"/>
  <c r="CA1154" i="4"/>
  <c r="CA1150" i="4"/>
  <c r="CA327" i="4"/>
  <c r="CA1140" i="4"/>
  <c r="CA755" i="4"/>
  <c r="CA497" i="4"/>
  <c r="CA777" i="4"/>
  <c r="CA1365" i="4"/>
  <c r="CA425" i="4"/>
  <c r="CA677" i="4"/>
  <c r="CA716" i="4"/>
  <c r="CA1288" i="4"/>
  <c r="CA1302" i="4"/>
  <c r="CA1090" i="4"/>
  <c r="CA742" i="4"/>
  <c r="CA342" i="4"/>
  <c r="CA1164" i="4"/>
  <c r="CA1271" i="4"/>
  <c r="CA409" i="4"/>
  <c r="CA87" i="4"/>
  <c r="CA854" i="4"/>
  <c r="CA291" i="4"/>
  <c r="CA1063" i="4"/>
  <c r="CA676" i="4"/>
  <c r="CA1316" i="4"/>
  <c r="CA1384" i="4"/>
  <c r="CA216" i="4"/>
  <c r="CA504" i="4"/>
  <c r="CA1000" i="4"/>
  <c r="CA12" i="4"/>
  <c r="CA589" i="4"/>
  <c r="CA122" i="4"/>
  <c r="CA408" i="4"/>
  <c r="CA888" i="4"/>
  <c r="CA959" i="4"/>
  <c r="CA319" i="4"/>
  <c r="CA674" i="4"/>
  <c r="CA476" i="4"/>
  <c r="CA1035" i="4"/>
  <c r="CA565" i="4"/>
  <c r="CA1386" i="4"/>
  <c r="CA1145" i="4"/>
  <c r="CA231" i="4"/>
  <c r="CA434" i="4"/>
  <c r="CA940" i="4"/>
  <c r="CA1460" i="4"/>
  <c r="CA1068" i="4"/>
  <c r="CA1013" i="4"/>
  <c r="CA1240" i="4"/>
  <c r="CA306" i="4"/>
  <c r="CA633" i="4"/>
  <c r="CA300" i="4"/>
  <c r="CA134" i="4"/>
  <c r="CA421" i="4"/>
  <c r="CA205" i="4"/>
  <c r="CA702" i="4"/>
  <c r="CA80" i="4"/>
  <c r="CA1376" i="4"/>
  <c r="CA1298" i="4"/>
  <c r="CA380" i="4"/>
  <c r="CA1404" i="4"/>
  <c r="CA156" i="4"/>
  <c r="CA935" i="4"/>
  <c r="CA1391" i="4"/>
  <c r="CA989" i="4"/>
  <c r="CA1473" i="4"/>
  <c r="CA714" i="4"/>
  <c r="CA297" i="4"/>
  <c r="CA687" i="4"/>
  <c r="CA311" i="4"/>
  <c r="CA293" i="4"/>
  <c r="CA335" i="4"/>
  <c r="CA1361" i="4"/>
  <c r="CA395" i="4"/>
  <c r="CA1010" i="4"/>
  <c r="CA553" i="4"/>
  <c r="CA898" i="4"/>
  <c r="CA929" i="4"/>
  <c r="CA1371" i="4"/>
  <c r="CA1031" i="4"/>
  <c r="CA1397" i="4"/>
  <c r="CA749" i="4"/>
  <c r="CA262" i="4"/>
  <c r="CA1230" i="4"/>
  <c r="CA1165" i="4"/>
  <c r="CA1410" i="4"/>
  <c r="CA194" i="4"/>
  <c r="CA1327" i="4"/>
  <c r="CA786" i="4"/>
  <c r="CA65" i="4"/>
  <c r="CA19" i="4"/>
  <c r="CA104" i="4"/>
  <c r="CA582" i="4"/>
  <c r="CA489" i="4"/>
  <c r="CA1480" i="4"/>
  <c r="CA1190" i="4"/>
  <c r="CA198" i="4"/>
  <c r="CA130" i="4"/>
  <c r="CA981" i="4"/>
  <c r="CA384" i="4"/>
  <c r="CA507" i="4"/>
  <c r="CA762" i="4"/>
  <c r="CA1125" i="4"/>
  <c r="CA1071" i="4"/>
  <c r="CA387" i="4"/>
  <c r="CA334" i="4"/>
  <c r="CA214" i="4"/>
  <c r="CA1352" i="4"/>
  <c r="CA776" i="4"/>
  <c r="CA361" i="4"/>
  <c r="CA606" i="4"/>
  <c r="CA1016" i="4"/>
  <c r="CA179" i="4"/>
  <c r="CA640" i="4"/>
  <c r="CA1339" i="4"/>
  <c r="CA282" i="4"/>
  <c r="CA177" i="4"/>
  <c r="CA108" i="4"/>
  <c r="CA703" i="4"/>
  <c r="CA739" i="4"/>
  <c r="CA954" i="4"/>
  <c r="CA737" i="4"/>
  <c r="CA993" i="4"/>
  <c r="CA233" i="4"/>
  <c r="CA1220" i="4"/>
  <c r="CA1216" i="4"/>
  <c r="CA653" i="4"/>
  <c r="CA991" i="4"/>
  <c r="CA641" i="4"/>
  <c r="CA471" i="4"/>
  <c r="CA1401" i="4"/>
  <c r="CA312" i="4"/>
  <c r="CA128" i="4"/>
  <c r="CA1023" i="4"/>
  <c r="CA1347" i="4"/>
  <c r="CA443" i="4"/>
  <c r="CA260" i="4"/>
  <c r="CA399" i="4"/>
  <c r="CA615" i="4"/>
  <c r="CA995" i="4"/>
  <c r="CA1007" i="4"/>
  <c r="CA115" i="4"/>
  <c r="CA1421" i="4"/>
  <c r="CA1277" i="4"/>
  <c r="CA266" i="4"/>
  <c r="CA1431" i="4"/>
  <c r="CA351" i="4"/>
  <c r="CA537" i="4"/>
  <c r="CA1407" i="4"/>
  <c r="CA332" i="4"/>
  <c r="CA515" i="4"/>
  <c r="CA1209" i="4"/>
  <c r="CA513" i="4"/>
  <c r="CA210" i="4"/>
  <c r="CA1338" i="4"/>
  <c r="CA1157" i="4"/>
  <c r="CA1374" i="4"/>
  <c r="CA206" i="4"/>
  <c r="CA1481" i="4"/>
  <c r="CA635" i="4"/>
  <c r="CA478" i="4"/>
  <c r="CA310" i="4"/>
  <c r="CA1238" i="4"/>
  <c r="CA1022" i="4"/>
  <c r="CA190" i="4"/>
  <c r="CA575" i="4"/>
  <c r="CA1378" i="4"/>
  <c r="CA852" i="4"/>
  <c r="CA990" i="4"/>
  <c r="CA1161" i="4"/>
  <c r="CA923" i="4"/>
  <c r="CA1113" i="4"/>
  <c r="CA94" i="4"/>
  <c r="CA1380" i="4"/>
  <c r="CA1070" i="4"/>
  <c r="CA140" i="4"/>
  <c r="CA211" i="4"/>
  <c r="CA422" i="4"/>
  <c r="CA382" i="4"/>
  <c r="CA1262" i="4"/>
  <c r="CA654" i="4"/>
  <c r="CA1082" i="4"/>
  <c r="CA1180" i="4"/>
  <c r="CA163" i="4"/>
  <c r="CA1201" i="4"/>
  <c r="CA366" i="4"/>
  <c r="CA146" i="4"/>
  <c r="CA1422" i="4"/>
  <c r="CA197" i="4"/>
  <c r="CA719" i="4"/>
  <c r="CA1124" i="4"/>
  <c r="CA805" i="4"/>
  <c r="CA570" i="4"/>
  <c r="CA138" i="4"/>
  <c r="CA1204" i="4"/>
  <c r="CA672" i="4"/>
  <c r="CA554" i="4"/>
  <c r="CA1248" i="4"/>
  <c r="CA486" i="4"/>
  <c r="CA643" i="4"/>
  <c r="CA868" i="4"/>
  <c r="CA1344" i="4"/>
  <c r="CA438" i="4"/>
  <c r="CA273" i="4"/>
  <c r="CA1318" i="4"/>
  <c r="CA906" i="4"/>
  <c r="CA397" i="4"/>
  <c r="CA102" i="4"/>
  <c r="CA1173" i="4"/>
  <c r="CA1033" i="4"/>
  <c r="CA510" i="4"/>
  <c r="CA1303" i="4"/>
  <c r="CA1320" i="4"/>
  <c r="CA651" i="4"/>
  <c r="CA67" i="4"/>
  <c r="CA1076" i="4"/>
  <c r="CA684" i="4"/>
  <c r="CA1015" i="4"/>
  <c r="CA230" i="4"/>
  <c r="CA862" i="4"/>
  <c r="CA1305" i="4"/>
  <c r="CA1389" i="4"/>
  <c r="CA812" i="4"/>
  <c r="CA865" i="4"/>
  <c r="CA1274" i="4"/>
  <c r="CA680" i="4"/>
  <c r="CA390" i="4"/>
  <c r="CA24" i="4"/>
  <c r="CA956" i="4"/>
  <c r="CA1098" i="4"/>
  <c r="CA219" i="4"/>
  <c r="CA821" i="4"/>
  <c r="CA721" i="4"/>
  <c r="CA1048" i="4"/>
  <c r="CA141" i="4"/>
  <c r="CA952" i="4"/>
  <c r="CA1235" i="4"/>
  <c r="CA437" i="4"/>
  <c r="CA926" i="4"/>
  <c r="CA1067" i="4"/>
  <c r="CA1362" i="4"/>
  <c r="CA1341" i="4"/>
  <c r="CA447" i="4"/>
  <c r="CA1461" i="4"/>
  <c r="CA1169" i="4"/>
  <c r="CA1053" i="4"/>
  <c r="CA1136" i="4"/>
  <c r="CA1147" i="4"/>
  <c r="CA212" i="4"/>
  <c r="CA213" i="4"/>
  <c r="CA1072" i="4"/>
  <c r="CA708" i="4"/>
  <c r="CA224" i="4"/>
  <c r="CA1041" i="4"/>
  <c r="CA286" i="4"/>
  <c r="CA225" i="4"/>
  <c r="CA827" i="4"/>
  <c r="CA1078" i="4"/>
  <c r="CA1270" i="4"/>
  <c r="CA10" i="4"/>
  <c r="CA1040" i="4"/>
  <c r="CA321" i="4"/>
  <c r="CA251" i="4"/>
  <c r="CA1350" i="4"/>
  <c r="CA1021" i="4"/>
  <c r="CA796" i="4"/>
  <c r="CA1273" i="4"/>
  <c r="CA1179" i="4"/>
  <c r="CA1221" i="4"/>
  <c r="CA453" i="4"/>
  <c r="CA449" i="4"/>
  <c r="CA588" i="4"/>
  <c r="CA1464" i="4"/>
  <c r="CA701" i="4"/>
  <c r="CA904" i="4"/>
  <c r="CA977" i="4"/>
  <c r="CA1485" i="4"/>
  <c r="CA1162" i="4"/>
  <c r="CA698" i="4"/>
  <c r="CA1152" i="4"/>
  <c r="CA1110" i="4"/>
  <c r="CA686" i="4"/>
  <c r="CA393" i="4"/>
  <c r="CA518" i="4"/>
  <c r="CA242" i="4"/>
  <c r="CA649" i="4"/>
  <c r="CA748" i="4"/>
  <c r="CA1308" i="4"/>
  <c r="CA1272" i="4"/>
  <c r="CA1382" i="4"/>
  <c r="CA34" i="4"/>
  <c r="CA398" i="4"/>
  <c r="CA307" i="4"/>
  <c r="CA30" i="4"/>
  <c r="CA1260" i="4"/>
  <c r="CA1081" i="4"/>
  <c r="CA1315" i="4"/>
  <c r="CA450" i="4"/>
  <c r="CA603" i="4"/>
  <c r="CA1462" i="4"/>
  <c r="CA298" i="4"/>
  <c r="CA39" i="4"/>
  <c r="CA1034" i="4"/>
  <c r="CA228" i="4"/>
  <c r="CA533" i="4"/>
  <c r="CA1394" i="4"/>
  <c r="CA318" i="4"/>
  <c r="CA1310" i="4"/>
  <c r="CA583" i="4"/>
  <c r="CA1281" i="4"/>
  <c r="CA1168" i="4"/>
  <c r="CA1187" i="4"/>
  <c r="CA700" i="4"/>
  <c r="CA817" i="4"/>
  <c r="CA413" i="4"/>
  <c r="CA1246" i="4"/>
  <c r="CA1340" i="4"/>
  <c r="CA281" i="4"/>
  <c r="CA1313" i="4"/>
  <c r="CA527" i="4"/>
  <c r="CA1297" i="4"/>
  <c r="CA1139" i="4"/>
  <c r="CA666" i="4"/>
  <c r="CA1042" i="4"/>
  <c r="CA771" i="4"/>
  <c r="CA1439" i="4"/>
  <c r="CA1223" i="4"/>
  <c r="CA161" i="4"/>
  <c r="CA1061" i="4"/>
  <c r="CA480" i="4"/>
  <c r="CA659" i="4"/>
  <c r="CA51" i="4"/>
  <c r="CA1467" i="4"/>
  <c r="CA420" i="4"/>
  <c r="CA365" i="4"/>
  <c r="CA43" i="4"/>
  <c r="CA435" i="4"/>
  <c r="CA884" i="4"/>
  <c r="CA1443" i="4"/>
  <c r="CA1210" i="4"/>
  <c r="CA243" i="4"/>
  <c r="CA404" i="4"/>
  <c r="CA296" i="4"/>
  <c r="CA62" i="4"/>
  <c r="CA465" i="4"/>
  <c r="CA68" i="4"/>
  <c r="CA147" i="4"/>
  <c r="CA997" i="4"/>
  <c r="CA1077" i="4"/>
  <c r="CA637" i="4"/>
  <c r="CA890" i="4"/>
  <c r="CA76" i="4"/>
  <c r="CA1319" i="4"/>
  <c r="CA849" i="4"/>
  <c r="CA1403" i="4"/>
  <c r="CA411" i="4"/>
  <c r="CA540" i="4"/>
  <c r="CA314" i="4"/>
  <c r="CA150" i="4"/>
  <c r="CA930" i="4"/>
  <c r="CA339" i="4"/>
  <c r="CA1137" i="4"/>
  <c r="CA568" i="4"/>
  <c r="CA837" i="4"/>
  <c r="CA28" i="4"/>
  <c r="CA1434" i="4"/>
  <c r="CA522" i="4"/>
  <c r="CA1094" i="4"/>
  <c r="CA288" i="4"/>
  <c r="CA54" i="4"/>
  <c r="CA505" i="4"/>
  <c r="CA1452" i="4"/>
  <c r="CA880" i="4"/>
  <c r="CA915" i="4"/>
  <c r="CA381" i="4"/>
  <c r="CA1433" i="4"/>
  <c r="CA271" i="4"/>
  <c r="CA1254" i="4"/>
  <c r="CA405" i="4"/>
  <c r="CA1445" i="4"/>
  <c r="CA753" i="4"/>
  <c r="CA908" i="4"/>
  <c r="CA717" i="4"/>
  <c r="CA463" i="4"/>
  <c r="CA170" i="4"/>
  <c r="CA558" i="4"/>
  <c r="CA787" i="4"/>
  <c r="CA1189" i="4"/>
  <c r="CA1038" i="4"/>
  <c r="CA50" i="4"/>
  <c r="CA891" i="4"/>
  <c r="CA446" i="4"/>
  <c r="CA709" i="4"/>
  <c r="CA1156" i="4"/>
  <c r="CA1088" i="4"/>
  <c r="CA410" i="4"/>
  <c r="CA813" i="4"/>
  <c r="CA1129" i="4"/>
  <c r="CA481" i="4"/>
  <c r="CA208" i="4"/>
  <c r="CA541" i="4"/>
  <c r="CA1131" i="4"/>
  <c r="CA84" i="4"/>
  <c r="CA392" i="4"/>
  <c r="CA759" i="4"/>
  <c r="CA1441" i="4"/>
  <c r="CA576" i="4"/>
  <c r="CA1002" i="4"/>
  <c r="CA610" i="4"/>
  <c r="CA1269" i="4"/>
  <c r="CA503" i="4"/>
  <c r="CA1265" i="4"/>
  <c r="CA1282" i="4"/>
  <c r="CA629" i="4"/>
  <c r="CA1398" i="4"/>
  <c r="CA599" i="4"/>
  <c r="CA1159" i="4"/>
  <c r="CA201" i="4"/>
  <c r="CA595" i="4"/>
  <c r="CA1372" i="4"/>
  <c r="CA1199" i="4"/>
  <c r="CA1219" i="4"/>
  <c r="CA166" i="4"/>
  <c r="CA1142" i="4"/>
  <c r="CA617" i="4"/>
  <c r="CA83" i="4"/>
  <c r="CA922" i="4"/>
  <c r="CA1321" i="4"/>
  <c r="CA377" i="4"/>
  <c r="CA48" i="4"/>
  <c r="CA960" i="4"/>
  <c r="CA1377" i="4"/>
  <c r="CA841" i="4"/>
  <c r="CA245" i="4"/>
  <c r="CA1244" i="4"/>
  <c r="CA1171" i="4"/>
  <c r="CA249" i="4"/>
  <c r="CA427" i="4"/>
  <c r="CA545" i="4"/>
  <c r="CA29" i="4"/>
  <c r="CA461" i="4"/>
  <c r="CA1163" i="4"/>
  <c r="CA474" i="4"/>
  <c r="CA1324" i="4"/>
  <c r="CA963" i="4"/>
  <c r="CA33" i="4"/>
  <c r="CA773" i="4"/>
  <c r="CA378" i="4"/>
  <c r="CA1195" i="4"/>
  <c r="CA619" i="4"/>
  <c r="CA1330" i="4"/>
  <c r="CA1121" i="4"/>
  <c r="CA324" i="4"/>
  <c r="CA1478" i="4"/>
  <c r="CA1237" i="4"/>
  <c r="CA874" i="4"/>
  <c r="CA579" i="4"/>
  <c r="CA1333" i="4"/>
  <c r="CA563" i="4"/>
  <c r="CA317" i="4"/>
  <c r="CA804" i="4"/>
  <c r="CA1450" i="4"/>
  <c r="CA1247" i="4"/>
  <c r="CA132" i="4"/>
  <c r="CA1158" i="4"/>
  <c r="CA1028" i="4"/>
  <c r="CA1138" i="4"/>
  <c r="CA779" i="4"/>
  <c r="CA967" i="4"/>
  <c r="CA508" i="4"/>
  <c r="CA546" i="4"/>
  <c r="CA60" i="4"/>
  <c r="CA354" i="4"/>
  <c r="CA1457" i="4"/>
  <c r="CA783" i="4"/>
  <c r="CA64" i="4"/>
  <c r="CA1292" i="4"/>
  <c r="CA644" i="4"/>
  <c r="CA781" i="4"/>
  <c r="CA209" i="4"/>
  <c r="CA789" i="4"/>
  <c r="CA1092" i="4"/>
  <c r="CA974" i="4"/>
  <c r="CA1222" i="4"/>
  <c r="CA857" i="4"/>
  <c r="CA1477" i="4"/>
  <c r="CA873" i="4"/>
  <c r="CA1143" i="4"/>
  <c r="CA887" i="4"/>
  <c r="CA1097" i="4"/>
  <c r="CA530" i="4"/>
  <c r="CA45" i="4"/>
  <c r="CA151" i="4"/>
  <c r="CA1359" i="4"/>
  <c r="CA988" i="4"/>
  <c r="CA259" i="4"/>
  <c r="CA1472" i="4"/>
  <c r="CA1032" i="4"/>
  <c r="CA921" i="4"/>
  <c r="CA357" i="4"/>
  <c r="CA799" i="4"/>
  <c r="CA784" i="4"/>
  <c r="CA264" i="4"/>
  <c r="CA1229" i="4"/>
  <c r="CA55" i="4"/>
  <c r="CA258" i="4"/>
  <c r="CA401" i="4"/>
  <c r="CA98" i="4"/>
  <c r="CA460" i="4"/>
  <c r="CA44" i="4"/>
  <c r="CA274" i="4"/>
  <c r="CA509" i="4"/>
  <c r="CA126" i="4"/>
  <c r="CA1415" i="4"/>
  <c r="CA275" i="4"/>
  <c r="CA289" i="4"/>
  <c r="CA1299" i="4"/>
  <c r="CA1267" i="4"/>
  <c r="CA897" i="4"/>
  <c r="CA598" i="4"/>
  <c r="CA885" i="4"/>
  <c r="CA690" i="4"/>
  <c r="CA131" i="4"/>
  <c r="CA830" i="4"/>
  <c r="CA1406" i="4"/>
  <c r="CA1079" i="4"/>
  <c r="CA362" i="4"/>
  <c r="CA592" i="4"/>
  <c r="CA682" i="4"/>
  <c r="CA183" i="4"/>
  <c r="CA355" i="4"/>
  <c r="CA135" i="4"/>
  <c r="CA1242" i="4"/>
  <c r="CA1141" i="4"/>
  <c r="CA611" i="4"/>
  <c r="CA618" i="4"/>
  <c r="CA1231" i="4"/>
  <c r="CA1390" i="4"/>
  <c r="CA220" i="4"/>
  <c r="CA840" i="4"/>
  <c r="CA279" i="4"/>
  <c r="CA772" i="4"/>
  <c r="CA602" i="4"/>
  <c r="CA726" i="4"/>
  <c r="CA855" i="4"/>
  <c r="CA550" i="4"/>
  <c r="CA412" i="4"/>
  <c r="CA1411" i="4"/>
  <c r="CA1471" i="4"/>
  <c r="CA1122" i="4"/>
  <c r="CA1116" i="4"/>
  <c r="CA661" i="4"/>
  <c r="CA1104" i="4"/>
  <c r="CA403" i="4"/>
  <c r="CA650" i="4"/>
  <c r="CA1095" i="4"/>
  <c r="CA1279" i="4"/>
  <c r="CA441" i="4"/>
  <c r="CA257" i="4"/>
  <c r="CA664" i="4"/>
  <c r="CA1167" i="4"/>
  <c r="CA962" i="4"/>
  <c r="CA1208" i="4"/>
  <c r="CA689" i="4"/>
  <c r="CA819" i="4"/>
  <c r="CA822" i="4"/>
  <c r="CA101" i="4"/>
  <c r="CA440" i="4"/>
  <c r="CA91" i="4"/>
  <c r="CA1243" i="4"/>
  <c r="CA925" i="4"/>
  <c r="CA369" i="4"/>
  <c r="CA1025" i="4"/>
  <c r="CA816" i="4"/>
  <c r="CA1392" i="4"/>
  <c r="CA778" i="4"/>
  <c r="CA1373" i="4"/>
  <c r="CA511" i="4"/>
  <c r="CA613" i="4"/>
  <c r="CA867" i="4"/>
  <c r="CA491" i="4"/>
  <c r="CA945" i="4"/>
  <c r="CA77" i="4"/>
  <c r="CA375" i="4"/>
  <c r="CA543" i="4"/>
  <c r="CA1160" i="4"/>
  <c r="CA767" i="4"/>
  <c r="CA1484" i="4"/>
  <c r="CA665" i="4"/>
  <c r="CA685" i="4"/>
  <c r="CA493" i="4"/>
  <c r="CA928" i="4"/>
  <c r="CA848" i="4"/>
  <c r="CA947" i="4"/>
  <c r="CA1306" i="4"/>
  <c r="CA966" i="4"/>
  <c r="CA475" i="4"/>
  <c r="CA1043" i="4"/>
  <c r="CA430" i="4"/>
  <c r="CA992" i="4"/>
  <c r="CA743" i="4"/>
  <c r="CA143" i="4"/>
  <c r="CA73" i="4"/>
  <c r="CA978" i="4"/>
  <c r="CA124" i="4"/>
  <c r="CA112" i="4"/>
  <c r="CA88" i="4"/>
  <c r="CA502" i="4"/>
  <c r="CA1060" i="4"/>
  <c r="CA53" i="4"/>
  <c r="CA1479" i="4"/>
  <c r="CA836" i="4"/>
  <c r="CA394" i="4"/>
  <c r="CA1224" i="4"/>
  <c r="CA123" i="4"/>
  <c r="CA1006" i="4"/>
  <c r="CA765" i="4"/>
  <c r="CA158" i="4"/>
  <c r="CA52" i="4"/>
  <c r="CA1451" i="4"/>
  <c r="CA727" i="4"/>
  <c r="CA624" i="4"/>
  <c r="CA238" i="4"/>
  <c r="CA1119" i="4"/>
  <c r="CA741" i="4"/>
  <c r="CA809" i="4"/>
  <c r="CA416" i="4"/>
  <c r="CA519" i="4"/>
  <c r="CA745" i="4"/>
  <c r="CA756" i="4"/>
  <c r="CA1363" i="4"/>
  <c r="CA336" i="4"/>
  <c r="CA221" i="4"/>
  <c r="CA320" i="4"/>
  <c r="CA1486" i="4"/>
  <c r="CA780" i="4"/>
  <c r="CA234" i="4"/>
  <c r="CA1268" i="4"/>
  <c r="CA457" i="4"/>
  <c r="CA191" i="4"/>
  <c r="CA808" i="4"/>
  <c r="CA1428" i="4"/>
  <c r="CA494" i="4"/>
  <c r="CA723" i="4"/>
  <c r="CA247" i="4"/>
  <c r="CA605" i="4"/>
  <c r="CA237" i="4"/>
  <c r="CA1261" i="4"/>
  <c r="CA1405" i="4"/>
  <c r="CA444" i="4"/>
  <c r="CA1064" i="4"/>
  <c r="CA496" i="4"/>
  <c r="CA1300" i="4"/>
  <c r="CA1086" i="4"/>
  <c r="CA499" i="4"/>
  <c r="CA694" i="4"/>
  <c r="CA303" i="4"/>
  <c r="CA1017" i="4"/>
  <c r="CA1051" i="4"/>
  <c r="CA1412" i="4"/>
  <c r="CA573" i="4"/>
  <c r="CA1214" i="4"/>
  <c r="CA831" i="4"/>
  <c r="CA600" i="4"/>
  <c r="CA485" i="4"/>
  <c r="CA415" i="4"/>
  <c r="CA597" i="4"/>
  <c r="CA1185" i="4"/>
  <c r="CA660" i="4"/>
  <c r="CA1073" i="4"/>
  <c r="CA532" i="4"/>
  <c r="CA239" i="4"/>
  <c r="CA1257" i="4"/>
  <c r="CA529" i="4"/>
  <c r="CA424" i="4"/>
  <c r="CA1437" i="4"/>
  <c r="CA1483" i="4"/>
  <c r="CA370" i="4"/>
  <c r="CA145" i="4"/>
  <c r="CA299" i="4"/>
  <c r="CA1402" i="4"/>
  <c r="CA495" i="4"/>
  <c r="CA1134" i="4"/>
  <c r="CA896" i="4"/>
  <c r="CA622" i="4"/>
  <c r="CA1427" i="4"/>
  <c r="CA1323" i="4"/>
  <c r="CA1286" i="4"/>
  <c r="CA407" i="4"/>
  <c r="CA100" i="4"/>
  <c r="CA913" i="4"/>
  <c r="CA1083" i="4"/>
  <c r="CA367" i="4"/>
  <c r="CA371" i="4"/>
  <c r="CA616" i="4"/>
  <c r="CA785" i="4"/>
  <c r="CA1123" i="4"/>
  <c r="CA207" i="4"/>
  <c r="CA17" i="4"/>
  <c r="CA693" i="4"/>
  <c r="CA531" i="4"/>
  <c r="CA1115" i="4"/>
  <c r="CA645" i="4"/>
  <c r="CA656" i="4"/>
  <c r="CA950" i="4"/>
  <c r="CA284" i="4"/>
  <c r="CA542" i="4"/>
  <c r="CA534" i="4"/>
  <c r="CA539" i="4"/>
  <c r="CA388" i="4"/>
  <c r="CA1075" i="4"/>
  <c r="CA204" i="4"/>
  <c r="CA501" i="4"/>
  <c r="CA470" i="4"/>
  <c r="CA512" i="4"/>
  <c r="CA1202" i="4"/>
  <c r="CA634" i="4"/>
  <c r="CA630" i="4"/>
  <c r="CA1049" i="4"/>
  <c r="CA754" i="4"/>
  <c r="CA555" i="4"/>
  <c r="CA1444" i="4"/>
  <c r="CA1295" i="4"/>
  <c r="CA818" i="4"/>
  <c r="CA1108" i="4"/>
  <c r="CA524" i="4"/>
  <c r="CA1030" i="4"/>
  <c r="CA1448" i="4"/>
  <c r="CA1012" i="4"/>
  <c r="CA358" i="4"/>
  <c r="CA704" i="4"/>
  <c r="CA35" i="4"/>
  <c r="CA747" i="4"/>
  <c r="CA648" i="4"/>
  <c r="CA114" i="4"/>
  <c r="CA948" i="4"/>
  <c r="CA628" i="4"/>
  <c r="CA1355" i="4"/>
  <c r="CA856" i="4"/>
  <c r="CA760" i="4"/>
  <c r="CA182" i="4"/>
  <c r="CA763" i="4"/>
  <c r="CA1093" i="4"/>
  <c r="CA803" i="4"/>
  <c r="CA924" i="4"/>
  <c r="CA1005" i="4"/>
  <c r="CA761" i="4"/>
  <c r="CA180" i="4"/>
  <c r="CA845" i="4"/>
  <c r="CA396" i="4"/>
  <c r="CA578" i="4"/>
  <c r="CA936" i="4"/>
  <c r="CA188" i="4"/>
  <c r="CA964" i="4"/>
  <c r="CA468" i="4"/>
  <c r="CA9" i="4"/>
  <c r="CA1009" i="4"/>
  <c r="CA368" i="4"/>
  <c r="CA454" i="4"/>
  <c r="CA1326" i="4"/>
  <c r="CA774" i="4"/>
  <c r="CA506" i="4"/>
  <c r="CA829" i="4"/>
  <c r="CA655" i="4"/>
  <c r="CA696" i="4"/>
  <c r="CA1454" i="4"/>
  <c r="CA1024" i="4"/>
  <c r="CA536" i="4"/>
  <c r="CA526" i="4"/>
  <c r="CA168" i="4"/>
  <c r="CA951" i="4"/>
  <c r="CA1356" i="4"/>
  <c r="CA1343" i="4"/>
  <c r="CA1349" i="4"/>
  <c r="CA584" i="4"/>
  <c r="CA1283" i="4"/>
  <c r="CA1353" i="4"/>
  <c r="CA1291" i="4"/>
  <c r="CA1400" i="4"/>
  <c r="CA13" i="4"/>
  <c r="CA1264" i="4"/>
  <c r="CA464" i="4"/>
  <c r="CA1217" i="4"/>
  <c r="CA1256" i="4"/>
  <c r="CA1151" i="4"/>
  <c r="CA1135" i="4"/>
  <c r="CA153" i="4"/>
  <c r="CA976" i="4"/>
  <c r="CA195" i="4"/>
  <c r="CA858" i="4"/>
  <c r="CA1215" i="4"/>
  <c r="CA1155" i="4"/>
  <c r="CA544" i="4"/>
  <c r="CA679" i="4"/>
  <c r="CA1436" i="4"/>
  <c r="CA316" i="4"/>
  <c r="CA25" i="4"/>
  <c r="CA374" i="4"/>
  <c r="CA953" i="4"/>
  <c r="CA400" i="4"/>
  <c r="CA955" i="4"/>
  <c r="CA1290" i="4"/>
  <c r="CA788" i="4"/>
  <c r="CA278" i="4"/>
  <c r="CA376" i="4"/>
  <c r="CA706" i="4"/>
  <c r="CA346" i="4"/>
  <c r="CA516" i="4"/>
  <c r="CA1413" i="4"/>
  <c r="CA824" i="4"/>
  <c r="CA520" i="4"/>
  <c r="CA607" i="4"/>
  <c r="CA1465" i="4"/>
  <c r="CA775" i="4"/>
  <c r="CA96" i="4"/>
  <c r="CA1191" i="4"/>
  <c r="CA1183" i="4"/>
  <c r="CA1366" i="4"/>
  <c r="CA905" i="4"/>
  <c r="CA1440" i="4"/>
  <c r="CA323" i="4"/>
  <c r="CA1322" i="4"/>
  <c r="CA668" i="4"/>
  <c r="CA1085" i="4"/>
  <c r="CA1188" i="4"/>
  <c r="CA1039" i="4"/>
  <c r="CA691" i="4"/>
  <c r="CA492" i="4"/>
  <c r="CA15" i="4"/>
  <c r="CA562" i="4"/>
  <c r="CA1174" i="4"/>
  <c r="CA66" i="4"/>
  <c r="CA621" i="4"/>
  <c r="CA1364" i="4"/>
  <c r="CA448" i="4"/>
  <c r="CA713" i="4"/>
  <c r="CA1458" i="4"/>
  <c r="CA304" i="4"/>
  <c r="CA174" i="4"/>
  <c r="CA1379" i="4"/>
  <c r="CA1058" i="4"/>
  <c r="CA982" i="4"/>
  <c r="CA1084" i="4"/>
  <c r="CA871" i="4"/>
  <c r="CA1455" i="4"/>
  <c r="CA86" i="4"/>
  <c r="CA175" i="4"/>
  <c r="CA1435" i="4"/>
  <c r="CA136" i="4"/>
  <c r="CA1001" i="4"/>
  <c r="CA591" i="4"/>
  <c r="CA1442" i="4"/>
  <c r="CA103" i="4"/>
  <c r="CA671" i="4"/>
  <c r="CA185" i="4"/>
  <c r="CA116" i="4"/>
  <c r="CA325" i="4"/>
  <c r="CA445" i="4"/>
  <c r="CA1054" i="4"/>
  <c r="CA1239" i="4"/>
  <c r="CA903" i="4"/>
  <c r="CA1218" i="4"/>
  <c r="CA574" i="4"/>
  <c r="CA1120" i="4"/>
  <c r="CA1346" i="4"/>
  <c r="CA669" i="4"/>
  <c r="CA1232" i="4"/>
  <c r="CA1424" i="4"/>
  <c r="CA1469" i="4"/>
  <c r="CA851" i="4"/>
  <c r="CA439" i="4"/>
  <c r="CA1336" i="4"/>
  <c r="CA1056" i="4"/>
  <c r="CA277" i="4"/>
  <c r="CA1177" i="4"/>
  <c r="CA1314" i="4"/>
  <c r="CA1470" i="4"/>
  <c r="CA1360" i="4"/>
  <c r="CA572" i="4"/>
  <c r="CA971" i="4"/>
  <c r="CA642" i="4"/>
  <c r="CA81" i="4"/>
  <c r="CA165" i="4"/>
  <c r="CA1103" i="4"/>
  <c r="CA889" i="4"/>
  <c r="CA601" i="4"/>
  <c r="CA169" i="4"/>
  <c r="CA121" i="4"/>
  <c r="CA459" i="4"/>
  <c r="CA1045" i="4"/>
  <c r="CA488" i="4"/>
  <c r="CA309" i="4"/>
  <c r="CA363" i="4"/>
  <c r="CA1065" i="4"/>
  <c r="CA657" i="4"/>
  <c r="CA1196" i="4"/>
  <c r="CA801" i="4"/>
  <c r="CA1429" i="4"/>
  <c r="CA735" i="4"/>
  <c r="CA912" i="4"/>
  <c r="CA1184" i="4"/>
  <c r="CA1276" i="4"/>
  <c r="CA1357" i="4"/>
  <c r="CA1066" i="4"/>
  <c r="CA1046" i="4"/>
  <c r="CA1453" i="4"/>
  <c r="CA1249" i="4"/>
  <c r="CA712" i="4"/>
  <c r="CA647" i="4"/>
  <c r="CA632" i="4"/>
  <c r="CA902" i="4"/>
  <c r="CA315" i="4"/>
  <c r="CA958" i="4"/>
  <c r="CA627" i="4"/>
  <c r="CA1369" i="4"/>
  <c r="CA391" i="4"/>
  <c r="CA164" i="4"/>
  <c r="CA1345" i="4"/>
  <c r="CA57" i="4"/>
  <c r="CA386" i="4"/>
  <c r="CA38" i="4"/>
  <c r="CA479" i="4"/>
  <c r="CA1328" i="4"/>
  <c r="CA559" i="4"/>
  <c r="CA246" i="4"/>
  <c r="CA338" i="4"/>
  <c r="CA1203" i="4"/>
  <c r="CA1149" i="4"/>
  <c r="CA695" i="4"/>
  <c r="CA22" i="4"/>
  <c r="CA71" i="4"/>
  <c r="CA844" i="4"/>
  <c r="CA1284" i="4"/>
  <c r="CA791" i="4"/>
  <c r="CA859" i="4"/>
  <c r="CA1250" i="4"/>
  <c r="CA957" i="4"/>
  <c r="CA200" i="4"/>
  <c r="CA383" i="4"/>
  <c r="CA301" i="4"/>
  <c r="CA148" i="4"/>
  <c r="CA869" i="4"/>
  <c r="CA736" i="4"/>
  <c r="CA483" i="4"/>
  <c r="CA144" i="4"/>
  <c r="CA1383" i="4"/>
  <c r="CA18" i="4"/>
  <c r="CA864" i="4"/>
  <c r="CA795" i="4"/>
  <c r="CA758" i="4"/>
  <c r="CA1011" i="4"/>
  <c r="CA263" i="4"/>
  <c r="CA1126" i="4"/>
  <c r="CA99" i="4"/>
  <c r="CA1423" i="4"/>
  <c r="CA139" i="4"/>
  <c r="CA189" i="4"/>
  <c r="CA557" i="4"/>
  <c r="CA556" i="4"/>
  <c r="CA1089" i="4"/>
  <c r="CA1146" i="4"/>
  <c r="CA1425" i="4"/>
  <c r="CA118" i="4"/>
  <c r="CA125" i="4"/>
  <c r="CA178" i="4"/>
  <c r="CA90" i="4"/>
  <c r="CA477" i="4"/>
  <c r="CA586" i="4"/>
  <c r="CA751" i="4"/>
  <c r="CA142" i="4"/>
  <c r="CA715" i="4"/>
  <c r="CA1309" i="4"/>
  <c r="CA1285" i="4"/>
  <c r="CA1463" i="4"/>
  <c r="CA1312" i="4"/>
  <c r="CA14" i="4"/>
  <c r="CA16" i="4"/>
  <c r="CA965" i="4"/>
  <c r="CA878" i="4"/>
  <c r="CA1003" i="4"/>
  <c r="CA85" i="4"/>
  <c r="CA432" i="4"/>
  <c r="CA892" i="4"/>
  <c r="CA1019" i="4"/>
  <c r="CA1325" i="4"/>
  <c r="CA909" i="4"/>
  <c r="CA918" i="4"/>
  <c r="CA914" i="4"/>
  <c r="CA272" i="4"/>
  <c r="CA232" i="4"/>
  <c r="CA1278" i="4"/>
  <c r="CA916" i="4"/>
  <c r="CA1296" i="4"/>
  <c r="CA866" i="4"/>
  <c r="CA69" i="4"/>
  <c r="CA199" i="4"/>
  <c r="CA345" i="4"/>
  <c r="CA348" i="4"/>
  <c r="CA192" i="4"/>
  <c r="CA385" i="4"/>
  <c r="CA426" i="4"/>
  <c r="CA1241" i="4"/>
  <c r="CA295" i="4"/>
  <c r="CA305" i="4"/>
  <c r="CA21" i="4"/>
  <c r="CD919" i="4"/>
  <c r="CC692" i="4"/>
  <c r="CC1036" i="4"/>
  <c r="CC609" i="4"/>
  <c r="CC681" i="4"/>
  <c r="CC252" i="4"/>
  <c r="CC1329" i="4"/>
  <c r="CC1102" i="4"/>
  <c r="CC1348" i="4"/>
  <c r="CC711" i="4"/>
  <c r="CC184" i="4"/>
  <c r="CC970" i="4"/>
  <c r="CC167" i="4"/>
  <c r="CC223" i="4"/>
  <c r="CC1438" i="4"/>
  <c r="CC842" i="4"/>
  <c r="CC793" i="4"/>
  <c r="CC551" i="4"/>
  <c r="CC872" i="4"/>
  <c r="CC37" i="4"/>
  <c r="CC1342" i="4"/>
  <c r="CC638" i="4"/>
  <c r="CC149" i="4"/>
  <c r="CC155" i="4"/>
  <c r="CC980" i="4"/>
  <c r="CC731" i="4"/>
  <c r="CC794" i="4"/>
  <c r="CC590" i="4"/>
  <c r="CC1418" i="4"/>
  <c r="CC347" i="4"/>
  <c r="CC934" i="4"/>
  <c r="CC939" i="4"/>
  <c r="CC32" i="4"/>
  <c r="CC839" i="4"/>
  <c r="CC1447" i="4"/>
  <c r="CC1236" i="4"/>
  <c r="CC1245" i="4"/>
  <c r="CC886" i="4"/>
  <c r="CC835" i="4"/>
  <c r="CC1337" i="4"/>
  <c r="CC1133" i="4"/>
  <c r="CC673" i="4"/>
  <c r="CC1275" i="4"/>
  <c r="CC757" i="4"/>
  <c r="CC626" i="4"/>
  <c r="CC261" i="4"/>
  <c r="CC917" i="4"/>
  <c r="CC414" i="4"/>
  <c r="CC109" i="4"/>
  <c r="CC1351" i="4"/>
  <c r="CC1474" i="4"/>
  <c r="CC107" i="4"/>
  <c r="CC1358" i="4"/>
  <c r="CC996" i="4"/>
  <c r="CC790" i="4"/>
  <c r="CC806" i="4"/>
  <c r="CC402" i="4"/>
  <c r="CC1287" i="4"/>
  <c r="CC433" i="4"/>
  <c r="CC1153" i="4"/>
  <c r="CC1198" i="4"/>
  <c r="CC596" i="4"/>
  <c r="CC1432" i="4"/>
  <c r="CC105" i="4"/>
  <c r="CC406" i="4"/>
  <c r="CC1029" i="4"/>
  <c r="CC585" i="4"/>
  <c r="CC222" i="4"/>
  <c r="CC1037" i="4"/>
  <c r="CC658" i="4"/>
  <c r="CC1475" i="4"/>
  <c r="CC1197" i="4"/>
  <c r="CC1393" i="4"/>
  <c r="CC734" i="4"/>
  <c r="CC1255" i="4"/>
  <c r="CC58" i="4"/>
  <c r="CC552" i="4"/>
  <c r="CC1301" i="4"/>
  <c r="CC119" i="4"/>
  <c r="CC429" i="4"/>
  <c r="CC133" i="4"/>
  <c r="CC1004" i="4"/>
  <c r="CC1226" i="4"/>
  <c r="CC1381" i="4"/>
  <c r="CC850" i="4"/>
  <c r="CC569" i="4"/>
  <c r="CC40" i="4"/>
  <c r="CC678" i="4"/>
  <c r="CC267" i="4"/>
  <c r="CC203" i="4"/>
  <c r="CC1466" i="4"/>
  <c r="CC604" i="4"/>
  <c r="CC1370" i="4"/>
  <c r="CC581" i="4"/>
  <c r="CC1252" i="4"/>
  <c r="CC294" i="4"/>
  <c r="CC313" i="4"/>
  <c r="CC720" i="4"/>
  <c r="CC157" i="4"/>
  <c r="CC1062" i="4"/>
  <c r="CC725" i="4"/>
  <c r="CC1311" i="4"/>
  <c r="CC639" i="4"/>
  <c r="CC1335" i="4"/>
  <c r="CC571" i="4"/>
  <c r="CC961" i="4"/>
  <c r="CC1225" i="4"/>
  <c r="CC697" i="4"/>
  <c r="CC652" i="4"/>
  <c r="CC72" i="4"/>
  <c r="CC631" i="4"/>
  <c r="CC820" i="4"/>
  <c r="CC623" i="4"/>
  <c r="CC1334" i="4"/>
  <c r="CC1476" i="4"/>
  <c r="CC248" i="4"/>
  <c r="CC1307" i="4"/>
  <c r="CC11" i="4"/>
  <c r="CC1399" i="4"/>
  <c r="CC1211" i="4"/>
  <c r="CC1234" i="4"/>
  <c r="CC127" i="4"/>
  <c r="CC326" i="4"/>
  <c r="CC36" i="4"/>
  <c r="CC1074" i="4"/>
  <c r="CC196" i="4"/>
  <c r="CC389" i="4"/>
  <c r="CC1426" i="4"/>
  <c r="CC683" i="4"/>
  <c r="CC1087" i="4"/>
  <c r="CC360" i="4"/>
  <c r="CC1170" i="4"/>
  <c r="CC359" i="4"/>
  <c r="CC710" i="4"/>
  <c r="CC42" i="4"/>
  <c r="CC1132" i="4"/>
  <c r="CC707" i="4"/>
  <c r="CC250" i="4"/>
  <c r="CC792" i="4"/>
  <c r="CC1354" i="4"/>
  <c r="CC1099" i="4"/>
  <c r="CC1205" i="4"/>
  <c r="CC1096" i="4"/>
  <c r="CC910" i="4"/>
  <c r="CC580" i="4"/>
  <c r="CC577" i="4"/>
  <c r="CC1251" i="4"/>
  <c r="CC1101" i="4"/>
  <c r="CC1258" i="4"/>
  <c r="CC462" i="4"/>
  <c r="CC171" i="4"/>
  <c r="CC331" i="4"/>
  <c r="CC372" i="4"/>
  <c r="CC1178" i="4"/>
  <c r="CC636" i="4"/>
  <c r="CC1289" i="4"/>
  <c r="CC1212" i="4"/>
  <c r="CC308" i="4"/>
  <c r="CC810" i="4"/>
  <c r="CC1228" i="4"/>
  <c r="CC528" i="4"/>
  <c r="CC1112" i="4"/>
  <c r="CC287" i="4"/>
  <c r="CC860" i="4"/>
  <c r="CC608" i="4"/>
  <c r="CC1118" i="4"/>
  <c r="CC373" i="4"/>
  <c r="CC899" i="4"/>
  <c r="CC901" i="4"/>
  <c r="CC1059" i="4"/>
  <c r="CC1293" i="4"/>
  <c r="CC843" i="4"/>
  <c r="CC1388" i="4"/>
  <c r="CC834" i="4"/>
  <c r="CC1052" i="4"/>
  <c r="CC202" i="4"/>
  <c r="CC1014" i="4"/>
  <c r="CC663" i="4"/>
  <c r="CC20" i="4"/>
  <c r="CC431" i="4"/>
  <c r="CC1193" i="4"/>
  <c r="CC688" i="4"/>
  <c r="CC41" i="4"/>
  <c r="CC764" i="4"/>
  <c r="CC911" i="4"/>
  <c r="CC1057" i="4"/>
  <c r="CC769" i="4"/>
  <c r="CC699" i="4"/>
  <c r="CC329" i="4"/>
  <c r="CC740" i="4"/>
  <c r="CC548" i="4"/>
  <c r="CC1148" i="4"/>
  <c r="CC879" i="4"/>
  <c r="CC1106" i="4"/>
  <c r="CC129" i="4"/>
  <c r="CC863" i="4"/>
  <c r="CC152" i="4"/>
  <c r="CC994" i="4"/>
  <c r="CC826" i="4"/>
  <c r="CC1446" i="4"/>
  <c r="CC969" i="4"/>
  <c r="CC187" i="4"/>
  <c r="CC428" i="4"/>
  <c r="CB692" i="4"/>
  <c r="CB1036" i="4"/>
  <c r="CB609" i="4"/>
  <c r="CB681" i="4"/>
  <c r="CB252" i="4"/>
  <c r="CB1329" i="4"/>
  <c r="CB1102" i="4"/>
  <c r="CB1348" i="4"/>
  <c r="CB711" i="4"/>
  <c r="CB184" i="4"/>
  <c r="CB970" i="4"/>
  <c r="CB167" i="4"/>
  <c r="CB223" i="4"/>
  <c r="CB1438" i="4"/>
  <c r="CB842" i="4"/>
  <c r="CB793" i="4"/>
  <c r="CB551" i="4"/>
  <c r="CB872" i="4"/>
  <c r="CB37" i="4"/>
  <c r="CB1342" i="4"/>
  <c r="CB638" i="4"/>
  <c r="CB149" i="4"/>
  <c r="CB155" i="4"/>
  <c r="CB980" i="4"/>
  <c r="CB731" i="4"/>
  <c r="CB794" i="4"/>
  <c r="CB590" i="4"/>
  <c r="CB1418" i="4"/>
  <c r="CB347" i="4"/>
  <c r="CB934" i="4"/>
  <c r="CB939" i="4"/>
  <c r="CB32" i="4"/>
  <c r="CB839" i="4"/>
  <c r="CB1447" i="4"/>
  <c r="CB1236" i="4"/>
  <c r="CB1245" i="4"/>
  <c r="CB886" i="4"/>
  <c r="CB835" i="4"/>
  <c r="CB1337" i="4"/>
  <c r="CB1133" i="4"/>
  <c r="CB673" i="4"/>
  <c r="CB1275" i="4"/>
  <c r="CB757" i="4"/>
  <c r="CB626" i="4"/>
  <c r="CB261" i="4"/>
  <c r="CB917" i="4"/>
  <c r="CB414" i="4"/>
  <c r="CB109" i="4"/>
  <c r="CB1351" i="4"/>
  <c r="CB1474" i="4"/>
  <c r="CB107" i="4"/>
  <c r="CB1358" i="4"/>
  <c r="CB996" i="4"/>
  <c r="CB790" i="4"/>
  <c r="CB806" i="4"/>
  <c r="CB402" i="4"/>
  <c r="CB1287" i="4"/>
  <c r="CB433" i="4"/>
  <c r="CB1153" i="4"/>
  <c r="CB1198" i="4"/>
  <c r="CB596" i="4"/>
  <c r="CB1432" i="4"/>
  <c r="CB105" i="4"/>
  <c r="CB406" i="4"/>
  <c r="CB1029" i="4"/>
  <c r="CB585" i="4"/>
  <c r="CB222" i="4"/>
  <c r="CB1037" i="4"/>
  <c r="CB658" i="4"/>
  <c r="CB1475" i="4"/>
  <c r="CB1197" i="4"/>
  <c r="CB1393" i="4"/>
  <c r="CB734" i="4"/>
  <c r="CB1255" i="4"/>
  <c r="CB58" i="4"/>
  <c r="CB552" i="4"/>
  <c r="CB1301" i="4"/>
  <c r="CB119" i="4"/>
  <c r="CB429" i="4"/>
  <c r="CB133" i="4"/>
  <c r="CB1004" i="4"/>
  <c r="CB1226" i="4"/>
  <c r="CB1381" i="4"/>
  <c r="CB850" i="4"/>
  <c r="CB569" i="4"/>
  <c r="CB40" i="4"/>
  <c r="CB678" i="4"/>
  <c r="CB267" i="4"/>
  <c r="CB203" i="4"/>
  <c r="CB1466" i="4"/>
  <c r="CB604" i="4"/>
  <c r="CB1370" i="4"/>
  <c r="CB581" i="4"/>
  <c r="CB1252" i="4"/>
  <c r="CB294" i="4"/>
  <c r="CB313" i="4"/>
  <c r="CB720" i="4"/>
  <c r="CB157" i="4"/>
  <c r="CB1062" i="4"/>
  <c r="CB725" i="4"/>
  <c r="CB1311" i="4"/>
  <c r="CB639" i="4"/>
  <c r="CB1335" i="4"/>
  <c r="CB571" i="4"/>
  <c r="CB961" i="4"/>
  <c r="CB1225" i="4"/>
  <c r="CB697" i="4"/>
  <c r="CB652" i="4"/>
  <c r="CB72" i="4"/>
  <c r="CB631" i="4"/>
  <c r="CB820" i="4"/>
  <c r="CB623" i="4"/>
  <c r="CB1334" i="4"/>
  <c r="CB1476" i="4"/>
  <c r="CB248" i="4"/>
  <c r="CB1307" i="4"/>
  <c r="CB11" i="4"/>
  <c r="CB1399" i="4"/>
  <c r="CB1211" i="4"/>
  <c r="CB1234" i="4"/>
  <c r="CB127" i="4"/>
  <c r="CB326" i="4"/>
  <c r="CB36" i="4"/>
  <c r="CB1074" i="4"/>
  <c r="CB196" i="4"/>
  <c r="CB389" i="4"/>
  <c r="CB1426" i="4"/>
  <c r="CB683" i="4"/>
  <c r="CB1087" i="4"/>
  <c r="CB360" i="4"/>
  <c r="CB1170" i="4"/>
  <c r="CB359" i="4"/>
  <c r="CB710" i="4"/>
  <c r="CB42" i="4"/>
  <c r="CB1132" i="4"/>
  <c r="CB707" i="4"/>
  <c r="CB250" i="4"/>
  <c r="CB792" i="4"/>
  <c r="CB1354" i="4"/>
  <c r="CB1099" i="4"/>
  <c r="CB1205" i="4"/>
  <c r="CB1096" i="4"/>
  <c r="CB910" i="4"/>
  <c r="CB580" i="4"/>
  <c r="CB577" i="4"/>
  <c r="CB1251" i="4"/>
  <c r="CB1101" i="4"/>
  <c r="CB1258" i="4"/>
  <c r="CB462" i="4"/>
  <c r="CB171" i="4"/>
  <c r="CB331" i="4"/>
  <c r="CB372" i="4"/>
  <c r="CB1178" i="4"/>
  <c r="CB636" i="4"/>
  <c r="CB1289" i="4"/>
  <c r="CB1212" i="4"/>
  <c r="CB308" i="4"/>
  <c r="CB810" i="4"/>
  <c r="CB1228" i="4"/>
  <c r="CB528" i="4"/>
  <c r="CB1112" i="4"/>
  <c r="CB287" i="4"/>
  <c r="CB860" i="4"/>
  <c r="CB608" i="4"/>
  <c r="CB1118" i="4"/>
  <c r="CB373" i="4"/>
  <c r="CB899" i="4"/>
  <c r="CB901" i="4"/>
  <c r="CB1059" i="4"/>
  <c r="CB1293" i="4"/>
  <c r="CB843" i="4"/>
  <c r="CB1388" i="4"/>
  <c r="CB834" i="4"/>
  <c r="CB1052" i="4"/>
  <c r="CB202" i="4"/>
  <c r="CB1014" i="4"/>
  <c r="CB663" i="4"/>
  <c r="CB20" i="4"/>
  <c r="CB431" i="4"/>
  <c r="CB1193" i="4"/>
  <c r="CB688" i="4"/>
  <c r="CB41" i="4"/>
  <c r="CB764" i="4"/>
  <c r="CB911" i="4"/>
  <c r="CB1057" i="4"/>
  <c r="CB769" i="4"/>
  <c r="CB699" i="4"/>
  <c r="CB329" i="4"/>
  <c r="CB740" i="4"/>
  <c r="CB548" i="4"/>
  <c r="CB1148" i="4"/>
  <c r="CB879" i="4"/>
  <c r="CB1106" i="4"/>
  <c r="CB129" i="4"/>
  <c r="CB863" i="4"/>
  <c r="CB152" i="4"/>
  <c r="CB994" i="4"/>
  <c r="CB826" i="4"/>
  <c r="CB1446" i="4"/>
  <c r="CB969" i="4"/>
  <c r="CB187" i="4"/>
  <c r="CB428" i="4"/>
  <c r="CA692" i="4"/>
  <c r="CA1036" i="4"/>
  <c r="CA609" i="4"/>
  <c r="CA681" i="4"/>
  <c r="CA252" i="4"/>
  <c r="CA1329" i="4"/>
  <c r="CA1102" i="4"/>
  <c r="CA1348" i="4"/>
  <c r="CA711" i="4"/>
  <c r="CA184" i="4"/>
  <c r="CA970" i="4"/>
  <c r="CA167" i="4"/>
  <c r="CA223" i="4"/>
  <c r="CA1438" i="4"/>
  <c r="CA842" i="4"/>
  <c r="CA793" i="4"/>
  <c r="CA551" i="4"/>
  <c r="CA872" i="4"/>
  <c r="CA37" i="4"/>
  <c r="CA1342" i="4"/>
  <c r="CA638" i="4"/>
  <c r="CA149" i="4"/>
  <c r="CA155" i="4"/>
  <c r="CA980" i="4"/>
  <c r="CA731" i="4"/>
  <c r="CA794" i="4"/>
  <c r="CA590" i="4"/>
  <c r="CA1418" i="4"/>
  <c r="CA347" i="4"/>
  <c r="CA934" i="4"/>
  <c r="CA939" i="4"/>
  <c r="CA32" i="4"/>
  <c r="CA839" i="4"/>
  <c r="CA1447" i="4"/>
  <c r="CA1236" i="4"/>
  <c r="CA1245" i="4"/>
  <c r="CA886" i="4"/>
  <c r="CA835" i="4"/>
  <c r="CA1337" i="4"/>
  <c r="CA1133" i="4"/>
  <c r="CA673" i="4"/>
  <c r="CA1275" i="4"/>
  <c r="CA757" i="4"/>
  <c r="CA626" i="4"/>
  <c r="CA261" i="4"/>
  <c r="CA917" i="4"/>
  <c r="CA414" i="4"/>
  <c r="CA109" i="4"/>
  <c r="CA1351" i="4"/>
  <c r="CA1474" i="4"/>
  <c r="CA107" i="4"/>
  <c r="CA1358" i="4"/>
  <c r="CA996" i="4"/>
  <c r="CA790" i="4"/>
  <c r="CA806" i="4"/>
  <c r="CA402" i="4"/>
  <c r="CA1287" i="4"/>
  <c r="CA433" i="4"/>
  <c r="CA1153" i="4"/>
  <c r="CA1198" i="4"/>
  <c r="CA596" i="4"/>
  <c r="CA1432" i="4"/>
  <c r="CA105" i="4"/>
  <c r="CA406" i="4"/>
  <c r="CA1029" i="4"/>
  <c r="CA585" i="4"/>
  <c r="CA222" i="4"/>
  <c r="CA1037" i="4"/>
  <c r="CA658" i="4"/>
  <c r="CA1475" i="4"/>
  <c r="CA1197" i="4"/>
  <c r="CA1393" i="4"/>
  <c r="CA734" i="4"/>
  <c r="CA1255" i="4"/>
  <c r="CA58" i="4"/>
  <c r="CA552" i="4"/>
  <c r="CA1301" i="4"/>
  <c r="CA119" i="4"/>
  <c r="CA429" i="4"/>
  <c r="CA133" i="4"/>
  <c r="CA1004" i="4"/>
  <c r="CA1226" i="4"/>
  <c r="CA1381" i="4"/>
  <c r="CA850" i="4"/>
  <c r="CA569" i="4"/>
  <c r="CA40" i="4"/>
  <c r="CA678" i="4"/>
  <c r="CA267" i="4"/>
  <c r="CA203" i="4"/>
  <c r="CA1466" i="4"/>
  <c r="CA604" i="4"/>
  <c r="CA1370" i="4"/>
  <c r="CA581" i="4"/>
  <c r="CA1252" i="4"/>
  <c r="CA294" i="4"/>
  <c r="CA313" i="4"/>
  <c r="CA720" i="4"/>
  <c r="CA157" i="4"/>
  <c r="CA1062" i="4"/>
  <c r="CA725" i="4"/>
  <c r="CA1311" i="4"/>
  <c r="CA639" i="4"/>
  <c r="CA1335" i="4"/>
  <c r="CA571" i="4"/>
  <c r="CA961" i="4"/>
  <c r="CA1225" i="4"/>
  <c r="CA697" i="4"/>
  <c r="CA652" i="4"/>
  <c r="CA72" i="4"/>
  <c r="CA631" i="4"/>
  <c r="CA820" i="4"/>
  <c r="CA623" i="4"/>
  <c r="CA1334" i="4"/>
  <c r="CA1476" i="4"/>
  <c r="CA248" i="4"/>
  <c r="CA1307" i="4"/>
  <c r="CA11" i="4"/>
  <c r="CA1399" i="4"/>
  <c r="CA1211" i="4"/>
  <c r="CA1234" i="4"/>
  <c r="CA127" i="4"/>
  <c r="CA326" i="4"/>
  <c r="CA36" i="4"/>
  <c r="CA1074" i="4"/>
  <c r="CA196" i="4"/>
  <c r="CA389" i="4"/>
  <c r="CA1426" i="4"/>
  <c r="CA683" i="4"/>
  <c r="CA1087" i="4"/>
  <c r="CA360" i="4"/>
  <c r="CA1170" i="4"/>
  <c r="CA359" i="4"/>
  <c r="CA710" i="4"/>
  <c r="CA42" i="4"/>
  <c r="CA1132" i="4"/>
  <c r="CA707" i="4"/>
  <c r="CA250" i="4"/>
  <c r="CA792" i="4"/>
  <c r="CA1354" i="4"/>
  <c r="CA1099" i="4"/>
  <c r="CA1205" i="4"/>
  <c r="CA1096" i="4"/>
  <c r="CA910" i="4"/>
  <c r="CA580" i="4"/>
  <c r="CA577" i="4"/>
  <c r="CA1251" i="4"/>
  <c r="CA1101" i="4"/>
  <c r="CA1258" i="4"/>
  <c r="CA462" i="4"/>
  <c r="CA171" i="4"/>
  <c r="CA331" i="4"/>
  <c r="CA372" i="4"/>
  <c r="CA1178" i="4"/>
  <c r="CA636" i="4"/>
  <c r="CA1289" i="4"/>
  <c r="CA1212" i="4"/>
  <c r="CA308" i="4"/>
  <c r="CA810" i="4"/>
  <c r="CA1228" i="4"/>
  <c r="CA528" i="4"/>
  <c r="CA1112" i="4"/>
  <c r="CA287" i="4"/>
  <c r="CA860" i="4"/>
  <c r="CA608" i="4"/>
  <c r="CA1118" i="4"/>
  <c r="CA373" i="4"/>
  <c r="CA899" i="4"/>
  <c r="CA901" i="4"/>
  <c r="CA1059" i="4"/>
  <c r="CA1293" i="4"/>
  <c r="CA843" i="4"/>
  <c r="CA1388" i="4"/>
  <c r="CA834" i="4"/>
  <c r="CA1052" i="4"/>
  <c r="CA202" i="4"/>
  <c r="CA1014" i="4"/>
  <c r="CA663" i="4"/>
  <c r="CA20" i="4"/>
  <c r="CA431" i="4"/>
  <c r="CA1193" i="4"/>
  <c r="CA688" i="4"/>
  <c r="CA41" i="4"/>
  <c r="CA764" i="4"/>
  <c r="CA911" i="4"/>
  <c r="CA1057" i="4"/>
  <c r="CA769" i="4"/>
  <c r="CA699" i="4"/>
  <c r="CA329" i="4"/>
  <c r="CA740" i="4"/>
  <c r="CA548" i="4"/>
  <c r="CA1148" i="4"/>
  <c r="CA879" i="4"/>
  <c r="CA1106" i="4"/>
  <c r="CA129" i="4"/>
  <c r="CA863" i="4"/>
  <c r="CA152" i="4"/>
  <c r="CA994" i="4"/>
  <c r="CA826" i="4"/>
  <c r="CA1446" i="4"/>
  <c r="CA969" i="4"/>
  <c r="CA187" i="4"/>
  <c r="CA428" i="4"/>
  <c r="CD1331" i="4" l="1"/>
  <c r="CD756" i="4"/>
  <c r="CD269" i="4"/>
  <c r="CD648" i="4"/>
  <c r="CD1308" i="4"/>
  <c r="CD262" i="4"/>
  <c r="CD256" i="4"/>
  <c r="CD142" i="4"/>
  <c r="CD646" i="4"/>
  <c r="CD908" i="4"/>
  <c r="CD555" i="4"/>
  <c r="CD497" i="4"/>
  <c r="CD1363" i="4"/>
  <c r="CD757" i="4"/>
  <c r="CD1011" i="4"/>
  <c r="CD1441" i="4"/>
  <c r="CD182" i="4"/>
  <c r="CD180" i="4"/>
  <c r="CD1125" i="4"/>
  <c r="CD1093" i="4"/>
  <c r="CD764" i="4"/>
  <c r="CD158" i="4"/>
  <c r="CD1387" i="4"/>
  <c r="CD1484" i="4"/>
  <c r="CD1114" i="4"/>
  <c r="CD769" i="4"/>
  <c r="CD106" i="4"/>
  <c r="CD1439" i="4"/>
  <c r="CD602" i="4"/>
  <c r="CD378" i="4"/>
  <c r="CD506" i="4"/>
  <c r="CD96" i="4"/>
  <c r="CD361" i="4"/>
  <c r="CD1365" i="4"/>
  <c r="CD1373" i="4"/>
  <c r="CD967" i="4"/>
  <c r="CD234" i="4"/>
  <c r="CD209" i="4"/>
  <c r="CD93" i="4"/>
  <c r="CD64" i="4"/>
  <c r="CD264" i="4"/>
  <c r="CD1123" i="4"/>
  <c r="CD65" i="4"/>
  <c r="CD1189" i="4"/>
  <c r="CD278" i="4"/>
  <c r="CD1092" i="4"/>
  <c r="CD790" i="4"/>
  <c r="CD859" i="4"/>
  <c r="CD792" i="4"/>
  <c r="CD793" i="4"/>
  <c r="CD794" i="4"/>
  <c r="CD758" i="4"/>
  <c r="CD1273" i="4"/>
  <c r="CD173" i="4"/>
  <c r="CD998" i="4"/>
  <c r="CD784" i="4"/>
  <c r="CD825" i="4"/>
  <c r="CD1429" i="4"/>
  <c r="CD270" i="4"/>
  <c r="CD924" i="4"/>
  <c r="CD1450" i="4"/>
  <c r="CD570" i="4"/>
  <c r="CD806" i="4"/>
  <c r="CD1417" i="4"/>
  <c r="CD1428" i="4"/>
  <c r="CD416" i="4"/>
  <c r="CD810" i="4"/>
  <c r="CD802" i="4"/>
  <c r="CD865" i="4"/>
  <c r="CD1129" i="4"/>
  <c r="CD523" i="4"/>
  <c r="CD236" i="4"/>
  <c r="CD1392" i="4"/>
  <c r="CD413" i="4"/>
  <c r="CD1108" i="4"/>
  <c r="CD822" i="4"/>
  <c r="CD820" i="4"/>
  <c r="CD721" i="4"/>
  <c r="CD101" i="4"/>
  <c r="CD1018" i="4"/>
  <c r="CD520" i="4"/>
  <c r="CD1253" i="4"/>
  <c r="CD826" i="4"/>
  <c r="CD1078" i="4"/>
  <c r="CD1430" i="4"/>
  <c r="CD655" i="4"/>
  <c r="CD1406" i="4"/>
  <c r="CD600" i="4"/>
  <c r="CD833" i="4"/>
  <c r="CD436" i="4"/>
  <c r="CD834" i="4"/>
  <c r="CD835" i="4"/>
  <c r="CD394" i="4"/>
  <c r="CD28" i="4"/>
  <c r="CD1154" i="4"/>
  <c r="CD839" i="4"/>
  <c r="CD279" i="4"/>
  <c r="CD245" i="4"/>
  <c r="CD842" i="4"/>
  <c r="CD843" i="4"/>
  <c r="CD1284" i="4"/>
  <c r="CD396" i="4"/>
  <c r="CD846" i="4"/>
  <c r="CD907" i="4"/>
  <c r="CD947" i="4"/>
  <c r="CD1403" i="4"/>
  <c r="CD850" i="4"/>
  <c r="CD439" i="4"/>
  <c r="CD990" i="4"/>
  <c r="CD949" i="4"/>
  <c r="CD291" i="4"/>
  <c r="CD550" i="4"/>
  <c r="CD760" i="4"/>
  <c r="CD1477" i="4"/>
  <c r="CD1215" i="4"/>
  <c r="CD1250" i="4"/>
  <c r="CD860" i="4"/>
  <c r="CD1317" i="4"/>
  <c r="CD1305" i="4"/>
  <c r="CD863" i="4"/>
  <c r="CD795" i="4"/>
  <c r="CD1274" i="4"/>
  <c r="CD69" i="4"/>
  <c r="CD491" i="4"/>
  <c r="CD1344" i="4"/>
  <c r="CD736" i="4"/>
  <c r="CD894" i="4"/>
  <c r="CD1455" i="4"/>
  <c r="CD872" i="4"/>
  <c r="CD1143" i="4"/>
  <c r="CD579" i="4"/>
  <c r="CD1368" i="4"/>
  <c r="CD893" i="4"/>
  <c r="CD877" i="4"/>
  <c r="CD1003" i="4"/>
  <c r="CD879" i="4"/>
  <c r="CD915" i="4"/>
  <c r="CD186" i="4"/>
  <c r="CD847" i="4"/>
  <c r="CD1144" i="4"/>
  <c r="CD1443" i="4"/>
  <c r="CD690" i="4"/>
  <c r="CD886" i="4"/>
  <c r="CD1097" i="4"/>
  <c r="CD959" i="4"/>
  <c r="CD601" i="4"/>
  <c r="CD76" i="4"/>
  <c r="CD446" i="4"/>
  <c r="CD1019" i="4"/>
  <c r="CD517" i="4"/>
  <c r="CD968" i="4"/>
  <c r="CD927" i="4"/>
  <c r="CD622" i="4"/>
  <c r="CD598" i="4"/>
  <c r="CD929" i="4"/>
  <c r="CD899" i="4"/>
  <c r="CD900" i="4"/>
  <c r="CD901" i="4"/>
  <c r="CD315" i="4"/>
  <c r="CD1218" i="4"/>
  <c r="CD977" i="4"/>
  <c r="CD1440" i="4"/>
  <c r="CD397" i="4"/>
  <c r="CD881" i="4"/>
  <c r="CD717" i="4"/>
  <c r="CD918" i="4"/>
  <c r="CD910" i="4"/>
  <c r="CD911" i="4"/>
  <c r="CD1184" i="4"/>
  <c r="CD1083" i="4"/>
  <c r="CD272" i="4"/>
  <c r="CD381" i="4"/>
  <c r="CD1296" i="4"/>
  <c r="CD917" i="4"/>
  <c r="CD914" i="4"/>
  <c r="CD75" i="4"/>
  <c r="CD235" i="4"/>
  <c r="CD357" i="4"/>
  <c r="CD1321" i="4"/>
  <c r="CD1113" i="4"/>
  <c r="CD1005" i="4"/>
  <c r="CD369" i="4"/>
  <c r="CD1067" i="4"/>
  <c r="CD74" i="4"/>
  <c r="CD848" i="4"/>
  <c r="CD1371" i="4"/>
  <c r="CD339" i="4"/>
  <c r="CD972" i="4"/>
  <c r="CD265" i="4"/>
  <c r="CD933" i="4"/>
  <c r="CD934" i="4"/>
  <c r="CD1391" i="4"/>
  <c r="CD188" i="4"/>
  <c r="CD1027" i="4"/>
  <c r="CD285" i="4"/>
  <c r="CD939" i="4"/>
  <c r="CD1460" i="4"/>
  <c r="CD379" i="4"/>
  <c r="CD1375" i="4"/>
  <c r="CD111" i="4"/>
  <c r="CD1414" i="4"/>
  <c r="CD77" i="4"/>
  <c r="CD944" i="4"/>
  <c r="CD1306" i="4"/>
  <c r="CD628" i="4"/>
  <c r="CD466" i="4"/>
  <c r="CD284" i="4"/>
  <c r="CD1356" i="4"/>
  <c r="CD1235" i="4"/>
  <c r="CD400" i="4"/>
  <c r="CD737" i="4"/>
  <c r="CD1290" i="4"/>
  <c r="CD1098" i="4"/>
  <c r="CD200" i="4"/>
  <c r="CD627" i="4"/>
  <c r="CD319" i="4"/>
  <c r="CD1377" i="4"/>
  <c r="CD961" i="4"/>
  <c r="CD1208" i="4"/>
  <c r="CD33" i="4"/>
  <c r="CD468" i="4"/>
  <c r="CD878" i="4"/>
  <c r="CD475" i="4"/>
  <c r="CD508" i="4"/>
  <c r="CD941" i="4"/>
  <c r="CD969" i="4"/>
  <c r="CD970" i="4"/>
  <c r="CD642" i="4"/>
  <c r="CD356" i="4"/>
  <c r="CD1420" i="4"/>
  <c r="CD1222" i="4"/>
  <c r="CD975" i="4"/>
  <c r="CD195" i="4"/>
  <c r="CD1485" i="4"/>
  <c r="CD124" i="4"/>
  <c r="CD979" i="4"/>
  <c r="CD980" i="4"/>
  <c r="CD384" i="4"/>
  <c r="CD1084" i="4"/>
  <c r="CD983" i="4"/>
  <c r="CD984" i="4"/>
  <c r="CD985" i="4"/>
  <c r="CD986" i="4"/>
  <c r="CD535" i="4"/>
  <c r="CD259" i="4"/>
  <c r="CD1473" i="4"/>
  <c r="CD1161" i="4"/>
  <c r="CD641" i="4"/>
  <c r="CD743" i="4"/>
  <c r="CD233" i="4"/>
  <c r="CD994" i="4"/>
  <c r="CD1007" i="4"/>
  <c r="CD996" i="4"/>
  <c r="CD1077" i="4"/>
  <c r="CD931" i="4"/>
  <c r="CD1182" i="4"/>
  <c r="CD12" i="4"/>
  <c r="CD591" i="4"/>
  <c r="CD610" i="4"/>
  <c r="CD85" i="4"/>
  <c r="CD1004" i="4"/>
  <c r="CD761" i="4"/>
  <c r="CD765" i="4"/>
  <c r="CD115" i="4"/>
  <c r="CD1008" i="4"/>
  <c r="CD368" i="4"/>
  <c r="CD553" i="4"/>
  <c r="CD263" i="4"/>
  <c r="CD358" i="4"/>
  <c r="CD1240" i="4"/>
  <c r="CD1014" i="4"/>
  <c r="CD230" i="4"/>
  <c r="CD179" i="4"/>
  <c r="CD1051" i="4"/>
  <c r="CD1395" i="4"/>
  <c r="CD1325" i="4"/>
  <c r="CD1111" i="4"/>
  <c r="CD796" i="4"/>
  <c r="CD190" i="4"/>
  <c r="CD1347" i="4"/>
  <c r="CD536" i="4"/>
  <c r="CD816" i="4"/>
  <c r="CD1468" i="4"/>
  <c r="CD895" i="4"/>
  <c r="CD1138" i="4"/>
  <c r="CD1029" i="4"/>
  <c r="CD1448" i="4"/>
  <c r="CD1397" i="4"/>
  <c r="CD921" i="4"/>
  <c r="CD510" i="4"/>
  <c r="CD228" i="4"/>
  <c r="CD565" i="4"/>
  <c r="CD1036" i="4"/>
  <c r="CD1037" i="4"/>
  <c r="CD50" i="4"/>
  <c r="CD691" i="4"/>
  <c r="CD321" i="4"/>
  <c r="CD286" i="4"/>
  <c r="CD771" i="4"/>
  <c r="CD430" i="4"/>
  <c r="CD938" i="4"/>
  <c r="CD488" i="4"/>
  <c r="CD1453" i="4"/>
  <c r="CD1419" i="4"/>
  <c r="CD141" i="4"/>
  <c r="CD754" i="4"/>
  <c r="CD1107" i="4"/>
  <c r="CD1412" i="4"/>
  <c r="CD1052" i="4"/>
  <c r="CD1136" i="4"/>
  <c r="CD1239" i="4"/>
  <c r="CD1055" i="4"/>
  <c r="CD277" i="4"/>
  <c r="CD1057" i="4"/>
  <c r="CD982" i="4"/>
  <c r="CD1059" i="4"/>
  <c r="CD53" i="4"/>
  <c r="CD480" i="4"/>
  <c r="CD1062" i="4"/>
  <c r="CD676" i="4"/>
  <c r="CD496" i="4"/>
  <c r="CD657" i="4"/>
  <c r="CD1046" i="4"/>
  <c r="CD1362" i="4"/>
  <c r="CD1013" i="4"/>
  <c r="CD95" i="4"/>
  <c r="CD140" i="4"/>
  <c r="CD387" i="4"/>
  <c r="CD708" i="4"/>
  <c r="CD532" i="4"/>
  <c r="CD1074" i="4"/>
  <c r="CD204" i="4"/>
  <c r="CD684" i="4"/>
  <c r="CD637" i="4"/>
  <c r="CD1270" i="4"/>
  <c r="CD362" i="4"/>
  <c r="CD882" i="4"/>
  <c r="CD1315" i="4"/>
  <c r="CD1180" i="4"/>
  <c r="CD367" i="4"/>
  <c r="CD871" i="4"/>
  <c r="CD1188" i="4"/>
  <c r="CD499" i="4"/>
  <c r="CD1087" i="4"/>
  <c r="CD410" i="4"/>
  <c r="CD1146" i="4"/>
  <c r="CD742" i="4"/>
  <c r="CD423" i="4"/>
  <c r="CD974" i="4"/>
  <c r="CD803" i="4"/>
  <c r="CD288" i="4"/>
  <c r="CD1279" i="4"/>
  <c r="CD1096" i="4"/>
  <c r="CD530" i="4"/>
  <c r="CD219" i="4"/>
  <c r="CD1099" i="4"/>
  <c r="CD1100" i="4"/>
  <c r="CD1101" i="4"/>
  <c r="CD1102" i="4"/>
  <c r="CD889" i="4"/>
  <c r="CD403" i="4"/>
  <c r="CD117" i="4"/>
  <c r="CD1106" i="4"/>
  <c r="CD1227" i="4"/>
  <c r="CD524" i="4"/>
  <c r="CD1109" i="4"/>
  <c r="CD686" i="4"/>
  <c r="CD1233" i="4"/>
  <c r="CD1112" i="4"/>
  <c r="CD94" i="4"/>
  <c r="CD350" i="4"/>
  <c r="CD645" i="4"/>
  <c r="CD661" i="4"/>
  <c r="CD1117" i="4"/>
  <c r="CD1118" i="4"/>
  <c r="CD741" i="4"/>
  <c r="CD1346" i="4"/>
  <c r="CD324" i="4"/>
  <c r="CD1116" i="4"/>
  <c r="CD207" i="4"/>
  <c r="CD805" i="4"/>
  <c r="CD1071" i="4"/>
  <c r="CD99" i="4"/>
  <c r="CD452" i="4"/>
  <c r="CD750" i="4"/>
  <c r="CD481" i="4"/>
  <c r="CD538" i="4"/>
  <c r="CD84" i="4"/>
  <c r="CD1132" i="4"/>
  <c r="CD1133" i="4"/>
  <c r="CD896" i="4"/>
  <c r="CD153" i="4"/>
  <c r="CD1147" i="4"/>
  <c r="CD568" i="4"/>
  <c r="CD779" i="4"/>
  <c r="CD666" i="4"/>
  <c r="CD755" i="4"/>
  <c r="CD611" i="4"/>
  <c r="CD617" i="4"/>
  <c r="CD887" i="4"/>
  <c r="CD675" i="4"/>
  <c r="CD231" i="4"/>
  <c r="CD1425" i="4"/>
  <c r="CD212" i="4"/>
  <c r="CD1148" i="4"/>
  <c r="CD695" i="4"/>
  <c r="CD327" i="4"/>
  <c r="CD1135" i="4"/>
  <c r="CD1110" i="4"/>
  <c r="CD1153" i="4"/>
  <c r="CD1150" i="4"/>
  <c r="CD544" i="4"/>
  <c r="CD1088" i="4"/>
  <c r="CD1374" i="4"/>
  <c r="CD1028" i="4"/>
  <c r="CD201" i="4"/>
  <c r="CD767" i="4"/>
  <c r="CD923" i="4"/>
  <c r="CD698" i="4"/>
  <c r="CD474" i="4"/>
  <c r="CD1271" i="4"/>
  <c r="CD1410" i="4"/>
  <c r="CD718" i="4"/>
  <c r="CD962" i="4"/>
  <c r="CD1187" i="4"/>
  <c r="CD1053" i="4"/>
  <c r="CD1170" i="4"/>
  <c r="CD249" i="4"/>
  <c r="CD154" i="4"/>
  <c r="CD1033" i="4"/>
  <c r="CD66" i="4"/>
  <c r="CD1130" i="4"/>
  <c r="CD828" i="4"/>
  <c r="CD1314" i="4"/>
  <c r="CD1178" i="4"/>
  <c r="CD1221" i="4"/>
  <c r="CD163" i="4"/>
  <c r="CA1181" i="4"/>
  <c r="CB1181" i="4"/>
  <c r="CC1181" i="4"/>
  <c r="CD1181" i="4"/>
  <c r="CD1416" i="4"/>
  <c r="CD1366" i="4"/>
  <c r="CD1276" i="4"/>
  <c r="CD660" i="4"/>
  <c r="CD593" i="4"/>
  <c r="CD700" i="4"/>
  <c r="CD1039" i="4"/>
  <c r="CD1038" i="4"/>
  <c r="CD198" i="4"/>
  <c r="CD1183" i="4"/>
  <c r="CD484" i="4"/>
  <c r="CD1193" i="4"/>
  <c r="CD217" i="4"/>
  <c r="CD619" i="4"/>
  <c r="CD801" i="4"/>
  <c r="CD1197" i="4"/>
  <c r="CD1198" i="4"/>
  <c r="CD1219" i="4"/>
  <c r="CD255" i="4"/>
  <c r="CD366" i="4"/>
  <c r="CD634" i="4"/>
  <c r="CD1149" i="4"/>
  <c r="CD672" i="4"/>
  <c r="CD1205" i="4"/>
  <c r="CD1200" i="4"/>
  <c r="CD47" i="4"/>
  <c r="CD689" i="4"/>
  <c r="CD513" i="4"/>
  <c r="CD243" i="4"/>
  <c r="CD1211" i="4"/>
  <c r="CD1212" i="4"/>
  <c r="CD244" i="4"/>
  <c r="CD831" i="4"/>
  <c r="CD1155" i="4"/>
  <c r="CD653" i="4"/>
  <c r="CD1256" i="4"/>
  <c r="CD574" i="4"/>
  <c r="CD166" i="4"/>
  <c r="CD1216" i="4"/>
  <c r="CD453" i="4"/>
  <c r="CD857" i="4"/>
  <c r="CD161" i="4"/>
  <c r="CD123" i="4"/>
  <c r="CD1225" i="4"/>
  <c r="CD1226" i="4"/>
  <c r="CD746" i="4"/>
  <c r="CD1228" i="4"/>
  <c r="CD55" i="4"/>
  <c r="CD1165" i="4"/>
  <c r="CD1390" i="4"/>
  <c r="CD1424" i="4"/>
  <c r="CD798" i="4"/>
  <c r="CD1234" i="4"/>
  <c r="CD437" i="4"/>
  <c r="CD1236" i="4"/>
  <c r="CD874" i="4"/>
  <c r="CD1022" i="4"/>
  <c r="CD903" i="4"/>
  <c r="CD306" i="4"/>
  <c r="CD295" i="4"/>
  <c r="CD1141" i="4"/>
  <c r="CD925" i="4"/>
  <c r="CD1171" i="4"/>
  <c r="CD1245" i="4"/>
  <c r="CD1340" i="4"/>
  <c r="CD132" i="4"/>
  <c r="CD486" i="4"/>
  <c r="CD712" i="4"/>
  <c r="CD957" i="4"/>
  <c r="CD1251" i="4"/>
  <c r="CD1252" i="4"/>
  <c r="CD814" i="4"/>
  <c r="CD405" i="4"/>
  <c r="CD1255" i="4"/>
  <c r="CD1151" i="4"/>
  <c r="CD529" i="4"/>
  <c r="CD1258" i="4"/>
  <c r="CD768" i="4"/>
  <c r="CD1081" i="4"/>
  <c r="CD1405" i="4"/>
  <c r="CD654" i="4"/>
  <c r="CD1449" i="4"/>
  <c r="CD464" i="4"/>
  <c r="CD1282" i="4"/>
  <c r="CD728" i="4"/>
  <c r="CD897" i="4"/>
  <c r="CD457" i="4"/>
  <c r="CD503" i="4"/>
  <c r="CD10" i="4"/>
  <c r="CD409" i="4"/>
  <c r="CD1382" i="4"/>
  <c r="CD1179" i="4"/>
  <c r="CD680" i="4"/>
  <c r="CD1275" i="4"/>
  <c r="CD1357" i="4"/>
  <c r="CD266" i="4"/>
  <c r="CD916" i="4"/>
  <c r="CD441" i="4"/>
  <c r="CD442" i="4"/>
  <c r="CD1168" i="4"/>
  <c r="CD629" i="4"/>
  <c r="CD1353" i="4"/>
  <c r="CD791" i="4"/>
  <c r="CD1463" i="4"/>
  <c r="CD407" i="4"/>
  <c r="CD1287" i="4"/>
  <c r="CD1302" i="4"/>
  <c r="CD1289" i="4"/>
  <c r="CD788" i="4"/>
  <c r="CD1400" i="4"/>
  <c r="CD644" i="4"/>
  <c r="CD1293" i="4"/>
  <c r="CD987" i="4"/>
  <c r="CD818" i="4"/>
  <c r="CD866" i="4"/>
  <c r="CD1139" i="4"/>
  <c r="CD380" i="4"/>
  <c r="CD1267" i="4"/>
  <c r="CD1086" i="4"/>
  <c r="CD1301" i="4"/>
  <c r="CD1090" i="4"/>
  <c r="CD1320" i="4"/>
  <c r="CD1304" i="4"/>
  <c r="CD1389" i="4"/>
  <c r="CD966" i="4"/>
  <c r="CD1307" i="4"/>
  <c r="CD1272" i="4"/>
  <c r="CD1285" i="4"/>
  <c r="CD583" i="4"/>
  <c r="CD1311" i="4"/>
  <c r="CD14" i="4"/>
  <c r="CD527" i="4"/>
  <c r="CD1470" i="4"/>
  <c r="CD450" i="4"/>
  <c r="CD1384" i="4"/>
  <c r="CD932" i="4"/>
  <c r="CD906" i="4"/>
  <c r="CD849" i="4"/>
  <c r="CD651" i="4"/>
  <c r="CD377" i="4"/>
  <c r="CD668" i="4"/>
  <c r="CD1286" i="4"/>
  <c r="CD963" i="4"/>
  <c r="CD909" i="4"/>
  <c r="CD774" i="4"/>
  <c r="CD786" i="4"/>
  <c r="CD559" i="4"/>
  <c r="CD1329" i="4"/>
  <c r="CD1121" i="4"/>
  <c r="CD861" i="4"/>
  <c r="CD1332" i="4"/>
  <c r="CD563" i="4"/>
  <c r="CD1334" i="4"/>
  <c r="CD1335" i="4"/>
  <c r="CD1056" i="4"/>
  <c r="CD1337" i="4"/>
  <c r="CD1157" i="4"/>
  <c r="CD282" i="4"/>
  <c r="CD281" i="4"/>
  <c r="CD447" i="4"/>
  <c r="CD1342" i="4"/>
  <c r="CD1349" i="4"/>
  <c r="CD438" i="4"/>
  <c r="CD57" i="4"/>
  <c r="CD669" i="4"/>
  <c r="CD443" i="4"/>
  <c r="CD1348" i="4"/>
  <c r="CD584" i="4"/>
  <c r="CD1021" i="4"/>
  <c r="CD1351" i="4"/>
  <c r="CD776" i="4"/>
  <c r="CD1291" i="4"/>
  <c r="CD1354" i="4"/>
  <c r="CD856" i="4"/>
  <c r="CD1343" i="4"/>
  <c r="CD1066" i="4"/>
  <c r="CD1358" i="4"/>
  <c r="CD988" i="4"/>
  <c r="CD572" i="4"/>
  <c r="CD395" i="4"/>
  <c r="CD1341" i="4"/>
  <c r="CD336" i="4"/>
  <c r="CD448" i="4"/>
  <c r="CD425" i="4"/>
  <c r="CD905" i="4"/>
  <c r="CD181" i="4"/>
  <c r="CD253" i="4"/>
  <c r="CD391" i="4"/>
  <c r="CD1370" i="4"/>
  <c r="CD1031" i="4"/>
  <c r="CD1199" i="4"/>
  <c r="CD511" i="4"/>
  <c r="CD206" i="4"/>
  <c r="CD172" i="4"/>
  <c r="CD1298" i="4"/>
  <c r="CD841" i="4"/>
  <c r="CD852" i="4"/>
  <c r="CD1058" i="4"/>
  <c r="CD1070" i="4"/>
  <c r="CD1381" i="4"/>
  <c r="CD34" i="4"/>
  <c r="CD18" i="4"/>
  <c r="CD216" i="4"/>
  <c r="CD276" i="4"/>
  <c r="CD1145" i="4"/>
  <c r="CD46" i="4"/>
  <c r="CD1388" i="4"/>
  <c r="CD812" i="4"/>
  <c r="CD220" i="4"/>
  <c r="CD989" i="4"/>
  <c r="CD778" i="4"/>
  <c r="CD1393" i="4"/>
  <c r="CD318" i="4"/>
  <c r="CD322" i="4"/>
  <c r="CD670" i="4"/>
  <c r="CD749" i="4"/>
  <c r="CD599" i="4"/>
  <c r="CD1399" i="4"/>
  <c r="CD13" i="4"/>
  <c r="CD312" i="4"/>
  <c r="CD495" i="4"/>
  <c r="CD411" i="4"/>
  <c r="CD156" i="4"/>
  <c r="CD444" i="4"/>
  <c r="CD1079" i="4"/>
  <c r="CD332" i="4"/>
  <c r="CD567" i="4"/>
  <c r="CD1409" i="4"/>
  <c r="CD194" i="4"/>
  <c r="CD1471" i="4"/>
  <c r="CD573" i="4"/>
  <c r="CD824" i="4"/>
  <c r="CD49" i="4"/>
  <c r="CD275" i="4"/>
  <c r="CD458" i="4"/>
  <c r="CD797" i="4"/>
  <c r="CD1418" i="4"/>
  <c r="CD56" i="4"/>
  <c r="CD811" i="4"/>
  <c r="CD1277" i="4"/>
  <c r="CD197" i="4"/>
  <c r="CD139" i="4"/>
  <c r="CD1469" i="4"/>
  <c r="CD118" i="4"/>
  <c r="CD1426" i="4"/>
  <c r="CD1323" i="4"/>
  <c r="CD494" i="4"/>
  <c r="CD735" i="4"/>
  <c r="CD97" i="4"/>
  <c r="CD351" i="4"/>
  <c r="CD1432" i="4"/>
  <c r="CD271" i="4"/>
  <c r="CD522" i="4"/>
  <c r="CD136" i="4"/>
  <c r="CD316" i="4"/>
  <c r="CD1483" i="4"/>
  <c r="CD1438" i="4"/>
  <c r="CD1223" i="4"/>
  <c r="CD323" i="4"/>
  <c r="CD576" i="4"/>
  <c r="CD103" i="4"/>
  <c r="CD1210" i="4"/>
  <c r="CD1295" i="4"/>
  <c r="CD753" i="4"/>
  <c r="CD1446" i="4"/>
  <c r="CD1447" i="4"/>
  <c r="CD1012" i="4"/>
  <c r="CD89" i="4"/>
  <c r="CD1247" i="4"/>
  <c r="CD727" i="4"/>
  <c r="CD880" i="4"/>
  <c r="CD1249" i="4"/>
  <c r="CD1024" i="4"/>
  <c r="CD86" i="4"/>
  <c r="CD113" i="4"/>
  <c r="CD783" i="4"/>
  <c r="CD304" i="4"/>
  <c r="CD1459" i="4"/>
  <c r="CD1068" i="4"/>
  <c r="CD1169" i="4"/>
  <c r="CD298" i="4"/>
  <c r="CD1312" i="4"/>
  <c r="CD701" i="4"/>
  <c r="CD775" i="4"/>
  <c r="CD1466" i="4"/>
  <c r="CD420" i="4"/>
  <c r="CD455" i="4"/>
  <c r="CD851" i="4"/>
  <c r="CD1360" i="4"/>
  <c r="CD1122" i="4"/>
  <c r="CD1032" i="4"/>
  <c r="CD714" i="4"/>
  <c r="CD1474" i="4"/>
  <c r="CD1475" i="4"/>
  <c r="CD1476" i="4"/>
  <c r="CD873" i="4"/>
  <c r="CD1237" i="4"/>
  <c r="CD836" i="4"/>
  <c r="CD1190" i="4"/>
  <c r="CD635" i="4"/>
  <c r="CD227" i="4"/>
  <c r="CD370" i="4"/>
  <c r="CD665" i="4"/>
  <c r="CD1162" i="4"/>
  <c r="CD780" i="4"/>
  <c r="CD1442" i="4"/>
  <c r="CD682" i="4"/>
  <c r="CD1456" i="4"/>
  <c r="CD594" i="4"/>
  <c r="CD1372" i="4"/>
  <c r="CD596" i="4"/>
  <c r="CD1185" i="4"/>
  <c r="CD885" i="4"/>
  <c r="CD1159" i="4"/>
  <c r="CD485" i="4"/>
  <c r="CD169" i="4"/>
  <c r="CD726" i="4"/>
  <c r="CD1462" i="4"/>
  <c r="CD604" i="4"/>
  <c r="CD237" i="4"/>
  <c r="CD1016" i="4"/>
  <c r="CD1465" i="4"/>
  <c r="CD608" i="4"/>
  <c r="CD609" i="4"/>
  <c r="CD1269" i="4"/>
  <c r="CD618" i="4"/>
  <c r="CD612" i="4"/>
  <c r="CD867" i="4"/>
  <c r="CD614" i="4"/>
  <c r="CD995" i="4"/>
  <c r="CD785" i="4"/>
  <c r="CD83" i="4"/>
  <c r="CD1231" i="4"/>
  <c r="CD1330" i="4"/>
  <c r="CD1266" i="4"/>
  <c r="CD1364" i="4"/>
  <c r="CD1427" i="4"/>
  <c r="CD623" i="4"/>
  <c r="CD238" i="4"/>
  <c r="CD352" i="4"/>
  <c r="CD626" i="4"/>
  <c r="CD1369" i="4"/>
  <c r="CD1355" i="4"/>
  <c r="CD1398" i="4"/>
  <c r="CD1049" i="4"/>
  <c r="CD631" i="4"/>
  <c r="CD902" i="4"/>
  <c r="CD300" i="4"/>
  <c r="CD630" i="4"/>
  <c r="CD478" i="4"/>
  <c r="CD636" i="4"/>
  <c r="CD890" i="4"/>
  <c r="CD638" i="4"/>
  <c r="CD639" i="4"/>
  <c r="CD1339" i="4"/>
  <c r="CD471" i="4"/>
  <c r="CD81" i="4"/>
  <c r="CD868" i="4"/>
  <c r="CD781" i="4"/>
  <c r="CD656" i="4"/>
  <c r="CD1408" i="4"/>
  <c r="CD632" i="4"/>
  <c r="CD114" i="4"/>
  <c r="CD748" i="4"/>
  <c r="CD1095" i="4"/>
  <c r="CD67" i="4"/>
  <c r="CD652" i="4"/>
  <c r="CD991" i="4"/>
  <c r="CD1082" i="4"/>
  <c r="CD696" i="4"/>
  <c r="CD950" i="4"/>
  <c r="CD1196" i="4"/>
  <c r="CD658" i="4"/>
  <c r="CD51" i="4"/>
  <c r="CD1073" i="4"/>
  <c r="CD1104" i="4"/>
  <c r="CD27" i="4"/>
  <c r="CD663" i="4"/>
  <c r="CD1167" i="4"/>
  <c r="CD685" i="4"/>
  <c r="CD1042" i="4"/>
  <c r="CD417" i="4"/>
  <c r="CD1085" i="4"/>
  <c r="CD1232" i="4"/>
  <c r="CD290" i="4"/>
  <c r="CD185" i="4"/>
  <c r="CD554" i="4"/>
  <c r="CD673" i="4"/>
  <c r="CD476" i="4"/>
  <c r="CD1207" i="4"/>
  <c r="CD1316" i="4"/>
  <c r="CD716" i="4"/>
  <c r="CD678" i="4"/>
  <c r="CD1436" i="4"/>
  <c r="CD390" i="4"/>
  <c r="CD681" i="4"/>
  <c r="CD183" i="4"/>
  <c r="CD683" i="4"/>
  <c r="CD1015" i="4"/>
  <c r="CD493" i="4"/>
  <c r="CD393" i="4"/>
  <c r="CD311" i="4"/>
  <c r="CD688" i="4"/>
  <c r="CD819" i="4"/>
  <c r="CD131" i="4"/>
  <c r="CD492" i="4"/>
  <c r="CD692" i="4"/>
  <c r="CD531" i="4"/>
  <c r="CD303" i="4"/>
  <c r="CD22" i="4"/>
  <c r="CD1454" i="4"/>
  <c r="CD697" i="4"/>
  <c r="CD1152" i="4"/>
  <c r="CD699" i="4"/>
  <c r="CD817" i="4"/>
  <c r="CD904" i="4"/>
  <c r="CD80" i="4"/>
  <c r="CD739" i="4"/>
  <c r="CD35" i="4"/>
  <c r="CD1206" i="4"/>
  <c r="CD346" i="4"/>
  <c r="CD707" i="4"/>
  <c r="CD224" i="4"/>
  <c r="CD1156" i="4"/>
  <c r="CD710" i="4"/>
  <c r="CD711" i="4"/>
  <c r="CD647" i="4"/>
  <c r="CD1458" i="4"/>
  <c r="CD297" i="4"/>
  <c r="CD1309" i="4"/>
  <c r="CD1288" i="4"/>
  <c r="CD463" i="4"/>
  <c r="CD1186" i="4"/>
  <c r="CD1124" i="4"/>
  <c r="CD720" i="4"/>
  <c r="CD1048" i="4"/>
  <c r="CD920" i="4"/>
  <c r="CD247" i="4"/>
  <c r="CD1050" i="4"/>
  <c r="CD725" i="4"/>
  <c r="CD855" i="4"/>
  <c r="CD624" i="4"/>
  <c r="CD31" i="4"/>
  <c r="CD729" i="4"/>
  <c r="CD218" i="4"/>
  <c r="CD731" i="4"/>
  <c r="CD162" i="4"/>
  <c r="CD733" i="4"/>
  <c r="CD734" i="4"/>
  <c r="CD912" i="4"/>
  <c r="CD483" i="4"/>
  <c r="CD993" i="4"/>
  <c r="CD82" i="4"/>
  <c r="CD954" i="4"/>
  <c r="CD740" i="4"/>
  <c r="CD809" i="4"/>
  <c r="CD342" i="4"/>
  <c r="CD143" i="4"/>
  <c r="CD126" i="4"/>
  <c r="CD1303" i="4"/>
  <c r="CD613" i="4"/>
  <c r="CD1202" i="4"/>
  <c r="CD210" i="4"/>
  <c r="CD547" i="4"/>
  <c r="CD1209" i="4"/>
  <c r="CD1413" i="4"/>
  <c r="CD732" i="4"/>
  <c r="CD242" i="4"/>
  <c r="CD745" i="4"/>
  <c r="CD607" i="4"/>
  <c r="CD770" i="4"/>
  <c r="CD1094" i="4"/>
  <c r="CD1026" i="4"/>
  <c r="CD1030" i="4"/>
  <c r="CD1105" i="4"/>
  <c r="CD168" i="4"/>
  <c r="CD1297" i="4"/>
  <c r="CD528" i="4"/>
  <c r="CD424" i="4"/>
  <c r="CD45" i="4"/>
  <c r="CD1115" i="4"/>
  <c r="CD239" i="4"/>
  <c r="CD1394" i="4"/>
  <c r="CD539" i="4"/>
  <c r="CD730" i="4"/>
  <c r="CD526" i="4"/>
  <c r="CD1407" i="4"/>
  <c r="CD160" i="4"/>
  <c r="CD388" i="4"/>
  <c r="CD314" i="4"/>
  <c r="CD1131" i="4"/>
  <c r="CD534" i="4"/>
  <c r="CD1160" i="4"/>
  <c r="CD679" i="4"/>
  <c r="CD29" i="4"/>
  <c r="CD60" i="4"/>
  <c r="CD942" i="4"/>
  <c r="CD548" i="4"/>
  <c r="CD549" i="4"/>
  <c r="CD412" i="4"/>
  <c r="CD551" i="4"/>
  <c r="CD552" i="4"/>
  <c r="CD898" i="4"/>
  <c r="CD1248" i="4"/>
  <c r="CD1444" i="4"/>
  <c r="CD1089" i="4"/>
  <c r="CD556" i="4"/>
  <c r="CD787" i="4"/>
  <c r="CD246" i="4"/>
  <c r="CD560" i="4"/>
  <c r="CD561" i="4"/>
  <c r="CD1174" i="4"/>
  <c r="CD317" i="4"/>
  <c r="CD564" i="4"/>
  <c r="CD1386" i="4"/>
  <c r="CD566" i="4"/>
  <c r="CD782" i="4"/>
  <c r="CD837" i="4"/>
  <c r="CD569" i="4"/>
  <c r="CD138" i="4"/>
  <c r="CD571" i="4"/>
  <c r="CD971" i="4"/>
  <c r="CD1214" i="4"/>
  <c r="CD1120" i="4"/>
  <c r="CD1378" i="4"/>
  <c r="CD1002" i="4"/>
  <c r="CD577" i="4"/>
  <c r="CD936" i="4"/>
  <c r="CD1333" i="4"/>
  <c r="CD580" i="4"/>
  <c r="CD581" i="4"/>
  <c r="CD489" i="4"/>
  <c r="CD1281" i="4"/>
  <c r="CD1283" i="4"/>
  <c r="CD585" i="4"/>
  <c r="CD751" i="4"/>
  <c r="CD587" i="4"/>
  <c r="CD1464" i="4"/>
  <c r="CD122" i="4"/>
  <c r="CD590" i="4"/>
  <c r="CD667" i="4"/>
  <c r="CD1457" i="4"/>
  <c r="CD135" i="4"/>
  <c r="CD159" i="4"/>
  <c r="CD799" i="4"/>
  <c r="CD704" i="4"/>
  <c r="CD359" i="4"/>
  <c r="CD360" i="4"/>
  <c r="CD606" i="4"/>
  <c r="CD592" i="4"/>
  <c r="CD1065" i="4"/>
  <c r="CD482" i="4"/>
  <c r="CD43" i="4"/>
  <c r="CD146" i="4"/>
  <c r="CD371" i="4"/>
  <c r="CD454" i="4"/>
  <c r="CD1025" i="4"/>
  <c r="CD145" i="4"/>
  <c r="CD616" i="4"/>
  <c r="CD372" i="4"/>
  <c r="CD373" i="4"/>
  <c r="CD953" i="4"/>
  <c r="CD543" i="4"/>
  <c r="CD706" i="4"/>
  <c r="CD48" i="4"/>
  <c r="CD1195" i="4"/>
  <c r="CD876" i="4"/>
  <c r="CD1404" i="4"/>
  <c r="CD1433" i="4"/>
  <c r="CD1262" i="4"/>
  <c r="CD301" i="4"/>
  <c r="CD507" i="4"/>
  <c r="CD426" i="4"/>
  <c r="CD38" i="4"/>
  <c r="CD334" i="4"/>
  <c r="CD1075" i="4"/>
  <c r="CD389" i="4"/>
  <c r="CD24" i="4"/>
  <c r="CD164" i="4"/>
  <c r="CD759" i="4"/>
  <c r="CD518" i="4"/>
  <c r="CD1224" i="4"/>
  <c r="CD1010" i="4"/>
  <c r="CD578" i="4"/>
  <c r="CD102" i="4"/>
  <c r="CD307" i="4"/>
  <c r="CD615" i="4"/>
  <c r="CD955" i="4"/>
  <c r="CD98" i="4"/>
  <c r="CD402" i="4"/>
  <c r="CD650" i="4"/>
  <c r="CD296" i="4"/>
  <c r="CD1445" i="4"/>
  <c r="CD406" i="4"/>
  <c r="CD100" i="4"/>
  <c r="CD888" i="4"/>
  <c r="CD87" i="4"/>
  <c r="CD813" i="4"/>
  <c r="CD540" i="4"/>
  <c r="CD1411" i="4"/>
  <c r="CD1246" i="4"/>
  <c r="CD414" i="4"/>
  <c r="CD597" i="4"/>
  <c r="CD519" i="4"/>
  <c r="CD59" i="4"/>
  <c r="CD418" i="4"/>
  <c r="CD419" i="4"/>
  <c r="CD365" i="4"/>
  <c r="CD205" i="4"/>
  <c r="CD382" i="4"/>
  <c r="CD752" i="4"/>
  <c r="CD1437" i="4"/>
  <c r="CD677" i="4"/>
  <c r="CD1241" i="4"/>
  <c r="CD545" i="4"/>
  <c r="CD428" i="4"/>
  <c r="CD429" i="4"/>
  <c r="CD992" i="4"/>
  <c r="CD431" i="4"/>
  <c r="CD892" i="4"/>
  <c r="CD433" i="4"/>
  <c r="CD940" i="4"/>
  <c r="CD884" i="4"/>
  <c r="CD1020" i="4"/>
  <c r="CD926" i="4"/>
  <c r="CD273" i="4"/>
  <c r="CD1336" i="4"/>
  <c r="CD91" i="4"/>
  <c r="CD257" i="4"/>
  <c r="CD807" i="4"/>
  <c r="CD260" i="4"/>
  <c r="CD1064" i="4"/>
  <c r="CD1054" i="4"/>
  <c r="CD709" i="4"/>
  <c r="CD1461" i="4"/>
  <c r="CD713" i="4"/>
  <c r="CD588" i="4"/>
  <c r="CD603" i="4"/>
  <c r="CD1044" i="4"/>
  <c r="CD1213" i="4"/>
  <c r="CD449" i="4"/>
  <c r="CD1326" i="4"/>
  <c r="CD620" i="4"/>
  <c r="CD1396" i="4"/>
  <c r="CD191" i="4"/>
  <c r="CD883" i="4"/>
  <c r="CD1045" i="4"/>
  <c r="CD44" i="4"/>
  <c r="CD1163" i="4"/>
  <c r="CD462" i="4"/>
  <c r="CD170" i="4"/>
  <c r="CD1217" i="4"/>
  <c r="CD68" i="4"/>
  <c r="CD1385" i="4"/>
  <c r="CD120" i="4"/>
  <c r="CD9" i="4"/>
  <c r="CD469" i="4"/>
  <c r="CD512" i="4"/>
  <c r="CD1401" i="4"/>
  <c r="CD1263" i="4"/>
  <c r="CD943" i="4"/>
  <c r="CD1324" i="4"/>
  <c r="CD1043" i="4"/>
  <c r="CD1035" i="4"/>
  <c r="CD586" i="4"/>
  <c r="CD310" i="4"/>
  <c r="CD1328" i="4"/>
  <c r="CD659" i="4"/>
  <c r="CD208" i="4"/>
  <c r="CD1194" i="4"/>
  <c r="CD144" i="4"/>
  <c r="CD999" i="4"/>
  <c r="CD415" i="4"/>
  <c r="CD643" i="4"/>
  <c r="CD487" i="4"/>
  <c r="CD309" i="4"/>
  <c r="CD1480" i="4"/>
  <c r="CD490" i="4"/>
  <c r="CD945" i="4"/>
  <c r="CD15" i="4"/>
  <c r="CD928" i="4"/>
  <c r="CD723" i="4"/>
  <c r="CD1134" i="4"/>
  <c r="CD1300" i="4"/>
  <c r="CD777" i="4"/>
  <c r="CD498" i="4"/>
  <c r="CD694" i="4"/>
  <c r="CD26" i="4"/>
  <c r="CD470" i="4"/>
  <c r="CD1060" i="4"/>
  <c r="CD1265" i="4"/>
  <c r="CD1000" i="4"/>
  <c r="CD1452" i="4"/>
  <c r="CD829" i="4"/>
  <c r="CD762" i="4"/>
  <c r="CD546" i="4"/>
  <c r="CD129" i="4"/>
  <c r="CD981" i="4"/>
  <c r="CD830" i="4"/>
  <c r="CD1158" i="4"/>
  <c r="CD133" i="4"/>
  <c r="CD421" i="4"/>
  <c r="CD1242" i="4"/>
  <c r="CD1001" i="4"/>
  <c r="CD70" i="4"/>
  <c r="CD1204" i="4"/>
  <c r="CD189" i="4"/>
  <c r="CD211" i="4"/>
  <c r="CD952" i="4"/>
  <c r="CD715" i="4"/>
  <c r="CD73" i="4"/>
  <c r="CD1383" i="4"/>
  <c r="CD299" i="4"/>
  <c r="CD1422" i="4"/>
  <c r="CD997" i="4"/>
  <c r="CD869" i="4"/>
  <c r="CD149" i="4"/>
  <c r="CD930" i="4"/>
  <c r="CD1359" i="4"/>
  <c r="CD152" i="4"/>
  <c r="CD976" i="4"/>
  <c r="CD1482" i="4"/>
  <c r="CD155" i="4"/>
  <c r="CD935" i="4"/>
  <c r="CD157" i="4"/>
  <c r="CD52" i="4"/>
  <c r="CD838" i="4"/>
  <c r="CD625" i="4"/>
  <c r="CD1061" i="4"/>
  <c r="CD832" i="4"/>
  <c r="CD1201" i="4"/>
  <c r="CD1345" i="4"/>
  <c r="CD1103" i="4"/>
  <c r="CD1142" i="4"/>
  <c r="CD167" i="4"/>
  <c r="CD951" i="4"/>
  <c r="CD121" i="4"/>
  <c r="CD558" i="4"/>
  <c r="CD171" i="4"/>
  <c r="CD472" i="4"/>
  <c r="CD1166" i="4"/>
  <c r="CD1379" i="4"/>
  <c r="CD1435" i="4"/>
  <c r="CD1127" i="4"/>
  <c r="CD108" i="4"/>
  <c r="CD90" i="4"/>
  <c r="CD640" i="4"/>
  <c r="CD845" i="4"/>
  <c r="CD1259" i="4"/>
  <c r="CD763" i="4"/>
  <c r="CD355" i="4"/>
  <c r="CD184" i="4"/>
  <c r="CD116" i="4"/>
  <c r="CD451" i="4"/>
  <c r="CD187" i="4"/>
  <c r="CD964" i="4"/>
  <c r="CD557" i="4"/>
  <c r="CD575" i="4"/>
  <c r="CD808" i="4"/>
  <c r="CD385" i="4"/>
  <c r="CD328" i="4"/>
  <c r="CD1327" i="4"/>
  <c r="CD858" i="4"/>
  <c r="CD196" i="4"/>
  <c r="CD719" i="4"/>
  <c r="CD130" i="4"/>
  <c r="CD345" i="4"/>
  <c r="CD383" i="4"/>
  <c r="CD595" i="4"/>
  <c r="CD202" i="4"/>
  <c r="CD203" i="4"/>
  <c r="CD501" i="4"/>
  <c r="CD702" i="4"/>
  <c r="CD1481" i="4"/>
  <c r="CD17" i="4"/>
  <c r="CD541" i="4"/>
  <c r="CD789" i="4"/>
  <c r="CD1338" i="4"/>
  <c r="CD422" i="4"/>
  <c r="CD213" i="4"/>
  <c r="CD1072" i="4"/>
  <c r="CD1352" i="4"/>
  <c r="CD521" i="4"/>
  <c r="CD504" i="4"/>
  <c r="CD1175" i="4"/>
  <c r="CD1172" i="4"/>
  <c r="CD821" i="4"/>
  <c r="CD840" i="4"/>
  <c r="CD320" i="4"/>
  <c r="CD222" i="4"/>
  <c r="CD223" i="4"/>
  <c r="CD1041" i="4"/>
  <c r="CD827" i="4"/>
  <c r="CD500" i="4"/>
  <c r="CD1280" i="4"/>
  <c r="CD533" i="4"/>
  <c r="CD229" i="4"/>
  <c r="CD862" i="4"/>
  <c r="CD434" i="4"/>
  <c r="CD1278" i="4"/>
  <c r="CD1220" i="4"/>
  <c r="CD1268" i="4"/>
  <c r="CD738" i="4"/>
  <c r="CD722" i="4"/>
  <c r="CD1261" i="4"/>
  <c r="CD1119" i="4"/>
  <c r="CD1257" i="4"/>
  <c r="CD1294" i="4"/>
  <c r="CD241" i="4"/>
  <c r="CD649" i="4"/>
  <c r="CD404" i="4"/>
  <c r="CD137" i="4"/>
  <c r="CD1244" i="4"/>
  <c r="CD338" i="4"/>
  <c r="CD605" i="4"/>
  <c r="CD248" i="4"/>
  <c r="CD427" i="4"/>
  <c r="CD250" i="4"/>
  <c r="CD1350" i="4"/>
  <c r="CD252" i="4"/>
  <c r="CD61" i="4"/>
  <c r="CD254" i="4"/>
  <c r="CD110" i="4"/>
  <c r="CD1192" i="4"/>
  <c r="CD664" i="4"/>
  <c r="CD401" i="4"/>
  <c r="CD1472" i="4"/>
  <c r="CD399" i="4"/>
  <c r="CD261" i="4"/>
  <c r="CD1230" i="4"/>
  <c r="CD1126" i="4"/>
  <c r="CD1229" i="4"/>
  <c r="CD23" i="4"/>
  <c r="CD1431" i="4"/>
  <c r="CD267" i="4"/>
  <c r="CD268" i="4"/>
  <c r="CD1047" i="4"/>
  <c r="CD344" i="4"/>
  <c r="CD1254" i="4"/>
  <c r="CD232" i="4"/>
  <c r="CD1318" i="4"/>
  <c r="CD509" i="4"/>
  <c r="CD289" i="4"/>
  <c r="CD875" i="4"/>
  <c r="CD1177" i="4"/>
  <c r="CD376" i="4"/>
  <c r="CD772" i="4"/>
  <c r="CD280" i="4"/>
  <c r="CD1313" i="4"/>
  <c r="CD177" i="4"/>
  <c r="CD283" i="4"/>
  <c r="CD542" i="4"/>
  <c r="CD78" i="4"/>
  <c r="CD225" i="4"/>
  <c r="CD287" i="4"/>
  <c r="CD54" i="4"/>
  <c r="CD1299" i="4"/>
  <c r="CD724" i="4"/>
  <c r="CD1063" i="4"/>
  <c r="CD292" i="4"/>
  <c r="CD335" i="4"/>
  <c r="CD294" i="4"/>
  <c r="CD305" i="4"/>
  <c r="CD62" i="4"/>
  <c r="CD687" i="4"/>
  <c r="CD39" i="4"/>
  <c r="CD1402" i="4"/>
  <c r="CD134" i="4"/>
  <c r="CD148" i="4"/>
  <c r="CD302" i="4"/>
  <c r="CD1017" i="4"/>
  <c r="CD174" i="4"/>
  <c r="CD21" i="4"/>
  <c r="CD633" i="4"/>
  <c r="CD30" i="4"/>
  <c r="CD308" i="4"/>
  <c r="CD363" i="4"/>
  <c r="CD1238" i="4"/>
  <c r="CD293" i="4"/>
  <c r="CD128" i="4"/>
  <c r="CD313" i="4"/>
  <c r="CD150" i="4"/>
  <c r="CD958" i="4"/>
  <c r="CD25" i="4"/>
  <c r="CD804" i="4"/>
  <c r="CD1310" i="4"/>
  <c r="CD674" i="4"/>
  <c r="CD1486" i="4"/>
  <c r="CD251" i="4"/>
  <c r="CD946" i="4"/>
  <c r="CD1322" i="4"/>
  <c r="CD1478" i="4"/>
  <c r="CD445" i="4"/>
  <c r="CD326" i="4"/>
  <c r="CD1140" i="4"/>
  <c r="CD1367" i="4"/>
  <c r="CD329" i="4"/>
  <c r="CD330" i="4"/>
  <c r="CD331" i="4"/>
  <c r="CD515" i="4"/>
  <c r="CD333" i="4"/>
  <c r="CD214" i="4"/>
  <c r="CD1361" i="4"/>
  <c r="CD221" i="4"/>
  <c r="CD337" i="4"/>
  <c r="CD1203" i="4"/>
  <c r="CD1137" i="4"/>
  <c r="CD340" i="4"/>
  <c r="CD341" i="4"/>
  <c r="CD1164" i="4"/>
  <c r="CD343" i="4"/>
  <c r="CD815" i="4"/>
  <c r="CD348" i="4"/>
  <c r="CD516" i="4"/>
  <c r="CD347" i="4"/>
  <c r="CD192" i="4"/>
  <c r="CD349" i="4"/>
  <c r="CD1176" i="4"/>
  <c r="CD537" i="4"/>
  <c r="CD1040" i="4"/>
  <c r="CD11" i="4"/>
  <c r="CD589" i="4"/>
  <c r="CD1264" i="4"/>
  <c r="CD16" i="4"/>
  <c r="CD562" i="4"/>
  <c r="CD965" i="4"/>
  <c r="CD693" i="4"/>
  <c r="CD864" i="4"/>
  <c r="CD104" i="4"/>
  <c r="CD20" i="4"/>
  <c r="CD353" i="4"/>
  <c r="CD71" i="4"/>
  <c r="CD364" i="4"/>
  <c r="CD956" i="4"/>
  <c r="CD374" i="4"/>
  <c r="CD662" i="4"/>
  <c r="CD823" i="4"/>
  <c r="CD1434" i="4"/>
  <c r="CD461" i="4"/>
  <c r="CD1260" i="4"/>
  <c r="CD1128" i="4"/>
  <c r="CD32" i="4"/>
  <c r="CD773" i="4"/>
  <c r="CD398" i="4"/>
  <c r="CD747" i="4"/>
  <c r="CD36" i="4"/>
  <c r="CD37" i="4"/>
  <c r="CD479" i="4"/>
  <c r="CD1034" i="4"/>
  <c r="CD40" i="4"/>
  <c r="CD41" i="4"/>
  <c r="CD42" i="4"/>
  <c r="CD435" i="4"/>
  <c r="CD274" i="4"/>
  <c r="CD151" i="4"/>
  <c r="CD456" i="4"/>
  <c r="CD215" i="4"/>
  <c r="CD960" i="4"/>
  <c r="CD525" i="4"/>
  <c r="CD891" i="4"/>
  <c r="CD1467" i="4"/>
  <c r="CD1451" i="4"/>
  <c r="CD1479" i="4"/>
  <c r="CD505" i="4"/>
  <c r="CD258" i="4"/>
  <c r="CD870" i="4"/>
  <c r="CD386" i="4"/>
  <c r="CD58" i="4"/>
  <c r="CD1091" i="4"/>
  <c r="CD354" i="4"/>
  <c r="CD63" i="4"/>
  <c r="CD465" i="4"/>
  <c r="CD800" i="4"/>
  <c r="CD1292" i="4"/>
  <c r="CD19" i="4"/>
  <c r="CD621" i="4"/>
  <c r="CD1076" i="4"/>
  <c r="CD147" i="4"/>
  <c r="CD199" i="4"/>
  <c r="CD1080" i="4"/>
  <c r="CD844" i="4"/>
  <c r="CD72" i="4"/>
  <c r="CD978" i="4"/>
  <c r="CD853" i="4"/>
  <c r="CD467" i="4"/>
  <c r="CD1319" i="4"/>
  <c r="CD375" i="4"/>
  <c r="CD766" i="4"/>
  <c r="CD79" i="4"/>
  <c r="CD1376" i="4"/>
  <c r="CD165" i="4"/>
  <c r="CD193" i="4"/>
  <c r="CD922" i="4"/>
  <c r="CD392" i="4"/>
  <c r="CD432" i="4"/>
  <c r="CD175" i="4"/>
  <c r="CD854" i="4"/>
  <c r="CD502" i="4"/>
  <c r="CD226" i="4"/>
  <c r="CD477" i="4"/>
  <c r="CD1243" i="4"/>
  <c r="CD240" i="4"/>
  <c r="CD705" i="4"/>
  <c r="CD1380" i="4"/>
  <c r="CD937" i="4"/>
  <c r="CD1191" i="4"/>
  <c r="CD92" i="4"/>
  <c r="CD460" i="4"/>
  <c r="CD1423" i="4"/>
  <c r="CD913" i="4"/>
  <c r="CD440" i="4"/>
  <c r="CD1173" i="4"/>
  <c r="CD671" i="4"/>
  <c r="CD582" i="4"/>
  <c r="CD105" i="4"/>
  <c r="CD973" i="4"/>
  <c r="CD107" i="4"/>
  <c r="CD703" i="4"/>
  <c r="CD109" i="4"/>
  <c r="CD176" i="4"/>
  <c r="CD1069" i="4"/>
  <c r="CD88" i="4"/>
  <c r="CD514" i="4"/>
  <c r="CD948" i="4"/>
  <c r="CD1421" i="4"/>
  <c r="CD325" i="4"/>
  <c r="CD744" i="4"/>
  <c r="CD125" i="4"/>
  <c r="CD119" i="4"/>
  <c r="CD473" i="4"/>
  <c r="CD459" i="4"/>
  <c r="CD408" i="4"/>
  <c r="CD1006" i="4"/>
  <c r="CD112" i="4"/>
  <c r="CD178" i="4"/>
  <c r="CD1415" i="4"/>
  <c r="CD127" i="4"/>
  <c r="CD1023" i="4"/>
  <c r="CD1009" i="4"/>
  <c r="J38" i="2"/>
  <c r="K34" i="2"/>
  <c r="K33" i="2"/>
  <c r="K32" i="2"/>
  <c r="K31" i="2"/>
  <c r="K30" i="2"/>
  <c r="K29" i="2"/>
  <c r="K28" i="2"/>
  <c r="K27" i="2"/>
  <c r="D46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J39" i="2" s="1"/>
  <c r="D23" i="2"/>
  <c r="D21" i="2"/>
  <c r="D19" i="2"/>
  <c r="D18" i="2"/>
  <c r="D17" i="2"/>
  <c r="D15" i="2"/>
  <c r="D13" i="2"/>
  <c r="D14" i="2"/>
  <c r="K12" i="2"/>
  <c r="G12" i="2"/>
  <c r="K7" i="2"/>
  <c r="C7" i="2"/>
  <c r="K5" i="2"/>
  <c r="I5" i="2"/>
  <c r="G5" i="2"/>
  <c r="E5" i="2"/>
  <c r="C5" i="2"/>
  <c r="D2" i="2"/>
  <c r="C2" i="2"/>
  <c r="B2" i="2"/>
  <c r="C12" i="2"/>
  <c r="BK8" i="4"/>
  <c r="J38" i="5"/>
  <c r="K33" i="5"/>
  <c r="D27" i="5"/>
  <c r="J39" i="5" s="1"/>
  <c r="D23" i="5"/>
  <c r="D24" i="5" s="1"/>
  <c r="D44" i="5" s="1"/>
  <c r="D18" i="5"/>
  <c r="D17" i="5"/>
  <c r="D15" i="5"/>
  <c r="D14" i="5"/>
  <c r="D13" i="5"/>
  <c r="K12" i="5"/>
  <c r="G12" i="5"/>
  <c r="C12" i="5"/>
  <c r="K7" i="5"/>
  <c r="C7" i="5"/>
  <c r="K5" i="5"/>
  <c r="I5" i="5"/>
  <c r="G5" i="5"/>
  <c r="E5" i="5"/>
  <c r="C5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I34" i="5"/>
  <c r="H34" i="5"/>
  <c r="G34" i="5"/>
  <c r="C34" i="5"/>
  <c r="B34" i="5"/>
  <c r="A34" i="5"/>
  <c r="I33" i="5"/>
  <c r="H33" i="5"/>
  <c r="G33" i="5"/>
  <c r="C33" i="5"/>
  <c r="B33" i="5"/>
  <c r="A33" i="5"/>
  <c r="I32" i="5"/>
  <c r="H32" i="5"/>
  <c r="G32" i="5"/>
  <c r="C32" i="5"/>
  <c r="B32" i="5"/>
  <c r="A32" i="5"/>
  <c r="I31" i="5"/>
  <c r="H31" i="5"/>
  <c r="G31" i="5"/>
  <c r="C31" i="5"/>
  <c r="B31" i="5"/>
  <c r="A31" i="5"/>
  <c r="I30" i="5"/>
  <c r="H30" i="5"/>
  <c r="G30" i="5"/>
  <c r="C30" i="5"/>
  <c r="B30" i="5"/>
  <c r="A30" i="5"/>
  <c r="I29" i="5"/>
  <c r="H29" i="5"/>
  <c r="G29" i="5"/>
  <c r="C29" i="5"/>
  <c r="B29" i="5"/>
  <c r="A29" i="5"/>
  <c r="I28" i="5"/>
  <c r="H28" i="5"/>
  <c r="G28" i="5"/>
  <c r="C28" i="5"/>
  <c r="B28" i="5"/>
  <c r="A28" i="5"/>
  <c r="I27" i="5"/>
  <c r="H27" i="5"/>
  <c r="G27" i="5"/>
  <c r="C27" i="5"/>
  <c r="B27" i="5"/>
  <c r="A27" i="5"/>
  <c r="A22" i="5"/>
  <c r="A21" i="5"/>
  <c r="B19" i="5"/>
  <c r="A18" i="5"/>
  <c r="B17" i="5"/>
  <c r="A17" i="5"/>
  <c r="B15" i="5"/>
  <c r="A15" i="5"/>
  <c r="B14" i="5"/>
  <c r="A14" i="5"/>
  <c r="A13" i="5"/>
  <c r="A11" i="5"/>
  <c r="A10" i="5"/>
  <c r="I30" i="2"/>
  <c r="B19" i="2"/>
  <c r="I34" i="2"/>
  <c r="I33" i="2"/>
  <c r="I31" i="2"/>
  <c r="I32" i="2"/>
  <c r="G33" i="2"/>
  <c r="G34" i="2"/>
  <c r="G31" i="2"/>
  <c r="G32" i="2"/>
  <c r="H34" i="2"/>
  <c r="H33" i="2"/>
  <c r="H32" i="2"/>
  <c r="H31" i="2"/>
  <c r="A21" i="2"/>
  <c r="A18" i="2"/>
  <c r="A17" i="2"/>
  <c r="B15" i="2"/>
  <c r="A15" i="2"/>
  <c r="A11" i="2"/>
  <c r="A22" i="2"/>
  <c r="B17" i="2"/>
  <c r="H30" i="2"/>
  <c r="G30" i="2"/>
  <c r="I29" i="2"/>
  <c r="I28" i="2"/>
  <c r="I27" i="2"/>
  <c r="H29" i="2"/>
  <c r="H28" i="2"/>
  <c r="H27" i="2"/>
  <c r="G29" i="2"/>
  <c r="G28" i="2"/>
  <c r="G27" i="2"/>
  <c r="C41" i="2"/>
  <c r="A10" i="2"/>
  <c r="C29" i="2"/>
  <c r="B29" i="2"/>
  <c r="A29" i="2"/>
  <c r="A42" i="2"/>
  <c r="C42" i="2"/>
  <c r="B42" i="2"/>
  <c r="A41" i="2"/>
  <c r="B41" i="2"/>
  <c r="A40" i="2"/>
  <c r="C40" i="2"/>
  <c r="B40" i="2"/>
  <c r="A39" i="2"/>
  <c r="C39" i="2"/>
  <c r="B39" i="2"/>
  <c r="A38" i="2"/>
  <c r="C38" i="2"/>
  <c r="B38" i="2"/>
  <c r="A37" i="2"/>
  <c r="C37" i="2"/>
  <c r="B37" i="2"/>
  <c r="A36" i="2"/>
  <c r="C36" i="2"/>
  <c r="B36" i="2"/>
  <c r="A35" i="2"/>
  <c r="C35" i="2"/>
  <c r="B35" i="2"/>
  <c r="A34" i="2"/>
  <c r="C34" i="2"/>
  <c r="B34" i="2"/>
  <c r="A33" i="2"/>
  <c r="C33" i="2"/>
  <c r="B33" i="2"/>
  <c r="A32" i="2"/>
  <c r="C32" i="2"/>
  <c r="B32" i="2"/>
  <c r="A31" i="2"/>
  <c r="C31" i="2"/>
  <c r="B31" i="2"/>
  <c r="A30" i="2"/>
  <c r="C30" i="2"/>
  <c r="B30" i="2"/>
  <c r="C28" i="2"/>
  <c r="B28" i="2"/>
  <c r="A28" i="2"/>
  <c r="C27" i="2"/>
  <c r="B27" i="2"/>
  <c r="A27" i="2"/>
  <c r="B14" i="2"/>
  <c r="A14" i="2"/>
  <c r="A13" i="2"/>
  <c r="D20" i="2" l="1"/>
  <c r="D20" i="5"/>
  <c r="D25" i="5" s="1"/>
  <c r="D24" i="2"/>
  <c r="J40" i="5"/>
  <c r="J40" i="2"/>
  <c r="D25" i="2" l="1"/>
  <c r="D46" i="5"/>
</calcChain>
</file>

<file path=xl/sharedStrings.xml><?xml version="1.0" encoding="utf-8"?>
<sst xmlns="http://schemas.openxmlformats.org/spreadsheetml/2006/main" count="37947" uniqueCount="9301">
  <si>
    <t xml:space="preserve"> 415</t>
  </si>
  <si>
    <t>วังข่อย</t>
  </si>
  <si>
    <t>กองทุนอ.ตากฟ้า</t>
  </si>
  <si>
    <t>ชมรมครูอ.ท่าตะโก</t>
  </si>
  <si>
    <t>เบิกหัก</t>
  </si>
  <si>
    <t>ผลักส่ง</t>
  </si>
  <si>
    <t>จันเสน</t>
  </si>
  <si>
    <t>086-2091276</t>
  </si>
  <si>
    <t xml:space="preserve"> - </t>
  </si>
  <si>
    <t>085-2715244</t>
  </si>
  <si>
    <t>056-241090</t>
  </si>
  <si>
    <t>ช่องแค</t>
  </si>
  <si>
    <t>081-4590506</t>
  </si>
  <si>
    <t>056-801205</t>
  </si>
  <si>
    <t>087-1979963</t>
  </si>
  <si>
    <t>493/1</t>
  </si>
  <si>
    <t>081-9186474</t>
  </si>
  <si>
    <t>275/1</t>
  </si>
  <si>
    <t>หนองม่วง</t>
  </si>
  <si>
    <t>086-4314610</t>
  </si>
  <si>
    <t>เมืองฯ</t>
  </si>
  <si>
    <t>081-0360192</t>
  </si>
  <si>
    <t>ซ.ศรีเทพ 2</t>
  </si>
  <si>
    <t>ถ.วิถีพรหมประทาน</t>
  </si>
  <si>
    <t>ซ.เทศบาล 4</t>
  </si>
  <si>
    <t>ซ.อมรราช  ถ.สวรรค์วิถี</t>
  </si>
  <si>
    <t>วังพิกุล</t>
  </si>
  <si>
    <t>บึงสามพัน</t>
  </si>
  <si>
    <t>เพชรบูรณ์</t>
  </si>
  <si>
    <t>67230</t>
  </si>
  <si>
    <t>ณรงค์</t>
  </si>
  <si>
    <t>ศรรุ่ง</t>
  </si>
  <si>
    <t>50</t>
  </si>
  <si>
    <t>ถนอม</t>
  </si>
  <si>
    <t>ศรีสุข</t>
  </si>
  <si>
    <t>ถวัลย์</t>
  </si>
  <si>
    <t>ขอบบัวคลี่</t>
  </si>
  <si>
    <t>521/6</t>
  </si>
  <si>
    <t>0-5624-9163</t>
  </si>
  <si>
    <t>ทรงสิริ</t>
  </si>
  <si>
    <t>ทองดี</t>
  </si>
  <si>
    <t>กล่อมแก้ว</t>
  </si>
  <si>
    <t xml:space="preserve"> 19/9</t>
  </si>
  <si>
    <t>0-5624-9458</t>
  </si>
  <si>
    <t>56</t>
  </si>
  <si>
    <t>นครสวรรค์ตก</t>
  </si>
  <si>
    <t>เมือง</t>
  </si>
  <si>
    <t>60000</t>
  </si>
  <si>
    <t>ศิลปประยูร</t>
  </si>
  <si>
    <t>20/1</t>
  </si>
  <si>
    <t>พนมเศษ</t>
  </si>
  <si>
    <t>-</t>
  </si>
  <si>
    <t>60</t>
  </si>
  <si>
    <t>ทิพย์วรรณ</t>
  </si>
  <si>
    <t>ตางาม</t>
  </si>
  <si>
    <t>วัดไทรย์</t>
  </si>
  <si>
    <t>ทิพวรรณ</t>
  </si>
  <si>
    <t>ธงชัย</t>
  </si>
  <si>
    <t>ต่ายน้อย</t>
  </si>
  <si>
    <t>63</t>
  </si>
  <si>
    <t>105</t>
  </si>
  <si>
    <t>พระนอน</t>
  </si>
  <si>
    <t>ธวัช</t>
  </si>
  <si>
    <t>เลี้ยงประยูร</t>
  </si>
  <si>
    <t>0-5636-6093</t>
  </si>
  <si>
    <t>จันทร์จินดา</t>
  </si>
  <si>
    <t>63118</t>
  </si>
  <si>
    <t xml:space="preserve"> 3/1</t>
  </si>
  <si>
    <t>242/18</t>
  </si>
  <si>
    <t>ซื่อสัตย์</t>
  </si>
  <si>
    <t>ผิวขม</t>
  </si>
  <si>
    <t>แย้มเผือก</t>
  </si>
  <si>
    <t>เผื่อน</t>
  </si>
  <si>
    <t>ทองบู่</t>
  </si>
  <si>
    <t>74</t>
  </si>
  <si>
    <t>ก้อนนาค</t>
  </si>
  <si>
    <t>0-5628-1037</t>
  </si>
  <si>
    <t>บุญช่วย</t>
  </si>
  <si>
    <t>บุญเอี่ยม</t>
  </si>
  <si>
    <t>0-5635-2124</t>
  </si>
  <si>
    <t>อินทะชุบ</t>
  </si>
  <si>
    <t>78</t>
  </si>
  <si>
    <t>บุญชู</t>
  </si>
  <si>
    <t>ทองคำขาว</t>
  </si>
  <si>
    <t>บุญถึง</t>
  </si>
  <si>
    <t>ทองสุนทรพงศ์</t>
  </si>
  <si>
    <t>เขาชายธง</t>
  </si>
  <si>
    <t>บุญมาก</t>
  </si>
  <si>
    <t>หงษ์ยิ้ม</t>
  </si>
  <si>
    <t>27/1</t>
  </si>
  <si>
    <t>บุญมี</t>
  </si>
  <si>
    <t>บางไทร</t>
  </si>
  <si>
    <t>นาง อรุณี ขาวเหลือง</t>
  </si>
  <si>
    <t>นาย อ๊อด มธุโป</t>
  </si>
  <si>
    <t>นาง อัจฉรา เอ็งสุโสภณ</t>
  </si>
  <si>
    <t>นาง อัมพร จันทร์จินดา</t>
  </si>
  <si>
    <t>นาย อัมพร นุชไธสง</t>
  </si>
  <si>
    <t>นาย อัษฎางค์ ยอดดี</t>
  </si>
  <si>
    <t>นาง อาภรณ์ ฤทธิ์บำรุง</t>
  </si>
  <si>
    <t>นาง อารมย์ พ่วงพุ่ม</t>
  </si>
  <si>
    <t>นาง อารมย์ รัตนะสรรค์</t>
  </si>
  <si>
    <t>นาง อำนวย เทศนิเวศ</t>
  </si>
  <si>
    <t>นาย อุดม ศรีสิงห์</t>
  </si>
  <si>
    <t>นาย ธวัช เทพสุวรรณ</t>
  </si>
  <si>
    <t>นาย สุวรรณ สุขประสิทธิ์</t>
  </si>
  <si>
    <t>นาย ชวลิต บุญจิตร</t>
  </si>
  <si>
    <t>นาง รัตนา ชวลิตพงษ์</t>
  </si>
  <si>
    <t>นาง ละเอียด ผิวขม</t>
  </si>
  <si>
    <t>นาย จักรพงษ์ ปรางค์วิเศษ</t>
  </si>
  <si>
    <t>นาง ดรุณี ทับทอง</t>
  </si>
  <si>
    <t>นาย ทวี จิตรขุนทด</t>
  </si>
  <si>
    <t>นาย ทองคำ จันทพันธุ์</t>
  </si>
  <si>
    <t>นาง นิจิกา อภิบาล</t>
  </si>
  <si>
    <t>นาย บุญชอบ มั่นต่าย</t>
  </si>
  <si>
    <t>นาย ประทุม กลิ่นทิพย์</t>
  </si>
  <si>
    <t>นาย ประมวล ประทุมชาติ</t>
  </si>
  <si>
    <t>นาย ปรีชา กองโภค</t>
  </si>
  <si>
    <t>นาง พิสมัย เพ็ญจันทร์</t>
  </si>
  <si>
    <t>นาย วินัย ม่วงยิ้ม</t>
  </si>
  <si>
    <t>นาย สมนึก วังศิลา</t>
  </si>
  <si>
    <t>นาย สุจินต์ จันทร์สุด</t>
  </si>
  <si>
    <t>นาย สุวิทย์ ธีรวัฒน์</t>
  </si>
  <si>
    <t>นาย จรูญ แย้มเผือก</t>
  </si>
  <si>
    <t>นาย เผื่อน ทองบู่</t>
  </si>
  <si>
    <t>นาย สำเริง พลอยใหม่</t>
  </si>
  <si>
    <t>นาย วิเชียร ร่มเย็น</t>
  </si>
  <si>
    <t xml:space="preserve"> 259/9</t>
  </si>
  <si>
    <t xml:space="preserve"> ไพศาลี</t>
  </si>
  <si>
    <t xml:space="preserve"> นครสวรรค์</t>
  </si>
  <si>
    <t xml:space="preserve"> 08-1039-2338,0-5625-9375</t>
  </si>
  <si>
    <t>08-3411-7969</t>
  </si>
  <si>
    <t xml:space="preserve"> 13/1</t>
  </si>
  <si>
    <t>ซ.ยศวิมล 1 ถ.พรหมนคร</t>
  </si>
  <si>
    <t xml:space="preserve"> ตาคลี</t>
  </si>
  <si>
    <t>08-5601-7686</t>
  </si>
  <si>
    <t xml:space="preserve"> 377/17</t>
  </si>
  <si>
    <t>08-6939-8919</t>
  </si>
  <si>
    <t xml:space="preserve"> 216</t>
  </si>
  <si>
    <t xml:space="preserve"> 4</t>
  </si>
  <si>
    <t xml:space="preserve"> ช่องแค</t>
  </si>
  <si>
    <t>ซ.สารภี2,ถ.พหลโยธิน</t>
  </si>
  <si>
    <t>08-6199-8322</t>
  </si>
  <si>
    <t xml:space="preserve"> 11</t>
  </si>
  <si>
    <t>ซ.สาลีไทย 2 ถ.ตาคลีพัฒนา</t>
  </si>
  <si>
    <t>0-5626-4175</t>
  </si>
  <si>
    <t xml:space="preserve"> 114/2</t>
  </si>
  <si>
    <t>0-5636-6114</t>
  </si>
  <si>
    <t xml:space="preserve"> 40</t>
  </si>
  <si>
    <t>หลังที่ว่าการอำเภอ</t>
  </si>
  <si>
    <t>08-9176-7148</t>
  </si>
  <si>
    <t xml:space="preserve"> 200</t>
  </si>
  <si>
    <t>08-1284-1553</t>
  </si>
  <si>
    <t xml:space="preserve"> 106/2</t>
  </si>
  <si>
    <t>08-1740-8274</t>
  </si>
  <si>
    <t xml:space="preserve"> 99/2</t>
  </si>
  <si>
    <t>08-1786-4225</t>
  </si>
  <si>
    <t xml:space="preserve"> 247</t>
  </si>
  <si>
    <t>08-6674-9336</t>
  </si>
  <si>
    <t xml:space="preserve"> 61/1</t>
  </si>
  <si>
    <t>บางมะฝ่อ</t>
  </si>
  <si>
    <t>โกรกพระ</t>
  </si>
  <si>
    <t>0-5632-0136</t>
  </si>
  <si>
    <t xml:space="preserve"> 299/136</t>
  </si>
  <si>
    <t>หมู่บ้านดีพร้อม</t>
  </si>
  <si>
    <t>0-5633-0173,08-1886-1781</t>
  </si>
  <si>
    <t xml:space="preserve"> 297</t>
  </si>
  <si>
    <t>08-9640-5122</t>
  </si>
  <si>
    <t xml:space="preserve"> 239</t>
  </si>
  <si>
    <t>08-1484-8152</t>
  </si>
  <si>
    <t>สมพงษ์</t>
  </si>
  <si>
    <t>ปัสสา</t>
  </si>
  <si>
    <t>314/4</t>
  </si>
  <si>
    <t>ผดุงจิตต์</t>
  </si>
  <si>
    <t>สมพร</t>
  </si>
  <si>
    <t>เกตุทอง</t>
  </si>
  <si>
    <t>สมศักดิ์</t>
  </si>
  <si>
    <t>สมสมัย</t>
  </si>
  <si>
    <t>กล่อมดวงจันทร์</t>
  </si>
  <si>
    <t>สมาน</t>
  </si>
  <si>
    <t>สุดใจ</t>
  </si>
  <si>
    <t>อำมาตย์</t>
  </si>
  <si>
    <t>สวัสดิ์</t>
  </si>
  <si>
    <t>โพธิ์พันธุ์</t>
  </si>
  <si>
    <t>61/1</t>
  </si>
  <si>
    <t>สงวนศักดิ์</t>
  </si>
  <si>
    <t>84/1</t>
  </si>
  <si>
    <t>สอาด</t>
  </si>
  <si>
    <t>แสงเขียว</t>
  </si>
  <si>
    <t>236</t>
  </si>
  <si>
    <t>199</t>
  </si>
  <si>
    <t>ปรีเปรม</t>
  </si>
  <si>
    <t>ม่วงยิ้ม</t>
  </si>
  <si>
    <t>สายหยุด</t>
  </si>
  <si>
    <t>ฟักน่วม</t>
  </si>
  <si>
    <t>0-5626-1665</t>
  </si>
  <si>
    <t>08-1475-2331</t>
  </si>
  <si>
    <t>08-9935-3097</t>
  </si>
  <si>
    <t>08-7194-9745</t>
  </si>
  <si>
    <t>08-1324-0184</t>
  </si>
  <si>
    <t>08-7200-4479</t>
  </si>
  <si>
    <t>08-1971-0338</t>
  </si>
  <si>
    <t>0-5624-1142</t>
  </si>
  <si>
    <t>สุขแจ่ม</t>
  </si>
  <si>
    <t>สำราญ</t>
  </si>
  <si>
    <t>ขุนวิเศษ</t>
  </si>
  <si>
    <t>สำเริง</t>
  </si>
  <si>
    <t>แก้วขาว</t>
  </si>
  <si>
    <t>สำลี</t>
  </si>
  <si>
    <t>16110</t>
  </si>
  <si>
    <t>สุชาติ</t>
  </si>
  <si>
    <t>ผิวทอง</t>
  </si>
  <si>
    <t>สุชาย</t>
  </si>
  <si>
    <t>แกล้วเกษตรกรณ์</t>
  </si>
  <si>
    <t>สุทิน</t>
  </si>
  <si>
    <t>วงศ์บุญทรา</t>
  </si>
  <si>
    <t>431/7</t>
  </si>
  <si>
    <t>สุนทร</t>
  </si>
  <si>
    <t>ดังแก้วแดง</t>
  </si>
  <si>
    <t>สุรเชษฐ์</t>
  </si>
  <si>
    <t>พลอยใหม่</t>
  </si>
  <si>
    <t>ประกิจ</t>
  </si>
  <si>
    <t>ประจวบ</t>
  </si>
  <si>
    <t>อินทรชิต</t>
  </si>
  <si>
    <t>521/14</t>
  </si>
  <si>
    <t>ประดิษฐ์</t>
  </si>
  <si>
    <t>สุ่มประดิษฐ์</t>
  </si>
  <si>
    <t>194/36</t>
  </si>
  <si>
    <t xml:space="preserve">ไพศาลี </t>
  </si>
  <si>
    <t>ประทวน</t>
  </si>
  <si>
    <t>ประทุม</t>
  </si>
  <si>
    <t>ประเทือง</t>
  </si>
  <si>
    <t>เชื้อมาก</t>
  </si>
  <si>
    <t>0-5635-9193</t>
  </si>
  <si>
    <t>ธิติธนานนท์</t>
  </si>
  <si>
    <t>ประพันธ์</t>
  </si>
  <si>
    <t>ม่วงยา</t>
  </si>
  <si>
    <t>651/4</t>
  </si>
  <si>
    <t>0-5624-9451</t>
  </si>
  <si>
    <t>ประยงค์</t>
  </si>
  <si>
    <t>ประยูร</t>
  </si>
  <si>
    <t>พับพุ</t>
  </si>
  <si>
    <t xml:space="preserve"> 18/1</t>
  </si>
  <si>
    <t>วังใหญ่</t>
  </si>
  <si>
    <t>สอนเมือง</t>
  </si>
  <si>
    <t>ร่มเย็น</t>
  </si>
  <si>
    <t xml:space="preserve"> 1</t>
  </si>
  <si>
    <t xml:space="preserve"> ซอยพัฒนาซอย 1</t>
  </si>
  <si>
    <t xml:space="preserve"> ตากฟ้า</t>
  </si>
  <si>
    <t>08-1844-2697,056-241088</t>
  </si>
  <si>
    <t>ประสิทธิ์</t>
  </si>
  <si>
    <t>อันทะศรี</t>
  </si>
  <si>
    <t>จังหาร</t>
  </si>
  <si>
    <t>ร้อยเอ็ด</t>
  </si>
  <si>
    <t>ประเสริฐ</t>
  </si>
  <si>
    <t>เกษตรเอี่ยม</t>
  </si>
  <si>
    <t>ซอยทวีชัย</t>
  </si>
  <si>
    <t xml:space="preserve"> 333/2</t>
  </si>
  <si>
    <t xml:space="preserve"> 81/11</t>
  </si>
  <si>
    <t>ถนนมาลัย</t>
  </si>
  <si>
    <t>08-6929-3889</t>
  </si>
  <si>
    <t>501/9</t>
  </si>
  <si>
    <t>0-5635-2129</t>
  </si>
  <si>
    <t>ปรางค์วิเศษ</t>
  </si>
  <si>
    <t>ปราณี</t>
  </si>
  <si>
    <t>เต็งน้อย</t>
  </si>
  <si>
    <t>999/1</t>
  </si>
  <si>
    <t>0-5625-9001</t>
  </si>
  <si>
    <t>ฤทธิ์มนตรี</t>
  </si>
  <si>
    <t>ปรีชา</t>
  </si>
  <si>
    <t>เพียรมุ่งงาน</t>
  </si>
  <si>
    <t>สังวาลย์ศรี</t>
  </si>
  <si>
    <t>ปัญญา</t>
  </si>
  <si>
    <t>0-5635-7006</t>
  </si>
  <si>
    <t>สกุลรัตน์</t>
  </si>
  <si>
    <t>120</t>
  </si>
  <si>
    <t>ผกาทิพย์</t>
  </si>
  <si>
    <t>หมวกแก้ว</t>
  </si>
  <si>
    <t>492/7</t>
  </si>
  <si>
    <t>พยุง</t>
  </si>
  <si>
    <t>ศรีเกษร</t>
  </si>
  <si>
    <t>พิมพ์เพ็ญ</t>
  </si>
  <si>
    <t>ทองแท้</t>
  </si>
  <si>
    <t>จันทรวรชาต</t>
  </si>
  <si>
    <t>ลพบุรี</t>
  </si>
  <si>
    <t>ไพโรจน์</t>
  </si>
  <si>
    <t>0-5628-4071</t>
  </si>
  <si>
    <t>มณเฑียรทิพย์</t>
  </si>
  <si>
    <t>ขำอ่อน</t>
  </si>
  <si>
    <t>0-5624-9441</t>
  </si>
  <si>
    <t>มนตรี</t>
  </si>
  <si>
    <t>95/1</t>
  </si>
  <si>
    <t>0-5627-0100</t>
  </si>
  <si>
    <t>มนู</t>
  </si>
  <si>
    <t>เปรมจิตประมวลพล</t>
  </si>
  <si>
    <t>0-5624-1093</t>
  </si>
  <si>
    <t>มะณี</t>
  </si>
  <si>
    <t xml:space="preserve"> 9/3</t>
  </si>
  <si>
    <t>มานพ</t>
  </si>
  <si>
    <t>เชียงอั๋ง</t>
  </si>
  <si>
    <t>มาลัย</t>
  </si>
  <si>
    <t>ผู้ภักดี</t>
  </si>
  <si>
    <t>0-5628-4135</t>
  </si>
  <si>
    <t>ยงยุทธ</t>
  </si>
  <si>
    <t>โพธิ์ยี่</t>
  </si>
  <si>
    <t>339</t>
  </si>
  <si>
    <t>0-5624-1401</t>
  </si>
  <si>
    <t>0-5636-0535</t>
  </si>
  <si>
    <t>ยศ</t>
  </si>
  <si>
    <t>สายเพ็ชร์</t>
  </si>
  <si>
    <t>ยุพา</t>
  </si>
  <si>
    <t>ป้อมศิลา</t>
  </si>
  <si>
    <t>29/1-2</t>
  </si>
  <si>
    <t>0-5625-9142</t>
  </si>
  <si>
    <t>รุ้งอำไพ</t>
  </si>
  <si>
    <t>0-5625-9323</t>
  </si>
  <si>
    <t>ลัดดา</t>
  </si>
  <si>
    <t>กิตติวศิน</t>
  </si>
  <si>
    <t>ทับทิมศรี</t>
  </si>
  <si>
    <t>วันทนา</t>
  </si>
  <si>
    <t>วาสนา</t>
  </si>
  <si>
    <t>วิชัย</t>
  </si>
  <si>
    <t>ศิริมงคล</t>
  </si>
  <si>
    <t>313</t>
  </si>
  <si>
    <t>สังข์ธูป</t>
  </si>
  <si>
    <t>0-5628-1084</t>
  </si>
  <si>
    <t>วิเชียร</t>
  </si>
  <si>
    <t>โตสุข</t>
  </si>
  <si>
    <t>วิทยา</t>
  </si>
  <si>
    <t>วิรัช</t>
  </si>
  <si>
    <t>0-1886-8316</t>
  </si>
  <si>
    <t>วิรัตน์</t>
  </si>
  <si>
    <t>จาริก</t>
  </si>
  <si>
    <t>วีระ</t>
  </si>
  <si>
    <t>วรรณพงษ์</t>
  </si>
  <si>
    <t>โพธิ์ประสาท</t>
  </si>
  <si>
    <t>ศุภร</t>
  </si>
  <si>
    <t>แสงอาภา</t>
  </si>
  <si>
    <t>สงค์</t>
  </si>
  <si>
    <t>ปิ่นเขียน</t>
  </si>
  <si>
    <t>113/2</t>
  </si>
  <si>
    <t>สนอง</t>
  </si>
  <si>
    <t>ภักดีไทย</t>
  </si>
  <si>
    <t>315/8</t>
  </si>
  <si>
    <t>ส้มกุ่ย</t>
  </si>
  <si>
    <t>ขาวพราย</t>
  </si>
  <si>
    <t>0-5624-8012</t>
  </si>
  <si>
    <t>สมเกียรติ</t>
  </si>
  <si>
    <t>ธีวีระพันธ์</t>
  </si>
  <si>
    <t>สมควร</t>
  </si>
  <si>
    <t>ปิยปัญญาวงศ์</t>
  </si>
  <si>
    <t>0-5624-1377</t>
  </si>
  <si>
    <t>สมเจตน์</t>
  </si>
  <si>
    <t>ใจยง</t>
  </si>
  <si>
    <t>สมทรง</t>
  </si>
  <si>
    <t>326/4</t>
  </si>
  <si>
    <t>สมนึก</t>
  </si>
  <si>
    <t>จรบุรี</t>
  </si>
  <si>
    <t>566/1</t>
  </si>
  <si>
    <t>บีกขุนทด</t>
  </si>
  <si>
    <t>38/12</t>
  </si>
  <si>
    <t>192/1</t>
  </si>
  <si>
    <t>1050</t>
  </si>
  <si>
    <t>33/3</t>
  </si>
  <si>
    <t>211/2</t>
  </si>
  <si>
    <t>5/1</t>
  </si>
  <si>
    <t>ซ.มาลัย1</t>
  </si>
  <si>
    <t>385/3</t>
  </si>
  <si>
    <t>0-5624-9378</t>
  </si>
  <si>
    <t>0-5635-2422</t>
  </si>
  <si>
    <t>28/1</t>
  </si>
  <si>
    <t>พัฒนา 4</t>
  </si>
  <si>
    <t>081-0446631</t>
  </si>
  <si>
    <t>0-5625-9249</t>
  </si>
  <si>
    <t>เทศบาล13</t>
  </si>
  <si>
    <t>08-5728-7713</t>
  </si>
  <si>
    <t>08-1043-6936</t>
  </si>
  <si>
    <t>พวง</t>
  </si>
  <si>
    <t>340</t>
  </si>
  <si>
    <t>ศิกานต์</t>
  </si>
  <si>
    <t>พุทธชาติ</t>
  </si>
  <si>
    <t>ถนนชัยณรงค์</t>
  </si>
  <si>
    <t>128/74</t>
  </si>
  <si>
    <t>ถ.นวมินทร์  หมู่บ้านวาเลนไทม์วิว</t>
  </si>
  <si>
    <t>คันนายาว</t>
  </si>
  <si>
    <t>กรุงเทพฯ</t>
  </si>
  <si>
    <t xml:space="preserve"> 30/3</t>
  </si>
  <si>
    <t>08-1284-3804</t>
  </si>
  <si>
    <t xml:space="preserve"> 102</t>
  </si>
  <si>
    <t xml:space="preserve"> 50</t>
  </si>
  <si>
    <t>08-9461-7893</t>
  </si>
  <si>
    <t>สุขประสิทธิ์</t>
  </si>
  <si>
    <t>รัตนา</t>
  </si>
  <si>
    <t>บึงกุ่ม</t>
  </si>
  <si>
    <t>อมตา</t>
  </si>
  <si>
    <t>เนียมณรงค์</t>
  </si>
  <si>
    <t xml:space="preserve"> </t>
  </si>
  <si>
    <t>4/7</t>
  </si>
  <si>
    <t>ห้วยถั่วใต้</t>
  </si>
  <si>
    <t>ข้าราชการบำนาญ</t>
  </si>
  <si>
    <t>สุเทพ</t>
  </si>
  <si>
    <t>พันธิตรา</t>
  </si>
  <si>
    <t>ศิลป์วิจารณ์</t>
  </si>
  <si>
    <t>มยุรี</t>
  </si>
  <si>
    <t>แกล้วกล้า</t>
  </si>
  <si>
    <t>สมจิตร</t>
  </si>
  <si>
    <t>พุ่มเจริญ</t>
  </si>
  <si>
    <t>ตรีพิพัธน์</t>
  </si>
  <si>
    <t>จันเพ็ญ</t>
  </si>
  <si>
    <t>ใยเทศ</t>
  </si>
  <si>
    <t>ฉันทนา</t>
  </si>
  <si>
    <t>เทศขำ</t>
  </si>
  <si>
    <t>ชวนพิศ</t>
  </si>
  <si>
    <t>เหมือนโพธิ์</t>
  </si>
  <si>
    <t>นวลพรรณ</t>
  </si>
  <si>
    <t>ศรพรหม</t>
  </si>
  <si>
    <t>บุญส่ง</t>
  </si>
  <si>
    <t>บุษบง</t>
  </si>
  <si>
    <t>พรรณิภา</t>
  </si>
  <si>
    <t>ยอดดำเนิน</t>
  </si>
  <si>
    <t>เรืองยศ</t>
  </si>
  <si>
    <t>ทิพวารี</t>
  </si>
  <si>
    <t>วินัย</t>
  </si>
  <si>
    <t>พลอยเพ็ชรดี</t>
  </si>
  <si>
    <t>วิบูลย์</t>
  </si>
  <si>
    <t>งามศรีขำ</t>
  </si>
  <si>
    <t>สุธิรา</t>
  </si>
  <si>
    <t>หล่ำสาย</t>
  </si>
  <si>
    <t xml:space="preserve"> 325/18</t>
  </si>
  <si>
    <t>0-5632-3361</t>
  </si>
  <si>
    <t>36/2</t>
  </si>
  <si>
    <t>325/12</t>
  </si>
  <si>
    <t>ชะม้อย</t>
  </si>
  <si>
    <t>ทองใบ</t>
  </si>
  <si>
    <t>กะเหว่าแก้ว</t>
  </si>
  <si>
    <t>ประมวล</t>
  </si>
  <si>
    <t>ยุพิน</t>
  </si>
  <si>
    <t>รัตน์</t>
  </si>
  <si>
    <t>พ่วงพุ่ม</t>
  </si>
  <si>
    <t>ละเอียด</t>
  </si>
  <si>
    <t>เพชรทอง</t>
  </si>
  <si>
    <t>สังพาลี</t>
  </si>
  <si>
    <t>วิวัฒน์</t>
  </si>
  <si>
    <t>เข็มงาม</t>
  </si>
  <si>
    <t>ศิริวรรณ</t>
  </si>
  <si>
    <t>อุ่นสมบัติ</t>
  </si>
  <si>
    <t>ศุภชัย</t>
  </si>
  <si>
    <t>บาลี</t>
  </si>
  <si>
    <t>อุ่นยัง</t>
  </si>
  <si>
    <t>สวย</t>
  </si>
  <si>
    <t>แหยมตุ้ย</t>
  </si>
  <si>
    <t>อนงค์</t>
  </si>
  <si>
    <t>เอี่ยมอรุณ</t>
  </si>
  <si>
    <t>หมู่บ้านตาคลีวิลล่า ถ.พหลโยธิน</t>
  </si>
  <si>
    <t xml:space="preserve"> 08-5613-3554</t>
  </si>
  <si>
    <t>ศรีคำขลิบ</t>
  </si>
  <si>
    <t>เกรียงศักดิ์</t>
  </si>
  <si>
    <t>กิ่งนาค</t>
  </si>
  <si>
    <t>คำนวณ</t>
  </si>
  <si>
    <t>เบื้องสุวรรณ์</t>
  </si>
  <si>
    <t>จริยาคุณา</t>
  </si>
  <si>
    <t>จอม</t>
  </si>
  <si>
    <t>โพธิ์วัด</t>
  </si>
  <si>
    <t>เจนต์เนตร</t>
  </si>
  <si>
    <t>ภิญโญมหากุล</t>
  </si>
  <si>
    <t>ใจ</t>
  </si>
  <si>
    <t>บุตรเชื้อ</t>
  </si>
  <si>
    <t>ชัยฤทธิ์</t>
  </si>
  <si>
    <t>แขวงนคร</t>
  </si>
  <si>
    <t>บุญประสม</t>
  </si>
  <si>
    <t xml:space="preserve"> 08-1785-5783,0-5655-0614</t>
  </si>
  <si>
    <t>เทอด</t>
  </si>
  <si>
    <t>ตั้งดี</t>
  </si>
  <si>
    <t>นเรศ</t>
  </si>
  <si>
    <t>ชูยอด</t>
  </si>
  <si>
    <t>นิพัธธา</t>
  </si>
  <si>
    <t>เทศนิเวศ</t>
  </si>
  <si>
    <t>บุญเกิด</t>
  </si>
  <si>
    <t>ฤทธิ์เทพ</t>
  </si>
  <si>
    <t>บุญเชิญ</t>
  </si>
  <si>
    <t>เทียบเทียม</t>
  </si>
  <si>
    <t>พวงรัตน์</t>
  </si>
  <si>
    <t>บุญประสิทธิ์</t>
  </si>
  <si>
    <t>พัชรินทร์</t>
  </si>
  <si>
    <t>พัชรี</t>
  </si>
  <si>
    <t>บุญคำนนท์</t>
  </si>
  <si>
    <t>ธรรมเมธี</t>
  </si>
  <si>
    <t>ทองดง</t>
  </si>
  <si>
    <t>รังสรรค์</t>
  </si>
  <si>
    <t>มีมุข</t>
  </si>
  <si>
    <t>รัชนี</t>
  </si>
  <si>
    <t>สุขรัตน์</t>
  </si>
  <si>
    <t>วัฒนา</t>
  </si>
  <si>
    <t>พุ่มผึ้ง</t>
  </si>
  <si>
    <t>วารินทร์</t>
  </si>
  <si>
    <t>ฉิมพาลี</t>
  </si>
  <si>
    <t>ศิริรัตน์</t>
  </si>
  <si>
    <t>รอดสการ</t>
  </si>
  <si>
    <t>ฟูเผ่า</t>
  </si>
  <si>
    <t>คล้ายหลิม</t>
  </si>
  <si>
    <t>สนม</t>
  </si>
  <si>
    <t>เชลงวิทย์</t>
  </si>
  <si>
    <t>นาถวงษ์</t>
  </si>
  <si>
    <t>สว่าง</t>
  </si>
  <si>
    <t>พูนพ่วง</t>
  </si>
  <si>
    <t>สาลินี</t>
  </si>
  <si>
    <t>สิทธิพล</t>
  </si>
  <si>
    <t>สกลรักษ์</t>
  </si>
  <si>
    <t>สุนันทา</t>
  </si>
  <si>
    <t>เมฆสุข</t>
  </si>
  <si>
    <t>สุรินทร์</t>
  </si>
  <si>
    <t>แสงปาน</t>
  </si>
  <si>
    <t>หลอม</t>
  </si>
  <si>
    <t>เกิดแก่น</t>
  </si>
  <si>
    <t>ขาวเหลือง</t>
  </si>
  <si>
    <t>นุชไธสง</t>
  </si>
  <si>
    <t>อารมย์</t>
  </si>
  <si>
    <t>รัตนะสรรค์</t>
  </si>
  <si>
    <t>อำนวย</t>
  </si>
  <si>
    <t>เด่นพงษ์</t>
  </si>
  <si>
    <t>ฉวีวรรณ</t>
  </si>
  <si>
    <t>อดิศพร</t>
  </si>
  <si>
    <t>วีณา</t>
  </si>
  <si>
    <t>ชวินทร์</t>
  </si>
  <si>
    <t>จงรักษ์</t>
  </si>
  <si>
    <t>สุมล</t>
  </si>
  <si>
    <t>เทพินทร์</t>
  </si>
  <si>
    <t>ไพบูลย์</t>
  </si>
  <si>
    <t>สมร</t>
  </si>
  <si>
    <t>บุญเลิศ</t>
  </si>
  <si>
    <t>จินตนา</t>
  </si>
  <si>
    <t>ภิรมย์</t>
  </si>
  <si>
    <t>วงษ์เพ็ชร์</t>
  </si>
  <si>
    <t>โกสุม</t>
  </si>
  <si>
    <t>กฤษณา</t>
  </si>
  <si>
    <t>สุวลี</t>
  </si>
  <si>
    <t>จีรวัตย์</t>
  </si>
  <si>
    <t>ภัทรา</t>
  </si>
  <si>
    <t>พเยาว์</t>
  </si>
  <si>
    <t>ประทิน</t>
  </si>
  <si>
    <t>17</t>
  </si>
  <si>
    <t>96</t>
  </si>
  <si>
    <t xml:space="preserve"> 14/2</t>
  </si>
  <si>
    <t>ซอยรจนา 1</t>
  </si>
  <si>
    <t>นาย บุญเชิด คงมี</t>
  </si>
  <si>
    <t>นาย บุญถึง ทองสุนทรพงศ์</t>
  </si>
  <si>
    <t>นาย บุญทง จันทร์รูปงาม</t>
  </si>
  <si>
    <t>นาย บุญมาก หงษ์ยิ้ม</t>
  </si>
  <si>
    <t>นาย บุญมี บางไทร</t>
  </si>
  <si>
    <t>นาย บุญเรือน โพธิ์อ่อง</t>
  </si>
  <si>
    <t>นาย บุญเลิศ แก้วสีดา</t>
  </si>
  <si>
    <t>นาย บุญส่ง เกตุทอง</t>
  </si>
  <si>
    <t>นาย บุญสม หนูแจ่ม</t>
  </si>
  <si>
    <t>นาย บุญเหลือ คุ้มหุ่น</t>
  </si>
  <si>
    <t>08-8427-4354</t>
  </si>
  <si>
    <t>สมจิต</t>
  </si>
  <si>
    <t>เกตุเพ็ชร</t>
  </si>
  <si>
    <t>006-6081345653</t>
  </si>
  <si>
    <t>006-6261248958</t>
  </si>
  <si>
    <t>สปช</t>
  </si>
  <si>
    <t>0-5655-0652</t>
  </si>
  <si>
    <t>08-9957-6568</t>
  </si>
  <si>
    <t>นิพันธ์ประศาสน์</t>
  </si>
  <si>
    <t>ศรีประเทือง</t>
  </si>
  <si>
    <t>จินดา</t>
  </si>
  <si>
    <t>ป้อมประเสริฐ</t>
  </si>
  <si>
    <t>จันทร์ชู</t>
  </si>
  <si>
    <t>ชนินทร์</t>
  </si>
  <si>
    <t>รอดแสวง</t>
  </si>
  <si>
    <t>ชัชรีย์</t>
  </si>
  <si>
    <t>ดารุณี</t>
  </si>
  <si>
    <t>ขาวสบาย</t>
  </si>
  <si>
    <t>ทวีศักดิ์</t>
  </si>
  <si>
    <t>มากบุญ</t>
  </si>
  <si>
    <t>นันทวัน</t>
  </si>
  <si>
    <t>เศรษฐนันท์</t>
  </si>
  <si>
    <t>เนื้อนวล</t>
  </si>
  <si>
    <t>วีระพงษ์</t>
  </si>
  <si>
    <t>ประดิพัทธ์</t>
  </si>
  <si>
    <t>อินชู</t>
  </si>
  <si>
    <t>บุญจีน</t>
  </si>
  <si>
    <t>แก่นยิ่ง</t>
  </si>
  <si>
    <t>กฤษดี</t>
  </si>
  <si>
    <t>ยศอ่อน</t>
  </si>
  <si>
    <t>วิลัยรัตน์</t>
  </si>
  <si>
    <t>พูลทรัพย์</t>
  </si>
  <si>
    <t>ภู่มั่ง</t>
  </si>
  <si>
    <t>ศรีเจริญวนะกิจ</t>
  </si>
  <si>
    <t>วรพล</t>
  </si>
  <si>
    <t>กำจัดภัย</t>
  </si>
  <si>
    <t>วราลักษณ์</t>
  </si>
  <si>
    <t>อินทรวิเศษ</t>
  </si>
  <si>
    <t>เนตรทอง</t>
  </si>
  <si>
    <t>ปุเลชะตัง</t>
  </si>
  <si>
    <t>วิภาภรณ์</t>
  </si>
  <si>
    <t>เจริญสุข</t>
  </si>
  <si>
    <t>วิลาวรรณ์</t>
  </si>
  <si>
    <t>เวียงทอง</t>
  </si>
  <si>
    <t>สุขพานิช</t>
  </si>
  <si>
    <t>ต่วนชะเอม</t>
  </si>
  <si>
    <t>โพธิ</t>
  </si>
  <si>
    <t>ศรีจันทร์</t>
  </si>
  <si>
    <t>บุญเพียร</t>
  </si>
  <si>
    <t>สมหมาย</t>
  </si>
  <si>
    <t>สังข์มุรินทร์</t>
  </si>
  <si>
    <t>สุพจน์</t>
  </si>
  <si>
    <t>พนมสินธุ์</t>
  </si>
  <si>
    <t>หนูเผ่า</t>
  </si>
  <si>
    <t>สุวณี</t>
  </si>
  <si>
    <t>ใหญ่</t>
  </si>
  <si>
    <t>อนุชิต</t>
  </si>
  <si>
    <t>สุขมา</t>
  </si>
  <si>
    <t>อริยา</t>
  </si>
  <si>
    <t>ปฏิภาภรณ์</t>
  </si>
  <si>
    <t>อารีย์</t>
  </si>
  <si>
    <t>วิมุกตานนท์</t>
  </si>
  <si>
    <t>สุขสวัสดิ์</t>
  </si>
  <si>
    <t>อุไร</t>
  </si>
  <si>
    <t>พงษ์ทุมพระ</t>
  </si>
  <si>
    <t>จันทร์เชื้อ</t>
  </si>
  <si>
    <t>006-6071375479</t>
  </si>
  <si>
    <t>006-6281103904</t>
  </si>
  <si>
    <t>006-6071375320</t>
  </si>
  <si>
    <t>006-6281418697</t>
  </si>
  <si>
    <t>006-6261075867</t>
  </si>
  <si>
    <t>006-6281120604</t>
  </si>
  <si>
    <t>006-6081346455</t>
  </si>
  <si>
    <t>006-6331125078</t>
  </si>
  <si>
    <t>006-6071537975</t>
  </si>
  <si>
    <t>006-6281104706</t>
  </si>
  <si>
    <t>006-6071311225</t>
  </si>
  <si>
    <t>006-6281116488</t>
  </si>
  <si>
    <t>006-6071347386</t>
  </si>
  <si>
    <t>006-6261166161</t>
  </si>
  <si>
    <t>006-6281143760</t>
  </si>
  <si>
    <t>006-6071522587</t>
  </si>
  <si>
    <t>006-6261272875</t>
  </si>
  <si>
    <t>006-6281104714</t>
  </si>
  <si>
    <t>006-6281173562</t>
  </si>
  <si>
    <t>006-6081386139</t>
  </si>
  <si>
    <t>006-6071324033</t>
  </si>
  <si>
    <t>006-6331147764</t>
  </si>
  <si>
    <t>006-6071537142</t>
  </si>
  <si>
    <t>006-6071313392</t>
  </si>
  <si>
    <t>006-6281143809</t>
  </si>
  <si>
    <t>006-6071522579</t>
  </si>
  <si>
    <t>006-6281105850</t>
  </si>
  <si>
    <t>006-6071329841</t>
  </si>
  <si>
    <t>006-9802097047</t>
  </si>
  <si>
    <t>006-6281419081</t>
  </si>
  <si>
    <t>006-6071322510</t>
  </si>
  <si>
    <t>006-5730057008</t>
  </si>
  <si>
    <t>006-9802186864</t>
  </si>
  <si>
    <t>006-6071310792</t>
  </si>
  <si>
    <t>006-6331433953</t>
  </si>
  <si>
    <t>006-6281225511</t>
  </si>
  <si>
    <t>006-6071308879</t>
  </si>
  <si>
    <t>006-6071314127</t>
  </si>
  <si>
    <t>006-6071359805</t>
  </si>
  <si>
    <t>006-6281314492</t>
  </si>
  <si>
    <t>นาง กฤษณา นิพันธ์ประศาสน์</t>
  </si>
  <si>
    <t>ออมสินตากฟ้า</t>
  </si>
  <si>
    <t>ออมสินท่าตะโก</t>
  </si>
  <si>
    <t>ออมสินตาคลี</t>
  </si>
  <si>
    <t>เลขประจำตัวผู้เสียภาษี</t>
  </si>
  <si>
    <t>บ้านเลขที่</t>
  </si>
  <si>
    <t>หมู่ที่/หมู่บ้าน</t>
  </si>
  <si>
    <t>ตำบล</t>
  </si>
  <si>
    <t>อำเภอ</t>
  </si>
  <si>
    <t>รหัสไปรษณีย์</t>
  </si>
  <si>
    <t>โทร.</t>
  </si>
  <si>
    <t>รวมจ่าย</t>
  </si>
  <si>
    <t>รวมรับ</t>
  </si>
  <si>
    <t>นาย</t>
  </si>
  <si>
    <t>โอนเข้าบัญชี</t>
  </si>
  <si>
    <t>สพท.นว.3</t>
  </si>
  <si>
    <t>กฤช</t>
  </si>
  <si>
    <t>1</t>
  </si>
  <si>
    <t>63140</t>
  </si>
  <si>
    <t>พนมรอก</t>
  </si>
  <si>
    <t>ท่าตะโก</t>
  </si>
  <si>
    <t>60160</t>
  </si>
  <si>
    <t>สหกรณ์ฯ แจ้งหนี้</t>
  </si>
  <si>
    <t>หักนำส่งให้สหกรณ์ได้</t>
  </si>
  <si>
    <t>ติดต่อสหกรณ์ ฯ  ชำระหนี้</t>
  </si>
  <si>
    <t>บาท</t>
  </si>
  <si>
    <t xml:space="preserve">ชพค.  , ชพส.    ที่ไม่ได้หักเงินไว้   </t>
  </si>
  <si>
    <t>นาง</t>
  </si>
  <si>
    <t>กอบแก้ว</t>
  </si>
  <si>
    <t>แววเพ็ชร์</t>
  </si>
  <si>
    <t>2</t>
  </si>
  <si>
    <t>63000</t>
  </si>
  <si>
    <t>110/6</t>
  </si>
  <si>
    <t>หนองหลวง</t>
  </si>
  <si>
    <t>0-6209-3944</t>
  </si>
  <si>
    <t>รวมหนี้</t>
  </si>
  <si>
    <t>น.ส.</t>
  </si>
  <si>
    <t>กัณฑิมา</t>
  </si>
  <si>
    <t>ตั้งวิวัฒนาพานิช</t>
  </si>
  <si>
    <t>3</t>
  </si>
  <si>
    <t>75/2</t>
  </si>
  <si>
    <t>4</t>
  </si>
  <si>
    <t>ธารทหาร</t>
  </si>
  <si>
    <t>หนองบัว</t>
  </si>
  <si>
    <t>60110</t>
  </si>
  <si>
    <t>63124</t>
  </si>
  <si>
    <t>13</t>
  </si>
  <si>
    <t>สำโรงชัย</t>
  </si>
  <si>
    <t>ไพศาลี</t>
  </si>
  <si>
    <t>60220</t>
  </si>
  <si>
    <t xml:space="preserve"> -</t>
  </si>
  <si>
    <t>กิตติ</t>
  </si>
  <si>
    <t>ชุติมานันท์</t>
  </si>
  <si>
    <t>5</t>
  </si>
  <si>
    <t>61</t>
  </si>
  <si>
    <t>วังน้ำลัด</t>
  </si>
  <si>
    <t>สำเภา</t>
  </si>
  <si>
    <t>6</t>
  </si>
  <si>
    <t>63120</t>
  </si>
  <si>
    <t>8</t>
  </si>
  <si>
    <t>ตาคลี</t>
  </si>
  <si>
    <t>7</t>
  </si>
  <si>
    <t>0-5635-2170</t>
  </si>
  <si>
    <t>0-5624-9491</t>
  </si>
  <si>
    <t>เกษร</t>
  </si>
  <si>
    <t>ภักดีจันทร์</t>
  </si>
  <si>
    <t>9</t>
  </si>
  <si>
    <t>521/4</t>
  </si>
  <si>
    <t>10</t>
  </si>
  <si>
    <t>แก้ว</t>
  </si>
  <si>
    <t>กองขุนจันทร์</t>
  </si>
  <si>
    <t>11</t>
  </si>
  <si>
    <t>วังมหากร</t>
  </si>
  <si>
    <t>โนนจุ้ย</t>
  </si>
  <si>
    <t>12</t>
  </si>
  <si>
    <t>ปทุมธานี</t>
  </si>
  <si>
    <t>สังข์ขาว</t>
  </si>
  <si>
    <t>521/5</t>
  </si>
  <si>
    <t>จรูญ</t>
  </si>
  <si>
    <t>15</t>
  </si>
  <si>
    <t>16</t>
  </si>
  <si>
    <t>โคกเดื่อ</t>
  </si>
  <si>
    <t>หัวถนน</t>
  </si>
  <si>
    <t>จันทร์เพ็ญ</t>
  </si>
  <si>
    <t>กฤติยา</t>
  </si>
  <si>
    <t>522/1</t>
  </si>
  <si>
    <t>จาตุรงค์</t>
  </si>
  <si>
    <t>อรุณอาศิรกุล</t>
  </si>
  <si>
    <t>ดอนคา</t>
  </si>
  <si>
    <t>0-5624-9437</t>
  </si>
  <si>
    <t>จารุวรรณ</t>
  </si>
  <si>
    <t>นวลศรี</t>
  </si>
  <si>
    <t>153</t>
  </si>
  <si>
    <t>ตากฟ้า</t>
  </si>
  <si>
    <t xml:space="preserve"> 57/6</t>
  </si>
  <si>
    <t>ถ.ประชาอุทิศ</t>
  </si>
  <si>
    <t>ห้วยร่วม</t>
  </si>
  <si>
    <t>83/1</t>
  </si>
  <si>
    <t>08-6734-9995</t>
  </si>
  <si>
    <t xml:space="preserve"> 16/2</t>
  </si>
  <si>
    <t>08-9567-0460</t>
  </si>
  <si>
    <t xml:space="preserve"> 25/2</t>
  </si>
  <si>
    <t xml:space="preserve"> 315/2</t>
  </si>
  <si>
    <t>08-9567-0560</t>
  </si>
  <si>
    <t>08-4153-7148</t>
  </si>
  <si>
    <t>300/9</t>
  </si>
  <si>
    <t>0-5687-6376</t>
  </si>
  <si>
    <t>ซ.ยศวิมล 1</t>
  </si>
  <si>
    <t>08-9995-2480</t>
  </si>
  <si>
    <t xml:space="preserve"> 08-6446-9933</t>
  </si>
  <si>
    <t>0-5689-3233</t>
  </si>
  <si>
    <t xml:space="preserve"> 45/1</t>
  </si>
  <si>
    <t>ซ.สระตาเฉื่อย ถ.จันทร์เทวี</t>
  </si>
  <si>
    <t>หมู่บ้านพูลทรัพย์</t>
  </si>
  <si>
    <t>0-5626-5692</t>
  </si>
  <si>
    <t xml:space="preserve"> 2/1</t>
  </si>
  <si>
    <t xml:space="preserve"> ซ.รจนา ถ.รจนา</t>
  </si>
  <si>
    <t>60190</t>
  </si>
  <si>
    <t>จำนงค์</t>
  </si>
  <si>
    <t>21</t>
  </si>
  <si>
    <t>ตะคร้อ</t>
  </si>
  <si>
    <t>0-5635-7129</t>
  </si>
  <si>
    <t>จำเริญ</t>
  </si>
  <si>
    <t>แผ้วภัย</t>
  </si>
  <si>
    <t>22</t>
  </si>
  <si>
    <t>จำลอง</t>
  </si>
  <si>
    <t>ผ่องวิลัย</t>
  </si>
  <si>
    <t>24</t>
  </si>
  <si>
    <t>ทำนบ</t>
  </si>
  <si>
    <t>23</t>
  </si>
  <si>
    <t>ชุมแสง</t>
  </si>
  <si>
    <t>เจต</t>
  </si>
  <si>
    <t>แผนสุพรรณ์</t>
  </si>
  <si>
    <t>63122</t>
  </si>
  <si>
    <t>พุนกยูง</t>
  </si>
  <si>
    <t>เจริญศรี</t>
  </si>
  <si>
    <t>สารชาติ</t>
  </si>
  <si>
    <t>257</t>
  </si>
  <si>
    <t>อุดมธัญญา</t>
  </si>
  <si>
    <t>ฉลวย</t>
  </si>
  <si>
    <t>ก้อนจันทร์เทศ</t>
  </si>
  <si>
    <t>67/1</t>
  </si>
  <si>
    <t>28</t>
  </si>
  <si>
    <t>สิงห์เถื่อน</t>
  </si>
  <si>
    <t>ฉลอง</t>
  </si>
  <si>
    <t>31</t>
  </si>
  <si>
    <t>หนองกลับ</t>
  </si>
  <si>
    <t>32</t>
  </si>
  <si>
    <t>40</t>
  </si>
  <si>
    <t>รอดเฉย</t>
  </si>
  <si>
    <t>สุขสำราญ</t>
  </si>
  <si>
    <t>ฉวี</t>
  </si>
  <si>
    <t>อินทร์ฉ่ำ</t>
  </si>
  <si>
    <t>117/3</t>
  </si>
  <si>
    <t>ซ.เจ้าเงาะ 4</t>
  </si>
  <si>
    <t>เฉลิม</t>
  </si>
  <si>
    <t>จันจินดา</t>
  </si>
  <si>
    <t>38</t>
  </si>
  <si>
    <t>0-5635-7183</t>
  </si>
  <si>
    <t>006-6071100615</t>
  </si>
  <si>
    <t>006-6281417267</t>
  </si>
  <si>
    <t>006-6081345378</t>
  </si>
  <si>
    <t>006-6281103289</t>
  </si>
  <si>
    <t>006-6331434569</t>
  </si>
  <si>
    <t>006-6281197437</t>
  </si>
  <si>
    <t>006-6281416716</t>
  </si>
  <si>
    <t>006-6281420713</t>
  </si>
  <si>
    <t>006-6281419219</t>
  </si>
  <si>
    <t>006-6081343480</t>
  </si>
  <si>
    <t>006-6071450519</t>
  </si>
  <si>
    <t>006-6071197287</t>
  </si>
  <si>
    <t>006-6261076723</t>
  </si>
  <si>
    <t>006-6281116453</t>
  </si>
  <si>
    <t>006-6071308453</t>
  </si>
  <si>
    <t>006-6281423615</t>
  </si>
  <si>
    <t>006-6071189349</t>
  </si>
  <si>
    <t>006-6331440046</t>
  </si>
  <si>
    <t>006-6261077061</t>
  </si>
  <si>
    <t>006-6281426193</t>
  </si>
  <si>
    <t>006-6071320240</t>
  </si>
  <si>
    <t>006-6261092672</t>
  </si>
  <si>
    <t>006-6281418379</t>
  </si>
  <si>
    <t>006-6261076979</t>
  </si>
  <si>
    <t>08-0506-2008</t>
  </si>
  <si>
    <t>123/2</t>
  </si>
  <si>
    <t>08-0019-9457</t>
  </si>
  <si>
    <t>233</t>
  </si>
  <si>
    <t>0-5632-8378,08-5273-5937</t>
  </si>
  <si>
    <t>27</t>
  </si>
  <si>
    <t>08-1971-1642</t>
  </si>
  <si>
    <t>53/2</t>
  </si>
  <si>
    <t>08-9857-8905,08-3165-3056</t>
  </si>
  <si>
    <t>คนึง</t>
  </si>
  <si>
    <t>332/1</t>
  </si>
  <si>
    <t>08-7201-2113</t>
  </si>
  <si>
    <t>30</t>
  </si>
  <si>
    <t>08-9748-3884</t>
  </si>
  <si>
    <t>นภาเขตพัฒนาซอย 1</t>
  </si>
  <si>
    <t xml:space="preserve"> 314/2</t>
  </si>
  <si>
    <t>084-8206195,056-241290-1</t>
  </si>
  <si>
    <t>0-5625-1082</t>
  </si>
  <si>
    <t>056-241138,087-0083875</t>
  </si>
  <si>
    <t xml:space="preserve"> 130/2</t>
  </si>
  <si>
    <t>0-5635-7137</t>
  </si>
  <si>
    <t>08-3951-6698</t>
  </si>
  <si>
    <t xml:space="preserve"> 108</t>
  </si>
  <si>
    <t>บ้านต้ำกลาง</t>
  </si>
  <si>
    <t>บ้านต้ำ</t>
  </si>
  <si>
    <t>เมืองพะเยา</t>
  </si>
  <si>
    <t>พะเยา</t>
  </si>
  <si>
    <t>ธีระรังสิกุล</t>
  </si>
  <si>
    <t>ชื่อสกุล</t>
  </si>
  <si>
    <t>006-9804091992</t>
  </si>
  <si>
    <t>006-9803780913</t>
  </si>
  <si>
    <t>321</t>
  </si>
  <si>
    <t>บ้านวังตาอินทร์</t>
  </si>
  <si>
    <t>โคกเจริญ</t>
  </si>
  <si>
    <t>รายที่20</t>
  </si>
  <si>
    <t>ดงขวาง</t>
  </si>
  <si>
    <t>หนองขาหย่าง</t>
  </si>
  <si>
    <t>อุทัยธานี</t>
  </si>
  <si>
    <t>แฟกซ์ 0-5525-2710</t>
  </si>
  <si>
    <t>ออมสินท่าตะโก(ร่มไทร)</t>
  </si>
  <si>
    <t>006-6010780292</t>
  </si>
  <si>
    <t>เครือข่ายออมสินตาคลี</t>
  </si>
  <si>
    <t>กู้บำเหน็จค้ำประกัน</t>
  </si>
  <si>
    <t>ประหยัด</t>
  </si>
  <si>
    <t>ทองฤทธิ์</t>
  </si>
  <si>
    <t>นาย ประหยัด ทองฤทธิ์</t>
  </si>
  <si>
    <t>006-9806143086</t>
  </si>
  <si>
    <t>จรัสศรี</t>
  </si>
  <si>
    <t>แสงน้อย</t>
  </si>
  <si>
    <t>006-6081344193</t>
  </si>
  <si>
    <t>ชลอ</t>
  </si>
  <si>
    <t>มะโนน้อม</t>
  </si>
  <si>
    <t>006-6051909745</t>
  </si>
  <si>
    <t>ชูศรี</t>
  </si>
  <si>
    <t>ศรีสุขุมาล</t>
  </si>
  <si>
    <t>006-6071318459</t>
  </si>
  <si>
    <t>ทัศนา</t>
  </si>
  <si>
    <t>สมาธิ</t>
  </si>
  <si>
    <t>006-6071324645</t>
  </si>
  <si>
    <t>จันทวงศ์</t>
  </si>
  <si>
    <t>006-6071546303</t>
  </si>
  <si>
    <t>ประสิน</t>
  </si>
  <si>
    <t>กาญจนศิริโรจน์</t>
  </si>
  <si>
    <t>006-6281118200</t>
  </si>
  <si>
    <t>พยัพ</t>
  </si>
  <si>
    <t>วรแสน</t>
  </si>
  <si>
    <t>006-6071332729</t>
  </si>
  <si>
    <t>ราเมศว์</t>
  </si>
  <si>
    <t>ดำนงค์</t>
  </si>
  <si>
    <t>วรรณา</t>
  </si>
  <si>
    <t>006-6281417917</t>
  </si>
  <si>
    <t>006-6071318270</t>
  </si>
  <si>
    <t>ฝอยทอง</t>
  </si>
  <si>
    <t>006-6281131916</t>
  </si>
  <si>
    <t>ปิ่นปาน</t>
  </si>
  <si>
    <t>006-6071323487</t>
  </si>
  <si>
    <t>เสือป่า</t>
  </si>
  <si>
    <t>สุรพงษ์</t>
  </si>
  <si>
    <t>สุชินโรจน์</t>
  </si>
  <si>
    <t>006-6070057910</t>
  </si>
  <si>
    <t>น้อย</t>
  </si>
  <si>
    <t>ลอดสูงเนิน</t>
  </si>
  <si>
    <t>006-6281147820</t>
  </si>
  <si>
    <t>ศักดิ์</t>
  </si>
  <si>
    <t>ตู้ทอง</t>
  </si>
  <si>
    <t>006-6071326370</t>
  </si>
  <si>
    <t>สายัณต์</t>
  </si>
  <si>
    <t>บุญโพธิ์</t>
  </si>
  <si>
    <t>006-6071330335</t>
  </si>
  <si>
    <t>นาง จรัสศรี แสงน้อย</t>
  </si>
  <si>
    <t>นาย ชลอ มะโนน้อม</t>
  </si>
  <si>
    <t>นาง ดุษณีย์ ศรีสุขุมาล</t>
  </si>
  <si>
    <t>นาง ทัศนา สมาธิ</t>
  </si>
  <si>
    <t>นาย ธงชัย จันทวงศ์</t>
  </si>
  <si>
    <t>นาย ประสิน กาญจนศิริโรจน์</t>
  </si>
  <si>
    <t>นาย พยัพ วรแสน</t>
  </si>
  <si>
    <t>นาย ราเมศว์ ดำนงค์</t>
  </si>
  <si>
    <t>นาง วัฒนา สายหยุด</t>
  </si>
  <si>
    <t>นาย วิชัย ฝอยทอง</t>
  </si>
  <si>
    <t>นาย สมนึก ปิ่นปาน</t>
  </si>
  <si>
    <t>นาย สุรพงษ์ สุชินโรจน์</t>
  </si>
  <si>
    <t>นาย ศักดิ์ ตู้ทอง</t>
  </si>
  <si>
    <t>นาย สายัณต์ บุญโพธิ์</t>
  </si>
  <si>
    <t xml:space="preserve"> ท่าตะโก</t>
  </si>
  <si>
    <t>08-3877-9931</t>
  </si>
  <si>
    <t xml:space="preserve"> 530/2</t>
  </si>
  <si>
    <t>08-2775-3509</t>
  </si>
  <si>
    <t>08-5732-5090</t>
  </si>
  <si>
    <t xml:space="preserve"> 196/37</t>
  </si>
  <si>
    <t>หมู่บ้านการุณรังษี</t>
  </si>
  <si>
    <t>08-3215-6545,08-9267-8007</t>
  </si>
  <si>
    <t xml:space="preserve"> 242/3</t>
  </si>
  <si>
    <t>08-1036-2699</t>
  </si>
  <si>
    <t>006-6071311217</t>
  </si>
  <si>
    <t>006-6261153698</t>
  </si>
  <si>
    <t>006-6261094632</t>
  </si>
  <si>
    <t>006-6281116593</t>
  </si>
  <si>
    <t>006-6281357981</t>
  </si>
  <si>
    <t>006-6281118189</t>
  </si>
  <si>
    <t>006-6071323525</t>
  </si>
  <si>
    <t>006-6331519386</t>
  </si>
  <si>
    <t>006-6071316642</t>
  </si>
  <si>
    <t>006-6071313538</t>
  </si>
  <si>
    <t>006-6281102711</t>
  </si>
  <si>
    <t>006-6261142653</t>
  </si>
  <si>
    <t>006-6071325714</t>
  </si>
  <si>
    <t>006-6071320208</t>
  </si>
  <si>
    <t>006-6071379695</t>
  </si>
  <si>
    <t>006-6081345343</t>
  </si>
  <si>
    <t>006-6261150052</t>
  </si>
  <si>
    <t>006-6071437431</t>
  </si>
  <si>
    <t>006-6281420802</t>
  </si>
  <si>
    <t>006-6081347125</t>
  </si>
  <si>
    <t>006-9801837977</t>
  </si>
  <si>
    <t>006-6261108005</t>
  </si>
  <si>
    <t>006-6281420004</t>
  </si>
  <si>
    <t>006-6081343731</t>
  </si>
  <si>
    <t>006-6051453644</t>
  </si>
  <si>
    <t>006-6281105788</t>
  </si>
  <si>
    <t>006-6281450221</t>
  </si>
  <si>
    <t>006-6071322316</t>
  </si>
  <si>
    <t>006-6071580978</t>
  </si>
  <si>
    <t>006-6081294552</t>
  </si>
  <si>
    <t>006-6071318297</t>
  </si>
  <si>
    <t>006-6071523249</t>
  </si>
  <si>
    <t>006-6071324947</t>
  </si>
  <si>
    <t>006-6281118103</t>
  </si>
  <si>
    <t>006-6071608074</t>
  </si>
  <si>
    <t>006-6081412415</t>
  </si>
  <si>
    <t>006-6071313422</t>
  </si>
  <si>
    <t>006-6071309387</t>
  </si>
  <si>
    <t>006-6071207258</t>
  </si>
  <si>
    <t>006-6081346420</t>
  </si>
  <si>
    <t>006-6281110684</t>
  </si>
  <si>
    <t>006-6281119991</t>
  </si>
  <si>
    <t>006-6261273146</t>
  </si>
  <si>
    <t>006-6281143965</t>
  </si>
  <si>
    <t>006-6281314506</t>
  </si>
  <si>
    <t>006-6281416988</t>
  </si>
  <si>
    <t>006-6261273057</t>
  </si>
  <si>
    <t>006-6261095469</t>
  </si>
  <si>
    <t>006-6281132025</t>
  </si>
  <si>
    <t>006-6281360788</t>
  </si>
  <si>
    <t>006-6281315391</t>
  </si>
  <si>
    <t>006-6281424859</t>
  </si>
  <si>
    <t>006-6281417305</t>
  </si>
  <si>
    <t>006-6281311930</t>
  </si>
  <si>
    <t>006-6281420438</t>
  </si>
  <si>
    <t>006-6071359333</t>
  </si>
  <si>
    <t>006-6281102231</t>
  </si>
  <si>
    <t>006-6281103319</t>
  </si>
  <si>
    <t>006-6281314867</t>
  </si>
  <si>
    <t>006-6261075506</t>
  </si>
  <si>
    <t>006-6281418948</t>
  </si>
  <si>
    <t>006-6281424840</t>
  </si>
  <si>
    <t>006-6281419014</t>
  </si>
  <si>
    <t>006-6071341655</t>
  </si>
  <si>
    <t>006-6281314336</t>
  </si>
  <si>
    <t>006-6281316436</t>
  </si>
  <si>
    <t>006-6281314859</t>
  </si>
  <si>
    <t>006-6081341801</t>
  </si>
  <si>
    <t>006-6071325889</t>
  </si>
  <si>
    <t>006-6281314549</t>
  </si>
  <si>
    <t>006-6281111370</t>
  </si>
  <si>
    <t>006-6071323886</t>
  </si>
  <si>
    <t>006-6261076715</t>
  </si>
  <si>
    <t>006-6261295069</t>
  </si>
  <si>
    <t>006-6281104692</t>
  </si>
  <si>
    <t>006-6281316290</t>
  </si>
  <si>
    <t>006-6081342921</t>
  </si>
  <si>
    <t>006-6281419618</t>
  </si>
  <si>
    <t>006-6331440003</t>
  </si>
  <si>
    <t>006-6261271828</t>
  </si>
  <si>
    <t>006-6281419553</t>
  </si>
  <si>
    <t>006-6261002185</t>
  </si>
  <si>
    <t>006-6071304717</t>
  </si>
  <si>
    <t>006-6281102606</t>
  </si>
  <si>
    <t>006-6071319900</t>
  </si>
  <si>
    <t>006-6261075042</t>
  </si>
  <si>
    <t>006-6261077533</t>
  </si>
  <si>
    <t>006-6261076987</t>
  </si>
  <si>
    <t>006-6331434844</t>
  </si>
  <si>
    <t>006-6050016445</t>
  </si>
  <si>
    <t>006-6081345769</t>
  </si>
  <si>
    <t>006-6081346056</t>
  </si>
  <si>
    <t>006-6081345890</t>
  </si>
  <si>
    <t>006-6081345432</t>
  </si>
  <si>
    <t>006-6071327792</t>
  </si>
  <si>
    <t>006-6081351114</t>
  </si>
  <si>
    <t>006-6081346072</t>
  </si>
  <si>
    <t>006-6070107985</t>
  </si>
  <si>
    <t>006-6281471598</t>
  </si>
  <si>
    <t>006-6071270383</t>
  </si>
  <si>
    <t>006-6081347087</t>
  </si>
  <si>
    <t>006-6071318335</t>
  </si>
  <si>
    <t>006-6071308941</t>
  </si>
  <si>
    <t>006-6261130973</t>
  </si>
  <si>
    <t>006-6071333172</t>
  </si>
  <si>
    <t>006-6281102533</t>
  </si>
  <si>
    <t>006-6071314380</t>
  </si>
  <si>
    <t>006-6071331765</t>
  </si>
  <si>
    <t>006-6281125584</t>
  </si>
  <si>
    <t>006-6281424018</t>
  </si>
  <si>
    <t>006-6281110250</t>
  </si>
  <si>
    <t>006-6281103262</t>
  </si>
  <si>
    <t>006-6081348466</t>
  </si>
  <si>
    <t>006-6281315944</t>
  </si>
  <si>
    <t>006-6080078422</t>
  </si>
  <si>
    <t>006-1061546268</t>
  </si>
  <si>
    <t>082-3959960</t>
  </si>
  <si>
    <t>089-8601281</t>
  </si>
  <si>
    <t xml:space="preserve"> 08-1786-2553</t>
  </si>
  <si>
    <t>08-1046-1514</t>
  </si>
  <si>
    <t>นครสวรค์</t>
  </si>
  <si>
    <t xml:space="preserve"> 08-1972-7341</t>
  </si>
  <si>
    <t xml:space="preserve"> 23/2</t>
  </si>
  <si>
    <t xml:space="preserve"> พนมรอก</t>
  </si>
  <si>
    <t>08-4317-7588</t>
  </si>
  <si>
    <t xml:space="preserve"> 3</t>
  </si>
  <si>
    <t>08-1780-6123 036-585276</t>
  </si>
  <si>
    <t xml:space="preserve"> 21</t>
  </si>
  <si>
    <t xml:space="preserve"> 08-9049-3118</t>
  </si>
  <si>
    <t xml:space="preserve">  3/1</t>
  </si>
  <si>
    <t xml:space="preserve"> 08-9958-9909 </t>
  </si>
  <si>
    <t xml:space="preserve"> 08-1045-4397</t>
  </si>
  <si>
    <t xml:space="preserve"> 211/5</t>
  </si>
  <si>
    <t xml:space="preserve"> 08-1344-7738</t>
  </si>
  <si>
    <t>ประจบ</t>
  </si>
  <si>
    <t xml:space="preserve"> 228/24</t>
  </si>
  <si>
    <t>ถ.แสงราษฎรใต้</t>
  </si>
  <si>
    <t>08-9438-3260</t>
  </si>
  <si>
    <t xml:space="preserve"> 88/3</t>
  </si>
  <si>
    <t>084-8164011,056-330256</t>
  </si>
  <si>
    <t xml:space="preserve"> 180/1</t>
  </si>
  <si>
    <t xml:space="preserve"> 056-262458,089-6441950</t>
  </si>
  <si>
    <t xml:space="preserve"> 089-5666788</t>
  </si>
  <si>
    <t>ซ.มหาราช 8</t>
  </si>
  <si>
    <t xml:space="preserve"> 9</t>
  </si>
  <si>
    <t xml:space="preserve"> 72/5</t>
  </si>
  <si>
    <t>08-7851-7164</t>
  </si>
  <si>
    <t xml:space="preserve"> 08-9563-9435</t>
  </si>
  <si>
    <t xml:space="preserve"> 08-9839-2313</t>
  </si>
  <si>
    <t xml:space="preserve"> 08-1727-4161</t>
  </si>
  <si>
    <t>006-9807305357</t>
  </si>
  <si>
    <t>006-3910152368</t>
  </si>
  <si>
    <t>006-9802096938</t>
  </si>
  <si>
    <t>นิเวช</t>
  </si>
  <si>
    <t>006-6261262454</t>
  </si>
  <si>
    <t>ภักดีสุข</t>
  </si>
  <si>
    <t>วงษ์เนตร์</t>
  </si>
  <si>
    <t>006-6071326788</t>
  </si>
  <si>
    <t>006-6071311292</t>
  </si>
  <si>
    <t>นาย ณรงค์ ภักดีสุข</t>
  </si>
  <si>
    <t>นาย บุญเชิด วงษ์เนตร์</t>
  </si>
  <si>
    <t xml:space="preserve"> ซ.หกเขย ถ.ตาคลีพัฒนา</t>
  </si>
  <si>
    <t xml:space="preserve"> 497/99</t>
  </si>
  <si>
    <t>ซอยปาริชาติ</t>
  </si>
  <si>
    <t xml:space="preserve"> 29/1</t>
  </si>
  <si>
    <t>ซับสมอทอด</t>
  </si>
  <si>
    <t xml:space="preserve"> 42</t>
  </si>
  <si>
    <t xml:space="preserve"> อู่ตะเภา</t>
  </si>
  <si>
    <t>มโนรมย์</t>
  </si>
  <si>
    <t>0-5626-1273,08-1534-7577</t>
  </si>
  <si>
    <t xml:space="preserve"> 88/55</t>
  </si>
  <si>
    <t>บึงคำพร้อย</t>
  </si>
  <si>
    <t>จำนง</t>
  </si>
  <si>
    <t>เรืองฤทธิ์</t>
  </si>
  <si>
    <t>006-6081352250</t>
  </si>
  <si>
    <t>ชูจิตร</t>
  </si>
  <si>
    <t>ขุนพรหม</t>
  </si>
  <si>
    <t>ทองสุข</t>
  </si>
  <si>
    <t>ท้าว</t>
  </si>
  <si>
    <t>ขอดจันทึก</t>
  </si>
  <si>
    <t>006-6081350436</t>
  </si>
  <si>
    <t>บุญยงค์</t>
  </si>
  <si>
    <t>บัวกลม</t>
  </si>
  <si>
    <t>สุขโกษา</t>
  </si>
  <si>
    <t>พรศิริ</t>
  </si>
  <si>
    <t>กิจค้างพลู</t>
  </si>
  <si>
    <t>006-6081349829</t>
  </si>
  <si>
    <t>ย้อย</t>
  </si>
  <si>
    <t>นวลจันทร์</t>
  </si>
  <si>
    <t>บุตตโคตร</t>
  </si>
  <si>
    <t>006-6081349802</t>
  </si>
  <si>
    <t>สยาม</t>
  </si>
  <si>
    <t>ศิริทัพ</t>
  </si>
  <si>
    <t>006-6081349020</t>
  </si>
  <si>
    <t>เกตุสุภะ</t>
  </si>
  <si>
    <t>คุณโทถม</t>
  </si>
  <si>
    <t>006-6081345491</t>
  </si>
  <si>
    <t>หอมชวน</t>
  </si>
  <si>
    <t>เหล่าประชา</t>
  </si>
  <si>
    <t>006-6081349217</t>
  </si>
  <si>
    <t>อัญชลี</t>
  </si>
  <si>
    <t>ศรีวงศ์ตระกูล</t>
  </si>
  <si>
    <t>อัมพวัน</t>
  </si>
  <si>
    <t>006-6081349055</t>
  </si>
  <si>
    <t>นาย จำนง เรืองฤทธิ์</t>
  </si>
  <si>
    <t>นาง ชูจิตร ยศอ่อน</t>
  </si>
  <si>
    <t>นาย ทองสุข ยศอ่อน</t>
  </si>
  <si>
    <t>นาย ท้าว ขอดจันทึก</t>
  </si>
  <si>
    <t>นาง บุญยงค์ ขุนพรหม</t>
  </si>
  <si>
    <t>นาย ประสิทธิ์ บัวกลม</t>
  </si>
  <si>
    <t>นาง ประสิทธิ์ สุขโกษา</t>
  </si>
  <si>
    <t>นาง พรศิริ กิจค้างพลู</t>
  </si>
  <si>
    <t>นาย ย้อย นวลจันทร์</t>
  </si>
  <si>
    <t>นาย สมจิตร บุตตโคตร</t>
  </si>
  <si>
    <t>นาย สยาม ศิริทัพ</t>
  </si>
  <si>
    <t>นาย สุพจน์ คุณโทถม</t>
  </si>
  <si>
    <t>นาย หอมชวน เหล่าประชา</t>
  </si>
  <si>
    <t>นาง อัญชลี ศรีวงศ์ตระกูล</t>
  </si>
  <si>
    <t>นาง อัมพวัน ศิริทัพ</t>
  </si>
  <si>
    <t xml:space="preserve"> 112/2</t>
  </si>
  <si>
    <t>ห้วยถั่วเหนือ</t>
  </si>
  <si>
    <t xml:space="preserve"> 242/1</t>
  </si>
  <si>
    <t xml:space="preserve"> 107/1</t>
  </si>
  <si>
    <t xml:space="preserve"> 66/2</t>
  </si>
  <si>
    <t>หมู่บ้านสระงาม</t>
  </si>
  <si>
    <t xml:space="preserve"> 88/2</t>
  </si>
  <si>
    <t>ผาสุข</t>
  </si>
  <si>
    <t>ซอย</t>
  </si>
  <si>
    <t>สกสค.ชพค อ.ไพศาลี</t>
  </si>
  <si>
    <t xml:space="preserve"> 75/12</t>
  </si>
  <si>
    <t>ซ.แจ้งวัฒนะ 5 ถ.แจ้งวัฒนะ</t>
  </si>
  <si>
    <t>แขวงทุ่งสองห้อง</t>
  </si>
  <si>
    <t>เขตหลักสี่</t>
  </si>
  <si>
    <t>กรุณา</t>
  </si>
  <si>
    <t>กาญจนา</t>
  </si>
  <si>
    <t>ศรีสว่าง</t>
  </si>
  <si>
    <t>จงดี</t>
  </si>
  <si>
    <t>ขจรกล่ำ</t>
  </si>
  <si>
    <t>จันทนา</t>
  </si>
  <si>
    <t>พิจารณ์</t>
  </si>
  <si>
    <t>ชูชื่น</t>
  </si>
  <si>
    <t>ถวิล</t>
  </si>
  <si>
    <t>ทรงจิตร</t>
  </si>
  <si>
    <t>ธีระศักดิ์</t>
  </si>
  <si>
    <t>จันทรนิล</t>
  </si>
  <si>
    <t>นงเยาว์</t>
  </si>
  <si>
    <t>พูลเจริญ</t>
  </si>
  <si>
    <t>บำรุง</t>
  </si>
  <si>
    <t>รอดทอง</t>
  </si>
  <si>
    <t>หนูแจ่ม</t>
  </si>
  <si>
    <t>ฮวบสอน</t>
  </si>
  <si>
    <t>ประนอม</t>
  </si>
  <si>
    <t>โสภา</t>
  </si>
  <si>
    <t>มาลา</t>
  </si>
  <si>
    <t>พรชัย</t>
  </si>
  <si>
    <t>เรืองรุ่ง</t>
  </si>
  <si>
    <t>ภาณี</t>
  </si>
  <si>
    <t>มานิต</t>
  </si>
  <si>
    <t>บุญจิตร</t>
  </si>
  <si>
    <t>มาลี</t>
  </si>
  <si>
    <t>รอดมาก</t>
  </si>
  <si>
    <t>เมธินี</t>
  </si>
  <si>
    <t>นันทมนตรี</t>
  </si>
  <si>
    <t>ทับพุ่ม</t>
  </si>
  <si>
    <t>เหี่ยวเกิด</t>
  </si>
  <si>
    <t>ละเมียด</t>
  </si>
  <si>
    <t>ทองเงิน</t>
  </si>
  <si>
    <t>วันเพ็ญ</t>
  </si>
  <si>
    <t>สารธรรม</t>
  </si>
  <si>
    <t>วิมลศรี</t>
  </si>
  <si>
    <t>วรรณกลาง</t>
  </si>
  <si>
    <t>น้อยกลิ่น</t>
  </si>
  <si>
    <t>ศุภกร</t>
  </si>
  <si>
    <t>แจ่มสอาด</t>
  </si>
  <si>
    <t>สนิท</t>
  </si>
  <si>
    <t>เสนารินทร์</t>
  </si>
  <si>
    <t>สมบัติ</t>
  </si>
  <si>
    <t>วรอินทร์</t>
  </si>
  <si>
    <t>สุระเวช</t>
  </si>
  <si>
    <t>สิทธิชัย</t>
  </si>
  <si>
    <t>สุกัญญา</t>
  </si>
  <si>
    <t>จันทร</t>
  </si>
  <si>
    <t>สุนทรี</t>
  </si>
  <si>
    <t>สุภัทรา</t>
  </si>
  <si>
    <t>สุภาภรณ์</t>
  </si>
  <si>
    <t>สกุลมา</t>
  </si>
  <si>
    <t>สุมาลี</t>
  </si>
  <si>
    <t>อ่อนค้อม</t>
  </si>
  <si>
    <t>สุรพล</t>
  </si>
  <si>
    <t>สุวดี</t>
  </si>
  <si>
    <t>ศรเกษตริน</t>
  </si>
  <si>
    <t>เสาวลักษณ์</t>
  </si>
  <si>
    <t>รักชาติ</t>
  </si>
  <si>
    <t>โสภณ</t>
  </si>
  <si>
    <t>อาภรณ์</t>
  </si>
  <si>
    <t>ฤทธิ์บำรุง</t>
  </si>
  <si>
    <t xml:space="preserve"> 9/1</t>
  </si>
  <si>
    <t xml:space="preserve"> -   </t>
  </si>
  <si>
    <t>ซอยเจ้าเงาะ 4</t>
  </si>
  <si>
    <t>หาดท่าเสา</t>
  </si>
  <si>
    <t>182/7</t>
  </si>
  <si>
    <t>สุวรรณ์</t>
  </si>
  <si>
    <t>สุวรรณ</t>
  </si>
  <si>
    <t>ปิ่นแก้ว</t>
  </si>
  <si>
    <t>พยุหะคีรี</t>
  </si>
  <si>
    <t>สุวิน</t>
  </si>
  <si>
    <t>เสงี่ยม</t>
  </si>
  <si>
    <t>เสน่ห์</t>
  </si>
  <si>
    <t>เสริม</t>
  </si>
  <si>
    <t>กล่อมยงค์</t>
  </si>
  <si>
    <t>45/2</t>
  </si>
  <si>
    <t>เสริมพงษ์</t>
  </si>
  <si>
    <t>สุวรรณพุ่ม</t>
  </si>
  <si>
    <t>97/3</t>
  </si>
  <si>
    <t>เขาท่าพระ</t>
  </si>
  <si>
    <t>ชัยนาท</t>
  </si>
  <si>
    <t>อนุสรณ์</t>
  </si>
  <si>
    <t>แบบเหมือน</t>
  </si>
  <si>
    <t>325/73</t>
  </si>
  <si>
    <t>อรุณี</t>
  </si>
  <si>
    <t>อ๊อด</t>
  </si>
  <si>
    <t>มธุโป</t>
  </si>
  <si>
    <t>530/14</t>
  </si>
  <si>
    <t>อัมพร</t>
  </si>
  <si>
    <t>อุดม</t>
  </si>
  <si>
    <t>0-1284-8696</t>
  </si>
  <si>
    <t>08-9957-1836</t>
  </si>
  <si>
    <t>08-3585-1261</t>
  </si>
  <si>
    <t>08-2178-5799</t>
  </si>
  <si>
    <t>ศรีสิงห์</t>
  </si>
  <si>
    <t>277/8</t>
  </si>
  <si>
    <t>0-5627-3050</t>
  </si>
  <si>
    <t>0-5624-9119</t>
  </si>
  <si>
    <t>816/2</t>
  </si>
  <si>
    <t>176/1</t>
  </si>
  <si>
    <t>0-5626-2960</t>
  </si>
  <si>
    <t>400</t>
  </si>
  <si>
    <t>โคกสำโรง</t>
  </si>
  <si>
    <t>0-5193-1012</t>
  </si>
  <si>
    <t xml:space="preserve"> 20/1</t>
  </si>
  <si>
    <t>97/4</t>
  </si>
  <si>
    <t xml:space="preserve"> 651/8</t>
  </si>
  <si>
    <t>พีรญา</t>
  </si>
  <si>
    <t xml:space="preserve"> 1/2</t>
  </si>
  <si>
    <t>หัวหวาย</t>
  </si>
  <si>
    <t>ทับกฤช</t>
  </si>
  <si>
    <t>0-5636-0113</t>
  </si>
  <si>
    <t>วังบ่อ</t>
  </si>
  <si>
    <t>สุภาพ</t>
  </si>
  <si>
    <t>มิ่งไธสง</t>
  </si>
  <si>
    <t>หมู่</t>
  </si>
  <si>
    <t>ใบแจ้งโอน</t>
  </si>
  <si>
    <t>ธนาคาร</t>
  </si>
  <si>
    <t>จำกัด</t>
  </si>
  <si>
    <t xml:space="preserve"> 13/2</t>
  </si>
  <si>
    <t>กวยเหม</t>
  </si>
  <si>
    <t>จันทร์สมบัติ</t>
  </si>
  <si>
    <t>ห้วยใหญ่</t>
  </si>
  <si>
    <t>0-5625-9163</t>
  </si>
  <si>
    <t>นักรบ</t>
  </si>
  <si>
    <t>นาคพงษ์</t>
  </si>
  <si>
    <t>นาขอม</t>
  </si>
  <si>
    <t>กัมพล</t>
  </si>
  <si>
    <t>ดอกรัก</t>
  </si>
  <si>
    <t>โกธรรม</t>
  </si>
  <si>
    <t xml:space="preserve"> 1/6</t>
  </si>
  <si>
    <t>ซอยรจนา 2</t>
  </si>
  <si>
    <t>08-9856-8914</t>
  </si>
  <si>
    <t xml:space="preserve"> 76/1</t>
  </si>
  <si>
    <t>08-1283-1606</t>
  </si>
  <si>
    <t xml:space="preserve"> 493/16</t>
  </si>
  <si>
    <t>0-5636-0251</t>
  </si>
  <si>
    <t xml:space="preserve"> 300/9</t>
  </si>
  <si>
    <t xml:space="preserve"> 21/2</t>
  </si>
  <si>
    <t xml:space="preserve"> 300/5</t>
  </si>
  <si>
    <t>08-6928-9586</t>
  </si>
  <si>
    <t>ถนนรจนา</t>
  </si>
  <si>
    <t xml:space="preserve"> 566/6</t>
  </si>
  <si>
    <t>ถนนพหลโยธิน</t>
  </si>
  <si>
    <t>08-6217-2355</t>
  </si>
  <si>
    <t xml:space="preserve"> 84/2</t>
  </si>
  <si>
    <t>08-9360-4808</t>
  </si>
  <si>
    <t>ถนนยศวิมล</t>
  </si>
  <si>
    <t>08-9706-7276</t>
  </si>
  <si>
    <t>0-5626-2745</t>
  </si>
  <si>
    <t xml:space="preserve"> 36/3</t>
  </si>
  <si>
    <t>ซ.รวมใจ 4 ถ.พหลโยธิน</t>
  </si>
  <si>
    <t>08-5732-6603</t>
  </si>
  <si>
    <t xml:space="preserve"> 23/4</t>
  </si>
  <si>
    <t xml:space="preserve"> 50/2</t>
  </si>
  <si>
    <t>0-5626-5300</t>
  </si>
  <si>
    <t>08-7310-2055</t>
  </si>
  <si>
    <t>08-9514-6585</t>
  </si>
  <si>
    <t>0-5628-0089</t>
  </si>
  <si>
    <t>ถนนหัสนัย</t>
  </si>
  <si>
    <t>08-9702-9844</t>
  </si>
  <si>
    <t>08-9269-6142</t>
  </si>
  <si>
    <t>08-1962-6931</t>
  </si>
  <si>
    <t xml:space="preserve"> 25/4</t>
  </si>
  <si>
    <t>08-9267-6632</t>
  </si>
  <si>
    <t>08-6767-9869</t>
  </si>
  <si>
    <t>08-9082-4788</t>
  </si>
  <si>
    <t>08-6206-1766</t>
  </si>
  <si>
    <t>0-5626-5044</t>
  </si>
  <si>
    <t>ดาวเรือง</t>
  </si>
  <si>
    <t>ดำรงค์</t>
  </si>
  <si>
    <t>ถาวรชาติ</t>
  </si>
  <si>
    <t>ทวีป</t>
  </si>
  <si>
    <t>เทียว</t>
  </si>
  <si>
    <t>นวลฉวี</t>
  </si>
  <si>
    <t>บุญทง</t>
  </si>
  <si>
    <t>จันทร์รูปงาม</t>
  </si>
  <si>
    <t>ศักดิ์ดี</t>
  </si>
  <si>
    <t>พีรีรัตน์</t>
  </si>
  <si>
    <t>พูลพุฒ</t>
  </si>
  <si>
    <t>เพชรัตน์</t>
  </si>
  <si>
    <t>แสวงชัย</t>
  </si>
  <si>
    <t>มงคล</t>
  </si>
  <si>
    <t>นิตพล</t>
  </si>
  <si>
    <t>มานะ</t>
  </si>
  <si>
    <t>แตงแช่ม</t>
  </si>
  <si>
    <t>ยม</t>
  </si>
  <si>
    <t>ถึงสุข</t>
  </si>
  <si>
    <t>รัศมี</t>
  </si>
  <si>
    <t>วงศ์เหรียญไทย</t>
  </si>
  <si>
    <t>คะนึงทอง</t>
  </si>
  <si>
    <t>สุขวัฒน์</t>
  </si>
  <si>
    <t>สุขเกษม</t>
  </si>
  <si>
    <t>แสวง</t>
  </si>
  <si>
    <t>แตงทิพย์</t>
  </si>
  <si>
    <t>66/1</t>
  </si>
  <si>
    <t>0-5636-6071</t>
  </si>
  <si>
    <t>72/1</t>
  </si>
  <si>
    <t>117</t>
  </si>
  <si>
    <t>สง่า</t>
  </si>
  <si>
    <t>อัจฉรา</t>
  </si>
  <si>
    <t>เอ็งสุโสภณ</t>
  </si>
  <si>
    <t>รายการใดที่ไม่ได้หักไว้  กรุณาติดต่อชำระเงินให้กับเจ้าหนี้โดยตรง</t>
  </si>
  <si>
    <t>ซอย/ถนน</t>
  </si>
  <si>
    <t>85/2</t>
  </si>
  <si>
    <t>ชีน้ำร้าย</t>
  </si>
  <si>
    <t>350</t>
  </si>
  <si>
    <t>2/1</t>
  </si>
  <si>
    <t>2/25</t>
  </si>
  <si>
    <t>345</t>
  </si>
  <si>
    <t>0-5625-1290-1</t>
  </si>
  <si>
    <t>53/1</t>
  </si>
  <si>
    <t>222/8</t>
  </si>
  <si>
    <t>บุญเรือน</t>
  </si>
  <si>
    <t>โพธิ์อ่อง</t>
  </si>
  <si>
    <t>279</t>
  </si>
  <si>
    <t>บุญสม</t>
  </si>
  <si>
    <t>ศรีนวล</t>
  </si>
  <si>
    <t>0-5628-0015</t>
  </si>
  <si>
    <t>131/2</t>
  </si>
  <si>
    <t>08-6212-2406</t>
  </si>
  <si>
    <t xml:space="preserve"> ถ.ตาคลีพัฒนา</t>
  </si>
  <si>
    <t>0-5626-2457</t>
  </si>
  <si>
    <t xml:space="preserve"> 14/1</t>
  </si>
  <si>
    <t>08-6829-6357</t>
  </si>
  <si>
    <t>ปากน้ำโพ</t>
  </si>
  <si>
    <t>เมืองนครสวรรค์</t>
  </si>
  <si>
    <t>08-1971-0292</t>
  </si>
  <si>
    <t>519/3</t>
  </si>
  <si>
    <t>08-9706-5042</t>
  </si>
  <si>
    <t>0-5637-4102</t>
  </si>
  <si>
    <t>08-1953-1499</t>
  </si>
  <si>
    <t xml:space="preserve"> 72/3</t>
  </si>
  <si>
    <t>0-5636-0452</t>
  </si>
  <si>
    <t>0-5687-6575</t>
  </si>
  <si>
    <t>81/111</t>
  </si>
  <si>
    <t>ลำลูกกา</t>
  </si>
  <si>
    <t>08-6974-0691</t>
  </si>
  <si>
    <t>635/1</t>
  </si>
  <si>
    <t>ถ.พหลโยธิน(กอล์ฟ19)</t>
  </si>
  <si>
    <t xml:space="preserve"> 6/67</t>
  </si>
  <si>
    <t>ถ.พหลโยธิน</t>
  </si>
  <si>
    <t>0-5626-5333</t>
  </si>
  <si>
    <t>0-5624-2250</t>
  </si>
  <si>
    <t>ถ.ศิลานาก</t>
  </si>
  <si>
    <t>นครสวรรรค์</t>
  </si>
  <si>
    <t xml:space="preserve"> 899/17</t>
  </si>
  <si>
    <t>ถ.แก้วหมื่นราม</t>
  </si>
  <si>
    <t xml:space="preserve"> 637/38</t>
  </si>
  <si>
    <t xml:space="preserve"> หนองปลิง</t>
  </si>
  <si>
    <t>0-5632-6205</t>
  </si>
  <si>
    <t>35/1</t>
  </si>
  <si>
    <t>08-4048-4424</t>
  </si>
  <si>
    <t>93/4</t>
  </si>
  <si>
    <t>08-6200-3379</t>
  </si>
  <si>
    <t xml:space="preserve"> ซ.สารภี 1</t>
  </si>
  <si>
    <t xml:space="preserve">  -</t>
  </si>
  <si>
    <t>ถนนตักศิลา</t>
  </si>
  <si>
    <t>0-5631-5970</t>
  </si>
  <si>
    <t xml:space="preserve"> 625/26</t>
  </si>
  <si>
    <t xml:space="preserve">กองบิน 4 </t>
  </si>
  <si>
    <t>0-5632-2038</t>
  </si>
  <si>
    <t xml:space="preserve"> 487/4</t>
  </si>
  <si>
    <t>แขวงสายไหม</t>
  </si>
  <si>
    <t>เขตบางเขน</t>
  </si>
  <si>
    <t>กรุงเทพมหานคร</t>
  </si>
  <si>
    <t>08-6892-1947</t>
  </si>
  <si>
    <t xml:space="preserve"> 17/13</t>
  </si>
  <si>
    <t>08-1036-0610</t>
  </si>
  <si>
    <t xml:space="preserve"> 170/4</t>
  </si>
  <si>
    <t>08-1962-2328</t>
  </si>
  <si>
    <t xml:space="preserve"> 527/1</t>
  </si>
  <si>
    <t>08-2162-9538</t>
  </si>
  <si>
    <t>ถ.แปดธันวา</t>
  </si>
  <si>
    <t>0-5636-0096</t>
  </si>
  <si>
    <t>0-5625-9169</t>
  </si>
  <si>
    <t xml:space="preserve"> 278/6</t>
  </si>
  <si>
    <t>ทุ่งทอง</t>
  </si>
  <si>
    <t>08-6212-0069</t>
  </si>
  <si>
    <t>ถ.พระพิจิตร</t>
  </si>
  <si>
    <t>08-1285-0045</t>
  </si>
  <si>
    <t>08-1482-3809</t>
  </si>
  <si>
    <t>ถนนสามล</t>
  </si>
  <si>
    <t>0-5626-4815</t>
  </si>
  <si>
    <t xml:space="preserve"> 72/6</t>
  </si>
  <si>
    <t xml:space="preserve"> 67/4</t>
  </si>
  <si>
    <t>0-5627-0029</t>
  </si>
  <si>
    <t>08-1887-4611</t>
  </si>
  <si>
    <t xml:space="preserve"> 51/4</t>
  </si>
  <si>
    <t>08-9958-8003</t>
  </si>
  <si>
    <t>พิจิตร</t>
  </si>
  <si>
    <t xml:space="preserve"> 3/8</t>
  </si>
  <si>
    <t>มหาราช</t>
  </si>
  <si>
    <t xml:space="preserve"> 0-5626-9942</t>
  </si>
  <si>
    <t xml:space="preserve"> ดอนคา</t>
  </si>
  <si>
    <t>08-1037-9499</t>
  </si>
  <si>
    <t>08-6204-2562</t>
  </si>
  <si>
    <t>08-5735-4123</t>
  </si>
  <si>
    <t>08-98585-3903</t>
  </si>
  <si>
    <t>0-5635-7059</t>
  </si>
  <si>
    <t>08-9164-2283</t>
  </si>
  <si>
    <t>0-5608-0089</t>
  </si>
  <si>
    <t>08-6678-6133</t>
  </si>
  <si>
    <t>358/1</t>
  </si>
  <si>
    <t>08-5728-4467</t>
  </si>
  <si>
    <t>0-5624-1299</t>
  </si>
  <si>
    <t>บุญสืบ</t>
  </si>
  <si>
    <t>88</t>
  </si>
  <si>
    <t>0-5636-0164</t>
  </si>
  <si>
    <t>บุญเหลือ</t>
  </si>
  <si>
    <t>คุ้มหุ่น</t>
  </si>
  <si>
    <t>โตแก้ว</t>
  </si>
  <si>
    <t>0-5636-0344</t>
  </si>
  <si>
    <t>ประกอบ</t>
  </si>
  <si>
    <t>ฤทธิ์เต็ม</t>
  </si>
  <si>
    <t>ทวีชัย</t>
  </si>
  <si>
    <t>พรหมนิมิต</t>
  </si>
  <si>
    <t>เทพสุวรรณ</t>
  </si>
  <si>
    <t>ชวลิตพงษ์</t>
  </si>
  <si>
    <t>556/17</t>
  </si>
  <si>
    <t>หนองปลิงรวมใจ 5</t>
  </si>
  <si>
    <t>หนองปลิง</t>
  </si>
  <si>
    <t xml:space="preserve"> 28/3</t>
  </si>
  <si>
    <t>ลือชัย</t>
  </si>
  <si>
    <t>หิรัญวัฒน์</t>
  </si>
  <si>
    <t>ทะเบียน</t>
  </si>
  <si>
    <t>แทนไทย</t>
  </si>
  <si>
    <t>83/3</t>
  </si>
  <si>
    <t>สุพรหม</t>
  </si>
  <si>
    <t>อุไรวรรณ</t>
  </si>
  <si>
    <t>สุธีร์</t>
  </si>
  <si>
    <t>นาคสุทธิ์</t>
  </si>
  <si>
    <t>ถ.พหลโยธิน ซ.ร่วมใจ</t>
  </si>
  <si>
    <t>วรรณี</t>
  </si>
  <si>
    <t>อินทโฉม</t>
  </si>
  <si>
    <t>36/3</t>
  </si>
  <si>
    <t>08-1727-8518</t>
  </si>
  <si>
    <t>บ้านเขาน้อย</t>
  </si>
  <si>
    <t>08-7846-6775</t>
  </si>
  <si>
    <t>284/2</t>
  </si>
  <si>
    <t>เสือโฮก</t>
  </si>
  <si>
    <t>เมืองชัยนาท</t>
  </si>
  <si>
    <t>319/11</t>
  </si>
  <si>
    <t>0-5631-5032</t>
  </si>
  <si>
    <t>0-5632-8633</t>
  </si>
  <si>
    <t>ป่างิ้ว</t>
  </si>
  <si>
    <t>เมืองอ่างทอง</t>
  </si>
  <si>
    <t>อ่างทอง</t>
  </si>
  <si>
    <t>0-5626-2487</t>
  </si>
  <si>
    <t>0-5633-9118</t>
  </si>
  <si>
    <t>45/1</t>
  </si>
  <si>
    <t>ถ.จันทร์เทวี</t>
  </si>
  <si>
    <t>วัลย์ลิการ์</t>
  </si>
  <si>
    <t>แสงพิมพ์</t>
  </si>
  <si>
    <t>0-5626-2156</t>
  </si>
  <si>
    <t>88/53</t>
  </si>
  <si>
    <t>08-1962-7913</t>
  </si>
  <si>
    <t>ซอยหกเขย</t>
  </si>
  <si>
    <t>หมู่บ้านฟ้าปิยรมย์คลอง6</t>
  </si>
  <si>
    <t>ซอยรจนา</t>
  </si>
  <si>
    <t>55/44</t>
  </si>
  <si>
    <t>หมู่บ้านภัสสร 8  ซ.กันตนา  ถ.กาญจนาภิเษก</t>
  </si>
  <si>
    <t>บางใหญ่</t>
  </si>
  <si>
    <t>นนทบุรี</t>
  </si>
  <si>
    <t>08-4727-1444</t>
  </si>
  <si>
    <t>609/4</t>
  </si>
  <si>
    <t>0-5632-6404,08-6214-5573</t>
  </si>
  <si>
    <t>217/1</t>
  </si>
  <si>
    <t>หนองโพ</t>
  </si>
  <si>
    <t>08-9271-3855</t>
  </si>
  <si>
    <t>ถ.อนามัย</t>
  </si>
  <si>
    <t>บ้านหมี่</t>
  </si>
  <si>
    <t>0-3647-1754,08-9268-6910</t>
  </si>
  <si>
    <t>08-1953-8152</t>
  </si>
  <si>
    <t>08-7211-7284</t>
  </si>
  <si>
    <t>นครสวรรค์ออก</t>
  </si>
  <si>
    <t>175/1</t>
  </si>
  <si>
    <t>08-5269-0522</t>
  </si>
  <si>
    <t>08-6200-5417</t>
  </si>
  <si>
    <t xml:space="preserve"> 13/6</t>
  </si>
  <si>
    <t>เจริญผล</t>
  </si>
  <si>
    <t>บรรพตพิสัย</t>
  </si>
  <si>
    <t>796/20</t>
  </si>
  <si>
    <t>ซ.ถาวโร  ถ.พหลโยธิน</t>
  </si>
  <si>
    <t>0-5626-2303</t>
  </si>
  <si>
    <t>521/15</t>
  </si>
  <si>
    <t>0-5624-9428</t>
  </si>
  <si>
    <t>คัมภีร์</t>
  </si>
  <si>
    <t>สินสวัสดิ์</t>
  </si>
  <si>
    <t>ถ.พระสังข์</t>
  </si>
  <si>
    <t>ธ.กรุงไทย</t>
  </si>
  <si>
    <t>นครสวรรค์</t>
  </si>
  <si>
    <t>แบบแจ้งหนี้ของผู้รับบำเหน็จบำนาญปกติที่ต้องชำระให้แก่บุคคลที่สาม  ประจำเดือน</t>
  </si>
  <si>
    <t>กรม</t>
  </si>
  <si>
    <t>สพฐ.</t>
  </si>
  <si>
    <t>ศึกษาธิการ</t>
  </si>
  <si>
    <t>รหัสหน่วยงานเจ้าสังกัด</t>
  </si>
  <si>
    <t>20004</t>
  </si>
  <si>
    <t>ลำดับที่</t>
  </si>
  <si>
    <t>ชื่อ - นามสกุล</t>
  </si>
  <si>
    <t>เลขประจำตัวประชาชน</t>
  </si>
  <si>
    <t>จังหวัด</t>
  </si>
  <si>
    <t>รายที่17</t>
  </si>
  <si>
    <t>รายที่18</t>
  </si>
  <si>
    <t>รายที่19</t>
  </si>
  <si>
    <t>รายที่ 15</t>
  </si>
  <si>
    <t>สกสค.ชพค อ.ท่าตะโก</t>
  </si>
  <si>
    <t>สกสค.ชพส.อ.ท่าตะโก</t>
  </si>
  <si>
    <t>สกสค.ชพค อ.ตากฟ้า</t>
  </si>
  <si>
    <t>สกสค.ชพค อ.ตาคลี</t>
  </si>
  <si>
    <t>สกสค.ชพส อ.ตาคลี</t>
  </si>
  <si>
    <t xml:space="preserve">                                 ข้าราชการบำนาญสังกัดสำนักงานเขตพื้นที่การศึกษาประถมศึกษานครสวรรค์ เขต 3</t>
  </si>
  <si>
    <t>สกสค.ชพค อ.หนองบัว</t>
  </si>
  <si>
    <t>รายการที่ผู้รับบำเหน็จบำนาญปกติทำความตกลงยินยอมไว้กับส่วนราชการผู้เบิกให้หักบำเหน็จบำนาญปกติเพื่อชำระหนี้ให้แก่บุคคลที่สาม</t>
  </si>
  <si>
    <t>ภาษี</t>
  </si>
  <si>
    <t>ลำดับ</t>
  </si>
  <si>
    <t>คำนำ</t>
  </si>
  <si>
    <t>ชื่อ</t>
  </si>
  <si>
    <t>เลขที่บัตร</t>
  </si>
  <si>
    <t>รหัสธนาคาร</t>
  </si>
  <si>
    <t>เลขที่</t>
  </si>
  <si>
    <t>บำนาญ</t>
  </si>
  <si>
    <t>ชคบ.</t>
  </si>
  <si>
    <t>ช.ร.บ.</t>
  </si>
  <si>
    <t>หนี้</t>
  </si>
  <si>
    <t>คงเหลือ</t>
  </si>
  <si>
    <t>เจ้าหนี้</t>
  </si>
  <si>
    <t>สหกรณ์</t>
  </si>
  <si>
    <t>ที่</t>
  </si>
  <si>
    <t>หน้า/ยศ</t>
  </si>
  <si>
    <t>ประชาชน</t>
  </si>
  <si>
    <t>เพิ่ม</t>
  </si>
  <si>
    <t>รายที่1</t>
  </si>
  <si>
    <t>รายที่2</t>
  </si>
  <si>
    <t>รายที่3</t>
  </si>
  <si>
    <t>รายที่4</t>
  </si>
  <si>
    <t>รายที่5</t>
  </si>
  <si>
    <t>รายที่6</t>
  </si>
  <si>
    <t>รายที่7</t>
  </si>
  <si>
    <t>รายที่8</t>
  </si>
  <si>
    <t>รายที่9</t>
  </si>
  <si>
    <t>รายที่10</t>
  </si>
  <si>
    <t>รายที่11</t>
  </si>
  <si>
    <t>รายที่13</t>
  </si>
  <si>
    <t>รายที่14</t>
  </si>
  <si>
    <t>รายที่16</t>
  </si>
  <si>
    <t>ชื่อ - ชื่อสกุล</t>
  </si>
  <si>
    <t>หักได้</t>
  </si>
  <si>
    <t>หักไม่ได้</t>
  </si>
  <si>
    <t>สหกรณ์ฯ</t>
  </si>
  <si>
    <t>สหกรณ์ฯสามัญ</t>
  </si>
  <si>
    <t>ชพค.</t>
  </si>
  <si>
    <t>ชพส.</t>
  </si>
  <si>
    <t>ประกัน AIA</t>
  </si>
  <si>
    <t>ไทยสมุทร</t>
  </si>
  <si>
    <t>0-5635-9043</t>
  </si>
  <si>
    <t>มานิตย์</t>
  </si>
  <si>
    <t>ลำพยนต์</t>
  </si>
  <si>
    <t>ดรุณี</t>
  </si>
  <si>
    <t>ทับทอง</t>
  </si>
  <si>
    <t>จิตรขุนทด</t>
  </si>
  <si>
    <t>ทองคำ</t>
  </si>
  <si>
    <t>จันทพันธุ์</t>
  </si>
  <si>
    <t>นิจิกา</t>
  </si>
  <si>
    <t>อภิบาล</t>
  </si>
  <si>
    <t>บุญชอบ</t>
  </si>
  <si>
    <t>มั่นต่าย</t>
  </si>
  <si>
    <t>กลิ่นทิพย์</t>
  </si>
  <si>
    <t>ประทุมชาติ</t>
  </si>
  <si>
    <t>กองโภค</t>
  </si>
  <si>
    <t>พิสมัย</t>
  </si>
  <si>
    <t>เพ็ญจันทร์</t>
  </si>
  <si>
    <t>เฟื่องจันทร์</t>
  </si>
  <si>
    <t>วังศิลา</t>
  </si>
  <si>
    <t>คูณหอม</t>
  </si>
  <si>
    <t>สุจินต์</t>
  </si>
  <si>
    <t>จันทร์สุด</t>
  </si>
  <si>
    <t>สุวิทย์</t>
  </si>
  <si>
    <t>ธีรวัฒน์</t>
  </si>
  <si>
    <t>แสนจริง</t>
  </si>
  <si>
    <t>พงษ์สถิตย์พร</t>
  </si>
  <si>
    <t>อรศิริ</t>
  </si>
  <si>
    <t>006-6071465893</t>
  </si>
  <si>
    <t>006-6071323908</t>
  </si>
  <si>
    <t>006-6281290879</t>
  </si>
  <si>
    <t>006-6081341887</t>
  </si>
  <si>
    <t>006-6071501210</t>
  </si>
  <si>
    <t>006-6261075395</t>
  </si>
  <si>
    <t>006-6281225201</t>
  </si>
  <si>
    <t>006-6081344002</t>
  </si>
  <si>
    <t>006-6421046053</t>
  </si>
  <si>
    <t>006-6261076596</t>
  </si>
  <si>
    <t>006-6281113187</t>
  </si>
  <si>
    <t>006-9801781785</t>
  </si>
  <si>
    <t>006-6261138281</t>
  </si>
  <si>
    <t>006-6281258282</t>
  </si>
  <si>
    <t>006-6281314786</t>
  </si>
  <si>
    <t>006-6071395674</t>
  </si>
  <si>
    <t>006-6281315790</t>
  </si>
  <si>
    <t>006-6051552200</t>
  </si>
  <si>
    <t>006-6261199337</t>
  </si>
  <si>
    <t>006-6261216029</t>
  </si>
  <si>
    <t>นาย จำเริญ แผ้วภัย</t>
  </si>
  <si>
    <t>นาย จำลอง ผ่องวิลัย</t>
  </si>
  <si>
    <t>นาง จิดาภา ส่งตรัส</t>
  </si>
  <si>
    <t>นาง จินตนา ชูชื่น</t>
  </si>
  <si>
    <t>นาง จินตนา วสิกชาติ</t>
  </si>
  <si>
    <t>นาย จีรวัตย์ ยิ้มเจริญ</t>
  </si>
  <si>
    <t>นาย เจต แผนสุพรรณ์</t>
  </si>
  <si>
    <t>นาง เจริญศรี สารชาติ</t>
  </si>
  <si>
    <t>นาย ใจ บุตรเชื้อ</t>
  </si>
  <si>
    <t>นาย ฉลวย ก้อนจันทร์เทศ</t>
  </si>
  <si>
    <t>นาง ฉลวย สิงห์เถื่อน</t>
  </si>
  <si>
    <t>นาย ฉลอง รอดเฉย</t>
  </si>
  <si>
    <t>นาง ฉวี อินทร์ฉ่ำ</t>
  </si>
  <si>
    <t>นาง ฉวีวรรณ รัตนประสิทธิ์</t>
  </si>
  <si>
    <t>นาย เฉลิม จันจินดา</t>
  </si>
  <si>
    <t>นาง ชวนพิศ เหมือนโพธิ์</t>
  </si>
  <si>
    <t>นาย ชวลิต จิตต์ชุ่ม</t>
  </si>
  <si>
    <t>นาย ชวินทร์ สุขเสริม</t>
  </si>
  <si>
    <t>นาง ชะม้อย โพธิ์อ่อง</t>
  </si>
  <si>
    <t>นาย ชัยฤทธิ์ แขวงนคร</t>
  </si>
  <si>
    <t>นาย ชุมพล คงเพชรศักดิ์</t>
  </si>
  <si>
    <t>นาย ชูศักดิ์ วิงวอน</t>
  </si>
  <si>
    <t>นาย เช้า พวงสมบัติ</t>
  </si>
  <si>
    <t>นาย ณรงค์ คงเพชรศักดิ์</t>
  </si>
  <si>
    <t>นาย ณรงค์ ทับทิม</t>
  </si>
  <si>
    <t>นาย ณรงค์ ศรรุ่ง</t>
  </si>
  <si>
    <t>นาง ดาวเรือง ศิลปประยูร</t>
  </si>
  <si>
    <t>นาย ดำรงค์ ถาวรชาติ</t>
  </si>
  <si>
    <t>นาย เด่นพงษ์ แตงทอง</t>
  </si>
  <si>
    <t>นาย ถนอม ศรีสุข</t>
  </si>
  <si>
    <t>นาย ถวัลย์ ขอบบัวคลี่</t>
  </si>
  <si>
    <t>นาย ถวิล ขจรกล่ำ</t>
  </si>
  <si>
    <t>นาง ทรงจิตร พ่วงพุ่ม</t>
  </si>
  <si>
    <t>นาง ทรงสิริ คงเพชรศักดิ์</t>
  </si>
  <si>
    <t>นาย ทองดี กล่อมแก้ว</t>
  </si>
  <si>
    <t>นาง ทองใบ กะเหว่าแก้ว</t>
  </si>
  <si>
    <t>นาง ทิพย์วรรณ ตางาม</t>
  </si>
  <si>
    <t>นาง ทิพวรรณ ซื่อสัตย์</t>
  </si>
  <si>
    <t>นาง เทพินทร์ เล็กวิไล</t>
  </si>
  <si>
    <t>นาย เทอด ถาวรชาติ</t>
  </si>
  <si>
    <t>นาง เทียว บุญมาก</t>
  </si>
  <si>
    <t>นาย ธงชัย ตั้งดี</t>
  </si>
  <si>
    <t>นาย ธงชัย ต่ายน้อย</t>
  </si>
  <si>
    <t>นาย ธีระศักดิ์ จันทรนิล</t>
  </si>
  <si>
    <t>นาง นงเยาว์ พูลเจริญ</t>
  </si>
  <si>
    <t>นาย นเรศ ชูยอด</t>
  </si>
  <si>
    <t>นาง นวลฉวี ศรรุ่ง</t>
  </si>
  <si>
    <t>นาง นวลพรรณ ศรพรหม</t>
  </si>
  <si>
    <t>นาย นักรบ นาคพงษ์</t>
  </si>
  <si>
    <t>นาย นิรันดร์ จันทร์สี</t>
  </si>
  <si>
    <t>นาย บำรุง รอดทอง</t>
  </si>
  <si>
    <t>นาย บุญเกิด ฤทธิ์เทพ</t>
  </si>
  <si>
    <t>นาย บุญช่วย อินทะชุบ</t>
  </si>
  <si>
    <t>นาย บุญชู ทองคำขาว</t>
  </si>
  <si>
    <t>นาย บุญเชิญ เทียบเทียม</t>
  </si>
  <si>
    <t>006-6071610052</t>
  </si>
  <si>
    <t>006-6071321360</t>
  </si>
  <si>
    <t>006-6281417011</t>
  </si>
  <si>
    <t>006-6050167133</t>
  </si>
  <si>
    <t>006-6261075107</t>
  </si>
  <si>
    <t>006-6280150526</t>
  </si>
  <si>
    <t>006-6071320291</t>
  </si>
  <si>
    <t>006-6281110528</t>
  </si>
  <si>
    <t>006-6261094012</t>
  </si>
  <si>
    <t>006-6071192390</t>
  </si>
  <si>
    <t>006-6261095809</t>
  </si>
  <si>
    <t>006-6281315006</t>
  </si>
  <si>
    <t>006-6281103343</t>
  </si>
  <si>
    <t>006-6281101995</t>
  </si>
  <si>
    <t>006-6281102983</t>
  </si>
  <si>
    <t>006-6281117123</t>
  </si>
  <si>
    <t>006-6261075344</t>
  </si>
  <si>
    <t>006-6281117360</t>
  </si>
  <si>
    <t>006-6071327822</t>
  </si>
  <si>
    <t>006-6281118138</t>
  </si>
  <si>
    <t>006-6281420322</t>
  </si>
  <si>
    <t>006-6281315405</t>
  </si>
  <si>
    <t>006-6071536758</t>
  </si>
  <si>
    <t>006-6071354420</t>
  </si>
  <si>
    <t>006-6071488540</t>
  </si>
  <si>
    <t>006-6071318629</t>
  </si>
  <si>
    <t>006-6281424700</t>
  </si>
  <si>
    <t>006-6281423631</t>
  </si>
  <si>
    <t>006-6071320186</t>
  </si>
  <si>
    <t>006-6081345351</t>
  </si>
  <si>
    <t>006-6281334027</t>
  </si>
  <si>
    <t>006-6071308976</t>
  </si>
  <si>
    <t>006-6281147790</t>
  </si>
  <si>
    <t>006-6281416880</t>
  </si>
  <si>
    <t>006-6261176884</t>
  </si>
  <si>
    <t>006-6281418271</t>
  </si>
  <si>
    <t>006-6071212170</t>
  </si>
  <si>
    <t>006-6071309360</t>
  </si>
  <si>
    <t>006-6281418026</t>
  </si>
  <si>
    <t>006-6281117999</t>
  </si>
  <si>
    <t>006-6071319919</t>
  </si>
  <si>
    <t>006-6261075719</t>
  </si>
  <si>
    <t>006-6281419154</t>
  </si>
  <si>
    <t>006-6281418913</t>
  </si>
  <si>
    <t>006-6281418700</t>
  </si>
  <si>
    <t>006-6071312728</t>
  </si>
  <si>
    <t>006-6331123954</t>
  </si>
  <si>
    <t>006-6330003033</t>
  </si>
  <si>
    <t>006-6261075255</t>
  </si>
  <si>
    <t>006-6331129103</t>
  </si>
  <si>
    <t>006-6081344622</t>
  </si>
  <si>
    <t>006-6261076634</t>
  </si>
  <si>
    <t>006-1171300158</t>
  </si>
  <si>
    <t>006-6281314778</t>
  </si>
  <si>
    <t>006-6281118146</t>
  </si>
  <si>
    <t>006-6281167023</t>
  </si>
  <si>
    <t>006-6071307848</t>
  </si>
  <si>
    <t>006-6281358511</t>
  </si>
  <si>
    <t>006-6071335078</t>
  </si>
  <si>
    <t>006-6281424883</t>
  </si>
  <si>
    <t>006-6281102207</t>
  </si>
  <si>
    <t>006-6081346064</t>
  </si>
  <si>
    <t>006-6281420772</t>
  </si>
  <si>
    <t>006-6050077177</t>
  </si>
  <si>
    <t>006-6281421760</t>
  </si>
  <si>
    <t>006-6071323843</t>
  </si>
  <si>
    <t>006-6261124337</t>
  </si>
  <si>
    <t>006-6071379709</t>
  </si>
  <si>
    <t>006-6281419227</t>
  </si>
  <si>
    <t>006-6281314980</t>
  </si>
  <si>
    <t>006-6050075484</t>
  </si>
  <si>
    <t>006-2931366250</t>
  </si>
  <si>
    <t>006-6281415892</t>
  </si>
  <si>
    <t>006-6281102584</t>
  </si>
  <si>
    <t>006-6281106024</t>
  </si>
  <si>
    <t>006-6281316320</t>
  </si>
  <si>
    <t>006-6071320143</t>
  </si>
  <si>
    <t>006-6281315022</t>
  </si>
  <si>
    <t>006-6071335264</t>
  </si>
  <si>
    <t>006-6281419278</t>
  </si>
  <si>
    <t>006-6331123970</t>
  </si>
  <si>
    <t>006-6081342964</t>
  </si>
  <si>
    <t>006-6071355664</t>
  </si>
  <si>
    <t>006-6071327806</t>
  </si>
  <si>
    <t>006-6281127765</t>
  </si>
  <si>
    <t>006-6071522889</t>
  </si>
  <si>
    <t>006-6071319986</t>
  </si>
  <si>
    <t>006-6071197295</t>
  </si>
  <si>
    <t>006-6281143892</t>
  </si>
  <si>
    <t>006-6071393035</t>
  </si>
  <si>
    <t>006-6261192901</t>
  </si>
  <si>
    <t>006-6261110174</t>
  </si>
  <si>
    <t>006-6261075786</t>
  </si>
  <si>
    <t>006-6081344835</t>
  </si>
  <si>
    <t>006-6281357973</t>
  </si>
  <si>
    <t>006-6071322375</t>
  </si>
  <si>
    <t>006-6281419537</t>
  </si>
  <si>
    <t>006-6071547806</t>
  </si>
  <si>
    <t>006-6081343073</t>
  </si>
  <si>
    <t>006-6071322545</t>
  </si>
  <si>
    <t>006-6261075824</t>
  </si>
  <si>
    <t>006-6281428439</t>
  </si>
  <si>
    <t>006-6281509129</t>
  </si>
  <si>
    <t>006-6261075433</t>
  </si>
  <si>
    <t>006-6081386317</t>
  </si>
  <si>
    <t>006-6261075328</t>
  </si>
  <si>
    <t>006-6071325935</t>
  </si>
  <si>
    <t>006-6071312396</t>
  </si>
  <si>
    <t>006-6080003465</t>
  </si>
  <si>
    <t>006-6281424875</t>
  </si>
  <si>
    <t>อำพร</t>
  </si>
  <si>
    <t>หัวไผ่</t>
  </si>
  <si>
    <t>006-6071315379</t>
  </si>
  <si>
    <t>นาง อำพร หัวไผ่</t>
  </si>
  <si>
    <t>นาง คนึง คงเพชรศักดิ์</t>
  </si>
  <si>
    <t>นาย จงรักษ์ งามศรีขำ</t>
  </si>
  <si>
    <t>นาย จำนงค์ ศรีประเทือง</t>
  </si>
  <si>
    <t>นาง จินดา ป้อมประเสริฐ</t>
  </si>
  <si>
    <t>นาย ฉลอง จันทร์ชู</t>
  </si>
  <si>
    <t>นาย ชนินทร์ รอดแสวง</t>
  </si>
  <si>
    <t>นาง ชัชรีย์ ธีระรังสิกุล</t>
  </si>
  <si>
    <t>นาง ดารุณี ขาวสบาย</t>
  </si>
  <si>
    <t>นาง นันทวัน เศรษฐนันท์</t>
  </si>
  <si>
    <t>นาง เนื้อนวล วีระพงษ์</t>
  </si>
  <si>
    <t>นาย ประดิพัทธ์ อินชู</t>
  </si>
  <si>
    <t>นาง ประทิน บุญจีน</t>
  </si>
  <si>
    <t>นาย ประทุม ยศสมบัติ</t>
  </si>
  <si>
    <t>นาย ประเสริฐ แก่นยิ่ง</t>
  </si>
  <si>
    <t>นาง พูลทรัพย์ ภู่มั่ง</t>
  </si>
  <si>
    <t>นาย มนตรี ศรีเจริญวนะกิจ</t>
  </si>
  <si>
    <t>นาย วรพล กำจัดภัย</t>
  </si>
  <si>
    <t>นาง วราลักษณ์ อินทรวิเศษ</t>
  </si>
  <si>
    <t>นาย วิเชียร เนตรทอง</t>
  </si>
  <si>
    <t>นาย วิเชียร ปุเลชะตัง</t>
  </si>
  <si>
    <t>นาง วิภาภรณ์ เจริญสุข</t>
  </si>
  <si>
    <t>นาง เวียงทอง จันทร์เชื้อ</t>
  </si>
  <si>
    <t>นาง ศรีนวล สุขพานิช</t>
  </si>
  <si>
    <t>นาย สง่า ต่วนชะเอม</t>
  </si>
  <si>
    <t>นาย สมเกียรติ โพธิ</t>
  </si>
  <si>
    <t>นาย สมจิตร ศรีจันทร์</t>
  </si>
  <si>
    <t>นาย สมศักดิ์ บุญเพียร</t>
  </si>
  <si>
    <t>นาง สมหมาย สังข์มุรินทร์</t>
  </si>
  <si>
    <t>นาย สุเทพ ศิริมงคล</t>
  </si>
  <si>
    <t>นาย สุพจน์ พนมสินธุ์</t>
  </si>
  <si>
    <t>นาง สุวณี ต่วนชะเอม</t>
  </si>
  <si>
    <t>นาย ใหญ่ สุ่มประดิษฐ์</t>
  </si>
  <si>
    <t>นาย อนุชิต สุขมา</t>
  </si>
  <si>
    <t>นาง อริยา ปฏิภาภรณ์</t>
  </si>
  <si>
    <t>นาง อารีย์ วิมุกตานนท์</t>
  </si>
  <si>
    <t>นาง อารีย์ สุขสวัสดิ์</t>
  </si>
  <si>
    <t>นาง อุไร พงษ์ทุมพระ</t>
  </si>
  <si>
    <t xml:space="preserve">  293/23</t>
  </si>
  <si>
    <t xml:space="preserve"> ถ.พหลโยธิน</t>
  </si>
  <si>
    <t>08-7201-3806</t>
  </si>
  <si>
    <t xml:space="preserve"> 852</t>
  </si>
  <si>
    <t>ซ.รวมใจ 5 ถ. พหลโยธิน</t>
  </si>
  <si>
    <t>0-5631-5085,08-9567-3833</t>
  </si>
  <si>
    <t>08-1707-6149,0-5625-9170</t>
  </si>
  <si>
    <t xml:space="preserve"> 111/3</t>
  </si>
  <si>
    <t>76</t>
  </si>
  <si>
    <t>0-5645-6215,08-9567-0023</t>
  </si>
  <si>
    <t>139/1</t>
  </si>
  <si>
    <t>08-9686-6949,08-9983-6420</t>
  </si>
  <si>
    <t>13/6</t>
  </si>
  <si>
    <t>08-1045-7001</t>
  </si>
  <si>
    <t>25/1</t>
  </si>
  <si>
    <t>08-6590-3814</t>
  </si>
  <si>
    <t>199/3</t>
  </si>
  <si>
    <t>08-7210-8009</t>
  </si>
  <si>
    <t>50/15-17</t>
  </si>
  <si>
    <t>0-5625-1143,08-9268-8045</t>
  </si>
  <si>
    <t>ถนนบ่อทอง</t>
  </si>
  <si>
    <t>08-1379-3016,0-5632-8927</t>
  </si>
  <si>
    <t>258</t>
  </si>
  <si>
    <t>ถนนทวีชัย</t>
  </si>
  <si>
    <t>08-9639-3058</t>
  </si>
  <si>
    <t>545/3</t>
  </si>
  <si>
    <t>0-5624-9272,08-7311-0360</t>
  </si>
  <si>
    <t>342</t>
  </si>
  <si>
    <t>0-5624-9422,08-1534-1660</t>
  </si>
  <si>
    <t>08-9994-3784</t>
  </si>
  <si>
    <t>69/1</t>
  </si>
  <si>
    <t>ซ.สระตาเฉื่อย</t>
  </si>
  <si>
    <t>08-4816-4993</t>
  </si>
  <si>
    <t>98</t>
  </si>
  <si>
    <t>08-1291-1787</t>
  </si>
  <si>
    <t>08-9193-0934</t>
  </si>
  <si>
    <t>36</t>
  </si>
  <si>
    <t>08-1973-3931,0-5624-9062</t>
  </si>
  <si>
    <t>14/4</t>
  </si>
  <si>
    <t>ซ.ยี่สุ่นเทศ</t>
  </si>
  <si>
    <t>08-9907-7712</t>
  </si>
  <si>
    <t>11/9</t>
  </si>
  <si>
    <t>08-1707-5196</t>
  </si>
  <si>
    <t>08-6210-8246</t>
  </si>
  <si>
    <t>381</t>
  </si>
  <si>
    <t>08-7207-5045</t>
  </si>
  <si>
    <t>ถ.สุวรรณสังข์</t>
  </si>
  <si>
    <t>08-6675-7457</t>
  </si>
  <si>
    <t xml:space="preserve">ซ.ตีคลี 1 ถ.ตีคลี </t>
  </si>
  <si>
    <t>08-9563-4004</t>
  </si>
  <si>
    <t>08-5874-8802</t>
  </si>
  <si>
    <t>545</t>
  </si>
  <si>
    <t>ซ.วัดคีรีวงศ์</t>
  </si>
  <si>
    <t>0-5622-4408,08-1379-4196</t>
  </si>
  <si>
    <t>106/3</t>
  </si>
  <si>
    <t>บ่อทอง</t>
  </si>
  <si>
    <t>08-6678-1875</t>
  </si>
  <si>
    <t>08-4619-4564</t>
  </si>
  <si>
    <t>41</t>
  </si>
  <si>
    <t>08-9858-8414</t>
  </si>
  <si>
    <t>100/1</t>
  </si>
  <si>
    <t>08-7199-7830</t>
  </si>
  <si>
    <t>191/4</t>
  </si>
  <si>
    <t>เขาทอง</t>
  </si>
  <si>
    <t>0-5635-6307,08-9269-4968</t>
  </si>
  <si>
    <t>25</t>
  </si>
  <si>
    <t>08-6201-8584</t>
  </si>
  <si>
    <t>08-3579-9746</t>
  </si>
  <si>
    <t>08-6674-2051</t>
  </si>
  <si>
    <t>ถ.บ่อทอง เทศบาลเมืองตาคลี</t>
  </si>
  <si>
    <t>006-6081347109</t>
  </si>
  <si>
    <t>006-6071310806</t>
  </si>
  <si>
    <t>006-6311242753</t>
  </si>
  <si>
    <t>006-6281278429</t>
  </si>
  <si>
    <t>006-6281348567</t>
  </si>
  <si>
    <t>006-6261231389</t>
  </si>
  <si>
    <t>006-6281420608</t>
  </si>
  <si>
    <t>006-6081344185</t>
  </si>
  <si>
    <t>006-6071313384</t>
  </si>
  <si>
    <t>006-6071330319</t>
  </si>
  <si>
    <t>006-6281315499</t>
  </si>
  <si>
    <t>006-6071320089</t>
  </si>
  <si>
    <t>006-6081349209</t>
  </si>
  <si>
    <t>006-6071322642</t>
  </si>
  <si>
    <t>006-6081343901</t>
  </si>
  <si>
    <t>006-6071308968</t>
  </si>
  <si>
    <t>006-6071314682</t>
  </si>
  <si>
    <t>006-6281420551</t>
  </si>
  <si>
    <t>006-6261185549</t>
  </si>
  <si>
    <t>006-6281109716</t>
  </si>
  <si>
    <t>006-6081345122</t>
  </si>
  <si>
    <t>006-6081343359</t>
  </si>
  <si>
    <t>006-6281420241</t>
  </si>
  <si>
    <t>006-6081345661</t>
  </si>
  <si>
    <t>ชรินทร์</t>
  </si>
  <si>
    <t>140</t>
  </si>
  <si>
    <t>ชวลิต</t>
  </si>
  <si>
    <t>จิตต์ชุ่ม</t>
  </si>
  <si>
    <t>ทับยา</t>
  </si>
  <si>
    <t>อินทร์บุรี</t>
  </si>
  <si>
    <t>สิงห์บุรี</t>
  </si>
  <si>
    <t>กูลพำนัก</t>
  </si>
  <si>
    <t>88/1</t>
  </si>
  <si>
    <t>0-5624-1185</t>
  </si>
  <si>
    <t>รุ่งรัตน์</t>
  </si>
  <si>
    <t>หนองพิกุล</t>
  </si>
  <si>
    <t>0-1727-2757</t>
  </si>
  <si>
    <t>ชุมพล</t>
  </si>
  <si>
    <t>คงเพชรศักดิ์</t>
  </si>
  <si>
    <t xml:space="preserve"> 28/1</t>
  </si>
  <si>
    <t>สายลำโพง</t>
  </si>
  <si>
    <t>ดวงตาทิพย์</t>
  </si>
  <si>
    <t>684/2</t>
  </si>
  <si>
    <t>0-5624-8439</t>
  </si>
  <si>
    <t>ชูศักดิ์</t>
  </si>
  <si>
    <t>วิงวอน</t>
  </si>
  <si>
    <t>เช้า</t>
  </si>
  <si>
    <t>พวงสมบัติ</t>
  </si>
  <si>
    <t>0-5635-9128</t>
  </si>
  <si>
    <t>แตงทอง</t>
  </si>
  <si>
    <t>รัตนประสิทธิ์</t>
  </si>
  <si>
    <t>ทองลอย</t>
  </si>
  <si>
    <t>เหมรัษดานนท์</t>
  </si>
  <si>
    <t>สุขเสริม</t>
  </si>
  <si>
    <t>จันทร์อร่าม</t>
  </si>
  <si>
    <t>มีปาน</t>
  </si>
  <si>
    <t>อ่วมแพ</t>
  </si>
  <si>
    <t>เล็กวิไล</t>
  </si>
  <si>
    <t>จันทร์ทา</t>
  </si>
  <si>
    <t>ระโส</t>
  </si>
  <si>
    <t>วสิกชาติ</t>
  </si>
  <si>
    <t>แผนบัว</t>
  </si>
  <si>
    <t>จันทวิมล</t>
  </si>
  <si>
    <t>สุขแจ่มศรี</t>
  </si>
  <si>
    <t>ศรีเพ็ง</t>
  </si>
  <si>
    <t>ยิ้มเจริญ</t>
  </si>
  <si>
    <t>ทับทิม</t>
  </si>
  <si>
    <t>พุทธศร</t>
  </si>
  <si>
    <t>เกรียงไกรเพ็ชร์</t>
  </si>
  <si>
    <t>คล้ายโต</t>
  </si>
  <si>
    <t>แก้วสีดา</t>
  </si>
  <si>
    <t>ศุลีพร</t>
  </si>
  <si>
    <t>อิศวร์รังสรรค์</t>
  </si>
  <si>
    <t>จิดาภา</t>
  </si>
  <si>
    <t>ส่งตรัส</t>
  </si>
  <si>
    <t>นิรันดร์</t>
  </si>
  <si>
    <t>จันทร์สี</t>
  </si>
  <si>
    <t>บัววรรณ</t>
  </si>
  <si>
    <t>มินเสน</t>
  </si>
  <si>
    <t>บุญเชิด</t>
  </si>
  <si>
    <t>คงมี</t>
  </si>
  <si>
    <t>ปรินดา</t>
  </si>
  <si>
    <t>เหมือนเงิน</t>
  </si>
  <si>
    <t>รวิวรรณ</t>
  </si>
  <si>
    <t>ทับทิมโต</t>
  </si>
  <si>
    <t>ศิริยุพา</t>
  </si>
  <si>
    <t>ยศสมบัติ</t>
  </si>
  <si>
    <t>ทองวิชิต</t>
  </si>
  <si>
    <t>เพ็งอิ่ม</t>
  </si>
  <si>
    <t>สุพัตรา</t>
  </si>
  <si>
    <t>สุวรรณเทพ</t>
  </si>
  <si>
    <t>เอี่ยมยอด</t>
  </si>
  <si>
    <t>เสาวนิต</t>
  </si>
  <si>
    <t>เพ็ชรวิจิตร</t>
  </si>
  <si>
    <t>อรวรรณ</t>
  </si>
  <si>
    <t>ตะกรุดเงิน</t>
  </si>
  <si>
    <t>อัษฎางค์</t>
  </si>
  <si>
    <t>ยอดดี</t>
  </si>
  <si>
    <t>จ 46/3</t>
  </si>
  <si>
    <t>ถนนสวรรค์วิถี</t>
  </si>
  <si>
    <t>0-5622-7651,08-1785-4247</t>
  </si>
  <si>
    <t xml:space="preserve"> 299/1</t>
  </si>
  <si>
    <t>ถนนพระสังข์</t>
  </si>
  <si>
    <t>08-1046-3757</t>
  </si>
  <si>
    <t>ดุษณีย์</t>
  </si>
  <si>
    <t>08-5877-4071</t>
  </si>
  <si>
    <t xml:space="preserve"> 277/4</t>
  </si>
  <si>
    <t xml:space="preserve"> 209/1</t>
  </si>
  <si>
    <t>0-5633-8099,08-1324-1061</t>
  </si>
  <si>
    <t xml:space="preserve"> 145/18</t>
  </si>
  <si>
    <t>08-6738-2894</t>
  </si>
  <si>
    <t>0-5625-9275,08-5487-5117</t>
  </si>
  <si>
    <t>08-4623-7525</t>
  </si>
  <si>
    <t>0-5626-9076,08-9980-0321</t>
  </si>
  <si>
    <t>0-5626-1817,08-1648-7290</t>
  </si>
  <si>
    <t>08-9076-8117,08-8428-4537</t>
  </si>
  <si>
    <t xml:space="preserve"> 31</t>
  </si>
  <si>
    <t>หาดสูง</t>
  </si>
  <si>
    <t>จำรัส</t>
  </si>
  <si>
    <t>สิงห์สังข์</t>
  </si>
  <si>
    <t>006-6281102576</t>
  </si>
  <si>
    <t>006-6071309611</t>
  </si>
  <si>
    <t>ดารณี</t>
  </si>
  <si>
    <t>006-6071314224</t>
  </si>
  <si>
    <t>006-9804412993</t>
  </si>
  <si>
    <t>ทองประสาน</t>
  </si>
  <si>
    <t>สีผึ้ง</t>
  </si>
  <si>
    <t>006-6281418034</t>
  </si>
  <si>
    <t>ทิชา</t>
  </si>
  <si>
    <t>เชื้อเย็น</t>
  </si>
  <si>
    <t>006-6071350549</t>
  </si>
  <si>
    <t>จูอ่วม</t>
  </si>
  <si>
    <t>006-6071342694</t>
  </si>
  <si>
    <t>ธีระวัฒน์</t>
  </si>
  <si>
    <t>ดอกบัวโรย</t>
  </si>
  <si>
    <t>006-6081327841</t>
  </si>
  <si>
    <t>นรุตต์</t>
  </si>
  <si>
    <t>ทรงฤทธิ์</t>
  </si>
  <si>
    <t>006-9804029227</t>
  </si>
  <si>
    <t>นฤมล</t>
  </si>
  <si>
    <t>006-6081200868</t>
  </si>
  <si>
    <t>นวรัตน์</t>
  </si>
  <si>
    <t>รัตนะ</t>
  </si>
  <si>
    <t>006-6261108870</t>
  </si>
  <si>
    <t>006-6081342646</t>
  </si>
  <si>
    <t>เรือนอ่อน</t>
  </si>
  <si>
    <t>006-6081345580</t>
  </si>
  <si>
    <t>ปราโมทย์</t>
  </si>
  <si>
    <t>บุญญา</t>
  </si>
  <si>
    <t>006-6281416996</t>
  </si>
  <si>
    <t>006-6281102967</t>
  </si>
  <si>
    <t>พะเยาว์</t>
  </si>
  <si>
    <t>006-6071324254</t>
  </si>
  <si>
    <t>006-6071322537</t>
  </si>
  <si>
    <t>แสนทวีสุข</t>
  </si>
  <si>
    <t>006-6081342522</t>
  </si>
  <si>
    <t>วิไลรัตน์</t>
  </si>
  <si>
    <t>006-6071312744</t>
  </si>
  <si>
    <t>ศิรวัช</t>
  </si>
  <si>
    <t>ชูช่วย</t>
  </si>
  <si>
    <t>006-6281105982</t>
  </si>
  <si>
    <t>สมชาย</t>
  </si>
  <si>
    <t>006-6081342514</t>
  </si>
  <si>
    <t>สมฤทัย</t>
  </si>
  <si>
    <t>วงค์วรรณ์</t>
  </si>
  <si>
    <t>006-6071544165</t>
  </si>
  <si>
    <t>สาทร</t>
  </si>
  <si>
    <t>สนิทผล</t>
  </si>
  <si>
    <t>006-6281315316</t>
  </si>
  <si>
    <t>สินชัย</t>
  </si>
  <si>
    <t>ศรีสุวรรณ์</t>
  </si>
  <si>
    <t>006-6081344029</t>
  </si>
  <si>
    <t>ช่วยบำรุง</t>
  </si>
  <si>
    <t>006-6071322065</t>
  </si>
  <si>
    <t>หัสคุณ</t>
  </si>
  <si>
    <t>อำไพ</t>
  </si>
  <si>
    <t>แดงจิ๋ว</t>
  </si>
  <si>
    <t>006-6071316634</t>
  </si>
  <si>
    <t>006-6281315553</t>
  </si>
  <si>
    <t>นาง จำรัส สิงห์สังข์</t>
  </si>
  <si>
    <t>นาง ชูศรี จันทรนิล</t>
  </si>
  <si>
    <t>นาง ดารณี มากบุญ</t>
  </si>
  <si>
    <t>นาย ทองคำ บุญเอี่ยม</t>
  </si>
  <si>
    <t>นาง ทองประสาน สีผึ้ง</t>
  </si>
  <si>
    <t>นาย ธงชัย จูอ่วม</t>
  </si>
  <si>
    <t>นาย ธีระวัฒน์ ดอกบัวโรย</t>
  </si>
  <si>
    <t>นาย นรุตต์ ทรงฤทธิ์</t>
  </si>
  <si>
    <t>นาง นฤมล สกุลรัตน์</t>
  </si>
  <si>
    <t>นาง นวรัตน์ รัตนะ</t>
  </si>
  <si>
    <t>นาย ประจบ สกุลรัตน์</t>
  </si>
  <si>
    <t>นาย ประดิษฐ์ เรือนอ่อน</t>
  </si>
  <si>
    <t>นาย ปราโมทย์ บุญญา</t>
  </si>
  <si>
    <t>นาย พยุง สีผึ้ง</t>
  </si>
  <si>
    <t>นาง วันเพ็ญ เปลี่ยนไทย</t>
  </si>
  <si>
    <t>นาง วาสนา แสนทวีสุข</t>
  </si>
  <si>
    <t>นาง วิไลรัตน์ แจ่มสอาด</t>
  </si>
  <si>
    <t>นาย ศิรวัช ชูช่วย</t>
  </si>
  <si>
    <t>นาย สมชาย แสนทวีสุข</t>
  </si>
  <si>
    <t>นาง สมฤทัย วงค์วรรณ์</t>
  </si>
  <si>
    <t>นาย สาทร สนิทผล</t>
  </si>
  <si>
    <t>นาย สินชัย ศรีสุวรรณ์</t>
  </si>
  <si>
    <t>นาย สุวิทย์ ช่วยบำรุง</t>
  </si>
  <si>
    <t>นาย อำนวย หัสคุณ</t>
  </si>
  <si>
    <t>นาง อำไพ แดงจิ๋ว</t>
  </si>
  <si>
    <t>08-3161-8878</t>
  </si>
  <si>
    <t>ถนนประชาอุทิศ</t>
  </si>
  <si>
    <t>089-2495974 ,056-264578</t>
  </si>
  <si>
    <t xml:space="preserve"> 5</t>
  </si>
  <si>
    <t xml:space="preserve"> 2</t>
  </si>
  <si>
    <t xml:space="preserve"> 083-8708097</t>
  </si>
  <si>
    <t xml:space="preserve"> 12</t>
  </si>
  <si>
    <t>087-8407465</t>
  </si>
  <si>
    <t>087-2118776</t>
  </si>
  <si>
    <t xml:space="preserve"> 5/5</t>
  </si>
  <si>
    <t xml:space="preserve"> 7</t>
  </si>
  <si>
    <t xml:space="preserve"> 086-2166997</t>
  </si>
  <si>
    <t>089-2716412</t>
  </si>
  <si>
    <t>นาง บุษบง แขวงนคร</t>
  </si>
  <si>
    <t>นาย ประกอบ ฤทธิ์เต็ม</t>
  </si>
  <si>
    <t>นาย ประกิจ ตรีพิพัธน์</t>
  </si>
  <si>
    <t>นาง ประจวบ อินทรชิต</t>
  </si>
  <si>
    <t>นาย ประดิษฐ์ สุ่มประดิษฐ์</t>
  </si>
  <si>
    <t>นาย ประทวน สังข์ขาว</t>
  </si>
  <si>
    <t>นาง ประทิน เกรียงไกรเพ็ชร์</t>
  </si>
  <si>
    <t>นาย ประเทือง เชื้อมาก</t>
  </si>
  <si>
    <t>นาย ประเทือง ฮวบสอน</t>
  </si>
  <si>
    <t>นาง ประนอม โสภา</t>
  </si>
  <si>
    <t>นาย ประพันธ์ ม่วงยา</t>
  </si>
  <si>
    <t>นาย ประยงค์ มาลัย</t>
  </si>
  <si>
    <t>นาย ประยูร พับพุ</t>
  </si>
  <si>
    <t>นาย ประสิทธิ์ อันทะศรี</t>
  </si>
  <si>
    <t>นาย ประเสริฐ เกษตรเอี่ยม</t>
  </si>
  <si>
    <t>นาย ประเสริฐ ปรางค์วิเศษ</t>
  </si>
  <si>
    <t>นาง ปราณี เต็งน้อย</t>
  </si>
  <si>
    <t>นาง ปราณี ระโส</t>
  </si>
  <si>
    <t>นาง ปราณี ฤทธิ์มนตรี</t>
  </si>
  <si>
    <t>นาง ปรินดา เหมือนเงิน</t>
  </si>
  <si>
    <t>นาย ปรีชา เพียรมุ่งงาน</t>
  </si>
  <si>
    <t>นาย ปรีชา ศักดิ์ดี</t>
  </si>
  <si>
    <t>นาย ปรีชา สังวาลย์ศรี</t>
  </si>
  <si>
    <t>นาง ผกาทิพย์ หมวกแก้ว</t>
  </si>
  <si>
    <t>นาย พยุง ศรีเกษร</t>
  </si>
  <si>
    <t>นาง พเยาว์ พุทธศร</t>
  </si>
  <si>
    <t>นาย พรชัย เรืองรุ่ง</t>
  </si>
  <si>
    <t>นาง พรรณิภา ยอดดำเนิน</t>
  </si>
  <si>
    <t>นาย พวง ใจยง</t>
  </si>
  <si>
    <t>นาง พวงรัตน์ บุญประสิทธิ์</t>
  </si>
  <si>
    <t>นาง พัชรินทร์ วงษ์เพ็ชร์</t>
  </si>
  <si>
    <t>นาง พัชรี ภักดีไทย</t>
  </si>
  <si>
    <t>นาง พันธิตรา ศิลป์วิจารณ์</t>
  </si>
  <si>
    <t>นาง พิมพ์เพ็ญ ทองแท้</t>
  </si>
  <si>
    <t>นาง พีรญา ธรรมเมธี</t>
  </si>
  <si>
    <t>นาง พีรีรัตน์ พูลพุฒ</t>
  </si>
  <si>
    <t>นาง เพชรัตน์ แสวงชัย</t>
  </si>
  <si>
    <t>นาย ไพบูลย์ จันทร์ทา</t>
  </si>
  <si>
    <t>นาย ไพโรจน์ ทองดง</t>
  </si>
  <si>
    <t>นาย ไพโรจน์ ภักดีจันทร์</t>
  </si>
  <si>
    <t>นาย ไพโรจน์ ศรีเพ็ง</t>
  </si>
  <si>
    <t>นาง ภาณี นุชไธสง</t>
  </si>
  <si>
    <t>นาย มงคล นิตพล</t>
  </si>
  <si>
    <t>นาง มณเฑียรทิพย์ ขำอ่อน</t>
  </si>
  <si>
    <t>นาย มนตรี คงเพชรศักดิ์</t>
  </si>
  <si>
    <t>นาย มนู เปรมจิตประมวลพล</t>
  </si>
  <si>
    <t>นาย มานพ เชียงอั๋ง</t>
  </si>
  <si>
    <t>นาย มานะ แตงแช่ม</t>
  </si>
  <si>
    <t>นาย มานะ อ่วมแพ</t>
  </si>
  <si>
    <t>นาย มานิต บุญจิตร</t>
  </si>
  <si>
    <t>นาง มาลินี คุ้มหุ่น</t>
  </si>
  <si>
    <t>นาง มาลี รอดมาก</t>
  </si>
  <si>
    <t>นาง เมธินี นันทมนตรี</t>
  </si>
  <si>
    <t>นาย ยงยุทธ โพธิ์ยี่</t>
  </si>
  <si>
    <t>นาย ยม ถึงสุข</t>
  </si>
  <si>
    <t>นาย ยศ สายเพ็ชร์</t>
  </si>
  <si>
    <t>นาง ยุพา ป้อมศิลา</t>
  </si>
  <si>
    <t>นาง รวิวรรณ ทับทิมโต</t>
  </si>
  <si>
    <t>นาย รังสรรค์ มีมุข</t>
  </si>
  <si>
    <t>นาง รัชนี สุขรัตน์</t>
  </si>
  <si>
    <t>นาย รัตน์ พ่วงพุ่ม</t>
  </si>
  <si>
    <t>นาง รัศมี วงศ์เหรียญไทย</t>
  </si>
  <si>
    <t>นาง รุ้งอำไพ กูลพำนัก</t>
  </si>
  <si>
    <t>นาย เรืองยศ ทิพวารี</t>
  </si>
  <si>
    <t>นาง ละเมียด ทองเงิน</t>
  </si>
  <si>
    <t>นาง ละเอียด เพชรทอง</t>
  </si>
  <si>
    <t>นาง ลัดดา กิตติวศิน</t>
  </si>
  <si>
    <t>นาย ลือชัย หิรัญวัฒน์</t>
  </si>
  <si>
    <t>นาง วัฒนา พุ่มผึ้ง</t>
  </si>
  <si>
    <t>นาง วันเพ็ญ สารธรรม</t>
  </si>
  <si>
    <t>นาย วารินทร์ ชูยอด</t>
  </si>
  <si>
    <t>นาง วาสนา รุ่งรัตน์</t>
  </si>
  <si>
    <t>นาย วิชัย ศิริมงคล</t>
  </si>
  <si>
    <t>นาย วิชัย สังพาลี</t>
  </si>
  <si>
    <t>นาย วิเชียร กวยเหม</t>
  </si>
  <si>
    <t>นาย วิเชียร ขำอ่อน</t>
  </si>
  <si>
    <t>นาย วิเชียร ฉิมพาลี</t>
  </si>
  <si>
    <t>นาย วินัย พลอยเพ็ชรดี</t>
  </si>
  <si>
    <t>นาย วิบูลย์ งามศรีขำ</t>
  </si>
  <si>
    <t>นาง วิมลศรี วรรณกลาง</t>
  </si>
  <si>
    <t>นาย วิรัช จันทร์สมบัติ</t>
  </si>
  <si>
    <t>นาย วิรัตน์ จาริก</t>
  </si>
  <si>
    <t>นาย วิวัฒน์ เข็มงาม</t>
  </si>
  <si>
    <t>นาย วีระ น้อยกลิ่น</t>
  </si>
  <si>
    <t>นาย วีระ วรรณพงษ์</t>
  </si>
  <si>
    <t>นาง ศิกานต์ พุทธชาติ</t>
  </si>
  <si>
    <t>นาง ศิริยุพา ยศสมบัติ</t>
  </si>
  <si>
    <t>นาง ศิริรัตน์ รอดสการ</t>
  </si>
  <si>
    <t>นาง ศิริวรรณ อุ่นสมบัติ</t>
  </si>
  <si>
    <t>นาย ศุภกร แจ่มสอาด</t>
  </si>
  <si>
    <t>นาง ศุภร แสงอาภา</t>
  </si>
  <si>
    <t>นาง ศุลีพร อิศวร์รังสรรค์</t>
  </si>
  <si>
    <t>นาย สงค์ ปิ่นเขียน</t>
  </si>
  <si>
    <t>นาง สง่า คล้ายหลิม</t>
  </si>
  <si>
    <t>นาย สนม เชลงวิทย์</t>
  </si>
  <si>
    <t>นาย สนอง ภักดีไทย</t>
  </si>
  <si>
    <t>นาย สนิท เสนารินทร์</t>
  </si>
  <si>
    <t>นาง ส้มกุ่ย ขาวพราย</t>
  </si>
  <si>
    <t>นาย สมเกียรติ ธีวีระพันธ์</t>
  </si>
  <si>
    <t>นาย สมควร ปิยปัญญาวงศ์</t>
  </si>
  <si>
    <t>นาย สมจิตร พุ่มเจริญ</t>
  </si>
  <si>
    <t>นาง สมเจตน์ ใจยง</t>
  </si>
  <si>
    <t>นาง สมทรง สอนเมือง</t>
  </si>
  <si>
    <t>นาง สมนึก จรบุรี</t>
  </si>
  <si>
    <t>นาย สมนึก โนนจุ้ย</t>
  </si>
  <si>
    <t>นาย สมนึก บีกขุนทด</t>
  </si>
  <si>
    <t>นาง สมนึก โพธิ์อ่อง</t>
  </si>
  <si>
    <t>นาง สมบัติ หนูแจ่ม</t>
  </si>
  <si>
    <t>นาย สมพงษ์ ปัสสา</t>
  </si>
  <si>
    <t>นาย สมพงษ์ ผดุงจิตต์</t>
  </si>
  <si>
    <t>นาง สมพร บุญประสม</t>
  </si>
  <si>
    <t>นาย สมร ขาวพราย</t>
  </si>
  <si>
    <t>นาย สมศักดิ์ จรบุรี</t>
  </si>
  <si>
    <t>นาย สมศักดิ์ นาถวงษ์</t>
  </si>
  <si>
    <t>นาย สมศักดิ์ วรอินทร์</t>
  </si>
  <si>
    <t>นาย สมศักดิ์ สุระเวช</t>
  </si>
  <si>
    <t>นาง สมสมัย กล่อมดวงจันทร์</t>
  </si>
  <si>
    <t>นาย สมาน ทองวิชิต</t>
  </si>
  <si>
    <t>นาย สมาน สุดใจ</t>
  </si>
  <si>
    <t>นาย สมาน อำมาตย์</t>
  </si>
  <si>
    <t>นาย สวย แหยมตุ้ย</t>
  </si>
  <si>
    <t>นาย สวัสดิ์ โพธิ์พันธุ์</t>
  </si>
  <si>
    <t>นาย สวัสดิ์ สงวนศักดิ์</t>
  </si>
  <si>
    <t>นาย สว่าง พูนพ่วง</t>
  </si>
  <si>
    <t>นาย สอาด แสงเขียว</t>
  </si>
  <si>
    <t>นาง สายหยุด ฟักน่วม</t>
  </si>
  <si>
    <t>นาง สาลินี กิ่งนาค</t>
  </si>
  <si>
    <t>นาย สำราญ ขุนวิเศษ</t>
  </si>
  <si>
    <t>นาย สำราญ คงเพชรศักดิ์</t>
  </si>
  <si>
    <t>นาง สำราญ สุขแจ่ม</t>
  </si>
  <si>
    <t>นาย สำเริง แก้วขาว</t>
  </si>
  <si>
    <t>นาย สำเริง คะนึงทอง</t>
  </si>
  <si>
    <t>นาย สำเริง เพ็งอิ่ม</t>
  </si>
  <si>
    <t>นาง สำลี จิตต์ชุ่ม</t>
  </si>
  <si>
    <t>08-2393-7219</t>
  </si>
  <si>
    <t>08-7863-1438</t>
  </si>
  <si>
    <t>08-3670-3038</t>
  </si>
  <si>
    <t>081-7459871</t>
  </si>
  <si>
    <t>08-7081-4211</t>
  </si>
  <si>
    <t>นาย สิทธิชัย พ่วงพุ่ม</t>
  </si>
  <si>
    <t>นาย สิทธิพล สกลรักษ์</t>
  </si>
  <si>
    <t>นาง สุกัญญา รอดทอง</t>
  </si>
  <si>
    <t>นาย สุขวัฒน์ สุขเกษม</t>
  </si>
  <si>
    <t>นาย สุชาติ ผิวทอง</t>
  </si>
  <si>
    <t>นาย สุชาย แกล้วเกษตรกรณ์</t>
  </si>
  <si>
    <t>นาย สุทิน วงศ์บุญทรา</t>
  </si>
  <si>
    <t>นาย สุเทพ คล้ายโต</t>
  </si>
  <si>
    <t>นาย สุเทพ จันทร</t>
  </si>
  <si>
    <t>นาง สุธิรา หล่ำสาย</t>
  </si>
  <si>
    <t>นาย สุธีร์ นาคสุทธิ์</t>
  </si>
  <si>
    <t>นาย สุนทร ดังแก้วแดง</t>
  </si>
  <si>
    <t>นาย สุพรหม แทนไทย</t>
  </si>
  <si>
    <t>นาง สุพัตรา สุวรรณเทพ</t>
  </si>
  <si>
    <t>นาง สุภัทรา งามศรีขำ</t>
  </si>
  <si>
    <t>นาย สุภาพ มิ่งไธสง</t>
  </si>
  <si>
    <t>นาย สุภาพ เมฆสุข</t>
  </si>
  <si>
    <t>นาง สุมล มีปาน</t>
  </si>
  <si>
    <t>นาง สุมาลี อ่อนค้อม</t>
  </si>
  <si>
    <t>นาย สุรเชษฐ์ พลอยใหม่</t>
  </si>
  <si>
    <t>นาย สุรพล ยอดดำเนิน</t>
  </si>
  <si>
    <t>นาย สุรินทร์ แสงปาน</t>
  </si>
  <si>
    <t>นาย สุรินทร์ เอี่ยมยอด</t>
  </si>
  <si>
    <t>นาง สุวดี ศรเกษตริน</t>
  </si>
  <si>
    <t>นาย สุวรรณ ปิ่นแก้ว</t>
  </si>
  <si>
    <t>นาย สุวรรณ์ ดวงตาทิพย์</t>
  </si>
  <si>
    <t>นาง สุวลี สุขแจ่มศรี</t>
  </si>
  <si>
    <t>นาย สุวิน ขาวพราย</t>
  </si>
  <si>
    <t>นาย เสงี่ยม สกุลรัตน์</t>
  </si>
  <si>
    <t>นาย เสริม กล่อมยงค์</t>
  </si>
  <si>
    <t>นาย เสริม ศรีคำขลิบ</t>
  </si>
  <si>
    <t>นาย เสริมพงษ์ สุวรรณพุ่ม</t>
  </si>
  <si>
    <t>นาง เสาวลักษณ์ รักชาติ</t>
  </si>
  <si>
    <t>นาย แสวง แตงทิพย์</t>
  </si>
  <si>
    <t>นาย โสภณ สารธรรม</t>
  </si>
  <si>
    <t>นาย หลอม เกิดแก่น</t>
  </si>
  <si>
    <t>นาย อดิศพร ทองลอย</t>
  </si>
  <si>
    <t>นาง อนงค์ เอี่ยมอรุณ</t>
  </si>
  <si>
    <t>นาย อนุสรณ์ แบบเหมือน</t>
  </si>
  <si>
    <t>นาง อมตา เนียมณรงค์</t>
  </si>
  <si>
    <t>53/11</t>
  </si>
  <si>
    <t>ตลาดวงษ์สว่าง</t>
  </si>
  <si>
    <t>กิติศักดิ์</t>
  </si>
  <si>
    <t>จิระพงษ์</t>
  </si>
  <si>
    <t>เพิ่มเกียรติกุล</t>
  </si>
  <si>
    <t>เจ็น</t>
  </si>
  <si>
    <t>ศรสุรินทร์</t>
  </si>
  <si>
    <t>ทัพพรม</t>
  </si>
  <si>
    <t>เกตุเทียน</t>
  </si>
  <si>
    <t>ณรงค์ชัย</t>
  </si>
  <si>
    <t>สงวนหมู่</t>
  </si>
  <si>
    <t>แน่งน้อย</t>
  </si>
  <si>
    <t>สถิตย์น้อย</t>
  </si>
  <si>
    <t>บรรจง</t>
  </si>
  <si>
    <t>บังอร</t>
  </si>
  <si>
    <t>บุญจัน</t>
  </si>
  <si>
    <t>อินสุธา</t>
  </si>
  <si>
    <t>เบญจางค์</t>
  </si>
  <si>
    <t>ขำเดช</t>
  </si>
  <si>
    <t>นันทศรี</t>
  </si>
  <si>
    <t>ประสงค์</t>
  </si>
  <si>
    <t>เดือนหงาย</t>
  </si>
  <si>
    <t>ทรัพย์เที่ยง</t>
  </si>
  <si>
    <t>พาพันธ์</t>
  </si>
  <si>
    <t>วงษ์สอาด</t>
  </si>
  <si>
    <t>อัตตปรีชากุล</t>
  </si>
  <si>
    <t>ยุวดี</t>
  </si>
  <si>
    <t>รัญจวน</t>
  </si>
  <si>
    <t>เรืองศรี</t>
  </si>
  <si>
    <t>วัลลิภา</t>
  </si>
  <si>
    <t>คงทัน</t>
  </si>
  <si>
    <t>บุญเพ็ง</t>
  </si>
  <si>
    <t>สละ</t>
  </si>
  <si>
    <t>เพชรพิทักษ์</t>
  </si>
  <si>
    <t>อิทธิศักดิ์</t>
  </si>
  <si>
    <t>พฤฒิภากร</t>
  </si>
  <si>
    <t>แก่นจันทร์</t>
  </si>
  <si>
    <t>เจริญทัพ</t>
  </si>
  <si>
    <t>ศักดิ์ชาย</t>
  </si>
  <si>
    <t>แป้นไพศาล</t>
  </si>
  <si>
    <t>พยัคกูล</t>
  </si>
  <si>
    <t>006-6081345068</t>
  </si>
  <si>
    <t>006-6081346277</t>
  </si>
  <si>
    <t>006-6071321859</t>
  </si>
  <si>
    <t>นาย กิติศักดิ์ ฤทธิ์บำรุง</t>
  </si>
  <si>
    <t>นาย จิระพงษ์ เพิ่มเกียรติกุล</t>
  </si>
  <si>
    <t>นาย เจ็น ศรสุรินทร์</t>
  </si>
  <si>
    <t>นาย เฉลิม ทัพพรม</t>
  </si>
  <si>
    <t>นาง ชรินทร์ โสภา</t>
  </si>
  <si>
    <t>นาย ณรงค์ เกตุเทียน</t>
  </si>
  <si>
    <t>นาย ณรงค์ชัย สงวนหมู่</t>
  </si>
  <si>
    <t>นาง แน่งน้อย สถิตย์น้อย</t>
  </si>
  <si>
    <t>นาย บรรจง ตางาม</t>
  </si>
  <si>
    <t>นาง บังอร สงวนหมู่</t>
  </si>
  <si>
    <t>นาย บุญจัน อินสุธา</t>
  </si>
  <si>
    <t>นาง เบญจางค์ ขำเดช</t>
  </si>
  <si>
    <t>นาง ประจวบ นันทศรี</t>
  </si>
  <si>
    <t>นาย ประสงค์ เดือนหงาย</t>
  </si>
  <si>
    <t>นาย ประเสริฐ ทรัพย์เที่ยง</t>
  </si>
  <si>
    <t>นาย ไพบูลย์ พาพันธ์</t>
  </si>
  <si>
    <t>นาย มานพ วงษ์สอาด</t>
  </si>
  <si>
    <t>นาย มานพ อัตตปรีชากุล</t>
  </si>
  <si>
    <t>นาง ยุวดี ฟูเผ่า</t>
  </si>
  <si>
    <t>นาย รังสรรค์ อินทร์ฉ่ำ</t>
  </si>
  <si>
    <t>นาง รัชนี อุ่นยัง</t>
  </si>
  <si>
    <t>นาง รัญจวน เรืองศรี</t>
  </si>
  <si>
    <t>นาง วัลลิภา คงทัน</t>
  </si>
  <si>
    <t>นาย สมทรง บุญเพ็ง</t>
  </si>
  <si>
    <t>นาง สละ เพชรพิทักษ์</t>
  </si>
  <si>
    <t>นาย สวัสดิ์ เนตรทอง</t>
  </si>
  <si>
    <t>นาย อิทธิศักดิ์ พฤฒิภากร</t>
  </si>
  <si>
    <t>นาย บุญมาก แก่นจันทร์</t>
  </si>
  <si>
    <t>นาย ศักดิ์ชาย แป้นไพศาล</t>
  </si>
  <si>
    <t>นาย อำไพ พยัคกูล</t>
  </si>
  <si>
    <t xml:space="preserve"> 1/1</t>
  </si>
  <si>
    <t>สร้อยทอง</t>
  </si>
  <si>
    <t xml:space="preserve"> 08-1038-5302</t>
  </si>
  <si>
    <t xml:space="preserve"> 42/4</t>
  </si>
  <si>
    <t>หลังอำเภอ</t>
  </si>
  <si>
    <t>บางม่วง</t>
  </si>
  <si>
    <t>08-1888-6778</t>
  </si>
  <si>
    <t>พยุหะ</t>
  </si>
  <si>
    <t xml:space="preserve"> 10/2</t>
  </si>
  <si>
    <t>08-1280-0147</t>
  </si>
  <si>
    <t xml:space="preserve"> 08-7194-2695</t>
  </si>
  <si>
    <t>โค้งพัฒนา  2</t>
  </si>
  <si>
    <t>0-5635-9259</t>
  </si>
  <si>
    <t xml:space="preserve"> 08-1888-3041</t>
  </si>
  <si>
    <t>08-6933-5296</t>
  </si>
  <si>
    <t xml:space="preserve"> 08-7919-2018</t>
  </si>
  <si>
    <t xml:space="preserve"> 55/6</t>
  </si>
  <si>
    <t xml:space="preserve"> 08-7094-1757</t>
  </si>
  <si>
    <t>ถนนเจ้าเงาะ</t>
  </si>
  <si>
    <t xml:space="preserve"> 08-9860-4390</t>
  </si>
  <si>
    <t xml:space="preserve"> 29/2</t>
  </si>
  <si>
    <t xml:space="preserve"> 08-1727-0160</t>
  </si>
  <si>
    <t xml:space="preserve"> 107/2</t>
  </si>
  <si>
    <t xml:space="preserve"> 0-5626-2261</t>
  </si>
  <si>
    <t xml:space="preserve"> ถนนจันทา</t>
  </si>
  <si>
    <t xml:space="preserve"> 08-7315-6038</t>
  </si>
  <si>
    <t>ตลาดเฉลิมชัย</t>
  </si>
  <si>
    <t>08-1616-3052</t>
  </si>
  <si>
    <t xml:space="preserve"> 08-1887-3756</t>
  </si>
  <si>
    <t>วัดไทร</t>
  </si>
  <si>
    <t xml:space="preserve"> 551/10</t>
  </si>
  <si>
    <t xml:space="preserve"> 0-5624-9377,08-1707-3187</t>
  </si>
  <si>
    <t xml:space="preserve"> 08-9643-6869</t>
  </si>
  <si>
    <t xml:space="preserve"> 71/4</t>
  </si>
  <si>
    <t xml:space="preserve"> 08-9437-3135,0-5628-4071</t>
  </si>
  <si>
    <t xml:space="preserve"> 0-5626-5714,08-7208-5269</t>
  </si>
  <si>
    <t xml:space="preserve"> 300/2</t>
  </si>
  <si>
    <t xml:space="preserve"> 08-1043-6301</t>
  </si>
  <si>
    <t xml:space="preserve"> 103/1</t>
  </si>
  <si>
    <t>08-1786-1634</t>
  </si>
  <si>
    <t xml:space="preserve"> 544/2</t>
  </si>
  <si>
    <t xml:space="preserve"> 08-0504-1763</t>
  </si>
  <si>
    <t xml:space="preserve"> 31/70</t>
  </si>
  <si>
    <t>08-2882-3602</t>
  </si>
  <si>
    <t xml:space="preserve"> 08-1720-0967</t>
  </si>
  <si>
    <t xml:space="preserve"> 08-4618-9724</t>
  </si>
  <si>
    <t>โค้งพัฒนา ซอย  3</t>
  </si>
  <si>
    <t xml:space="preserve"> 0-5680-1117,08-6679-8695</t>
  </si>
  <si>
    <t>68/2</t>
  </si>
  <si>
    <t xml:space="preserve"> 08-4481-7040</t>
  </si>
  <si>
    <t xml:space="preserve"> 38/3</t>
  </si>
  <si>
    <t>08-9622-2016,09-0741-9088</t>
  </si>
  <si>
    <t>ถนนเทศบาลพัฒนา</t>
  </si>
  <si>
    <t xml:space="preserve"> 08-1887-2968,0-5626-9054</t>
  </si>
  <si>
    <t>006-9801730994</t>
  </si>
  <si>
    <t>006-6281116666</t>
  </si>
  <si>
    <t>006-6281419782</t>
  </si>
  <si>
    <t>006-6071456843</t>
  </si>
  <si>
    <t>006-6071365260</t>
  </si>
  <si>
    <t>006-6281418891</t>
  </si>
  <si>
    <t>006-6071241782</t>
  </si>
  <si>
    <t>006-6071311683</t>
  </si>
  <si>
    <t>006-6281182618</t>
  </si>
  <si>
    <t>006-6071319846</t>
  </si>
  <si>
    <t>006-6261077150</t>
  </si>
  <si>
    <t>006-6071319889</t>
  </si>
  <si>
    <t>006-6081345688</t>
  </si>
  <si>
    <t>006-6071331803</t>
  </si>
  <si>
    <t>006-6331147799</t>
  </si>
  <si>
    <t>006-6071333830</t>
  </si>
  <si>
    <t>006-6261273065</t>
  </si>
  <si>
    <t>006-6281123158</t>
  </si>
  <si>
    <t>006-6261142742</t>
  </si>
  <si>
    <t>006-6081346315</t>
  </si>
  <si>
    <t>006-6071531543</t>
  </si>
  <si>
    <t>006-6071312272</t>
  </si>
  <si>
    <t>006-9801778768</t>
  </si>
  <si>
    <t>006-6281098846</t>
  </si>
  <si>
    <t>006-6070159470</t>
  </si>
  <si>
    <t>0-5624-4113,08-2167-3796</t>
  </si>
  <si>
    <t xml:space="preserve"> 90/53</t>
  </si>
  <si>
    <t>คเชนทร์</t>
  </si>
  <si>
    <t>อยู่เชียร</t>
  </si>
  <si>
    <t>มณีศิริ</t>
  </si>
  <si>
    <t>จุฑารัตน์</t>
  </si>
  <si>
    <t>ณรรฐพงษ์</t>
  </si>
  <si>
    <t>จิตตะ</t>
  </si>
  <si>
    <t>ดารา</t>
  </si>
  <si>
    <t>คงหอม</t>
  </si>
  <si>
    <t>ธวัชชัย</t>
  </si>
  <si>
    <t>ทองประวัติ</t>
  </si>
  <si>
    <t>นภสร</t>
  </si>
  <si>
    <t>วิเศษสุด</t>
  </si>
  <si>
    <t>มีนิรันดร์</t>
  </si>
  <si>
    <t>บุษรินทร์</t>
  </si>
  <si>
    <t>ภู่กระจาย</t>
  </si>
  <si>
    <t>เพ็ญแข</t>
  </si>
  <si>
    <t>ไพศาล</t>
  </si>
  <si>
    <t>มาลินี</t>
  </si>
  <si>
    <t>เรณู</t>
  </si>
  <si>
    <t>เหลาเกลี้ยง</t>
  </si>
  <si>
    <t>ลำดวน</t>
  </si>
  <si>
    <t>วิลาสินี</t>
  </si>
  <si>
    <t>ยอดทอง</t>
  </si>
  <si>
    <t>ศศิพร</t>
  </si>
  <si>
    <t>สุขเอี่ยม</t>
  </si>
  <si>
    <t>ศศิวรรณ</t>
  </si>
  <si>
    <t>ชัยโย</t>
  </si>
  <si>
    <t>ทองอยู่สุข</t>
  </si>
  <si>
    <t>สมบุญ</t>
  </si>
  <si>
    <t>โตสินธุ์</t>
  </si>
  <si>
    <t>สมพิศ</t>
  </si>
  <si>
    <t>รอดแก้ว</t>
  </si>
  <si>
    <t>สามารถ</t>
  </si>
  <si>
    <t>ม่วงลายทอง</t>
  </si>
  <si>
    <t>สุธน</t>
  </si>
  <si>
    <t>อ่อนเฉย</t>
  </si>
  <si>
    <t>สุนันท์</t>
  </si>
  <si>
    <t>แมนมาศวิหค</t>
  </si>
  <si>
    <t>สุภัทรพร</t>
  </si>
  <si>
    <t>วิบูลย์พันธุ์</t>
  </si>
  <si>
    <t>เธียรธัญญกิจ</t>
  </si>
  <si>
    <t>อำภรณ์</t>
  </si>
  <si>
    <t>สิงห์สถิตย์</t>
  </si>
  <si>
    <t>006-6281110307</t>
  </si>
  <si>
    <t>006-6280100839</t>
  </si>
  <si>
    <t>006-6071329272</t>
  </si>
  <si>
    <t>006-6281125568</t>
  </si>
  <si>
    <t>006-6281418816</t>
  </si>
  <si>
    <t>006-6071308429</t>
  </si>
  <si>
    <t>006-6261276315</t>
  </si>
  <si>
    <t>006-6071459907</t>
  </si>
  <si>
    <t>006-6261153361</t>
  </si>
  <si>
    <t>006-6281418808</t>
  </si>
  <si>
    <t>006-6281126718</t>
  </si>
  <si>
    <t>006-6081342824</t>
  </si>
  <si>
    <t>006-6261154074</t>
  </si>
  <si>
    <t>006-6071321964</t>
  </si>
  <si>
    <t>006-6071253063</t>
  </si>
  <si>
    <t>006-6071317231</t>
  </si>
  <si>
    <t>006-6081345165</t>
  </si>
  <si>
    <t>006-9804357283</t>
  </si>
  <si>
    <t>006-6071318424</t>
  </si>
  <si>
    <t>006-6071208858</t>
  </si>
  <si>
    <t>006-6261199353</t>
  </si>
  <si>
    <t>006-6281126866</t>
  </si>
  <si>
    <t>006-6081344495</t>
  </si>
  <si>
    <t>006-6081346285</t>
  </si>
  <si>
    <t>006-6070199162</t>
  </si>
  <si>
    <t>นาย คเชนทร์ อยู่เชียร</t>
  </si>
  <si>
    <t>นาง จุฑารัตน์ ศรีประเทือง</t>
  </si>
  <si>
    <t>นาย ณรรฐพงษ์ จิตตะ</t>
  </si>
  <si>
    <t>นาง ดารา ทรงฤทธิ์</t>
  </si>
  <si>
    <t>นาย ทวีศักดิ์ คงหอม</t>
  </si>
  <si>
    <t>นาย ธวัชชัย ทองประวัติ</t>
  </si>
  <si>
    <t>นาง นภสร วิเศษสุด</t>
  </si>
  <si>
    <t>นาง บุษรินทร์ คงหอม</t>
  </si>
  <si>
    <t>นาง ประทุม จันทร์ชู</t>
  </si>
  <si>
    <t>นาง ประนอม นาคสุทธิ์</t>
  </si>
  <si>
    <t>นาง มาลินี เพิ่มพูล</t>
  </si>
  <si>
    <t>นาง ลำดวน จาริก</t>
  </si>
  <si>
    <t>นาง วิลาสินี ยอดทอง</t>
  </si>
  <si>
    <t>นาง ศศิพร สุขเอี่ยม</t>
  </si>
  <si>
    <t>นาง ศศิวรรณ ชัยโย</t>
  </si>
  <si>
    <t>นาย สมชาย ทองอยู่สุข</t>
  </si>
  <si>
    <t>นาง สมบุญ โตสินธุ์</t>
  </si>
  <si>
    <t>นาง สมพิศ รอดแก้ว</t>
  </si>
  <si>
    <t>นาย สามารถ ม่วงลายทอง</t>
  </si>
  <si>
    <t>นาย สุธน อ่อนเฉย</t>
  </si>
  <si>
    <t>นาง สุนันท์ แมนมาศวิหค</t>
  </si>
  <si>
    <t>นาง สุภัทรพร วิบูลย์พันธุ์</t>
  </si>
  <si>
    <t>นาง อาภรณ์ เธียรธัญญกิจ</t>
  </si>
  <si>
    <t>นาง อำภรณ์ สิงห์สถิตย์</t>
  </si>
  <si>
    <t xml:space="preserve">  63/3</t>
  </si>
  <si>
    <t>หมู่บ้านปาริชาติ</t>
  </si>
  <si>
    <t>086-6765359</t>
  </si>
  <si>
    <t xml:space="preserve"> 56/1</t>
  </si>
  <si>
    <t xml:space="preserve">นครสวรรค์ </t>
  </si>
  <si>
    <t>056-373560</t>
  </si>
  <si>
    <t>088-0157039</t>
  </si>
  <si>
    <t>081-9717217</t>
  </si>
  <si>
    <t>086-5141689</t>
  </si>
  <si>
    <t>086-4404109</t>
  </si>
  <si>
    <t xml:space="preserve"> 325/10</t>
  </si>
  <si>
    <t>056-251482</t>
  </si>
  <si>
    <t>087-2113500</t>
  </si>
  <si>
    <t xml:space="preserve"> 81/10</t>
  </si>
  <si>
    <t>089-8567570</t>
  </si>
  <si>
    <t>081-2817413</t>
  </si>
  <si>
    <t xml:space="preserve"> 233-235</t>
  </si>
  <si>
    <t>เกยไชย</t>
  </si>
  <si>
    <t>081-7079553</t>
  </si>
  <si>
    <t xml:space="preserve">13 </t>
  </si>
  <si>
    <t>080-5179482</t>
  </si>
  <si>
    <t xml:space="preserve"> 184/6</t>
  </si>
  <si>
    <t>081-7868024</t>
  </si>
  <si>
    <t xml:space="preserve"> 355/3</t>
  </si>
  <si>
    <t>056-229641</t>
  </si>
  <si>
    <t xml:space="preserve"> 545/3</t>
  </si>
  <si>
    <t>089-9577022</t>
  </si>
  <si>
    <t>083-4854259</t>
  </si>
  <si>
    <t>085-2707033</t>
  </si>
  <si>
    <t>087-2102093</t>
  </si>
  <si>
    <t>056-262144,089-0990299</t>
  </si>
  <si>
    <t>089-5680577</t>
  </si>
  <si>
    <t xml:space="preserve"> 242/60</t>
  </si>
  <si>
    <t>086-7368911,056-251286</t>
  </si>
  <si>
    <t>ซอยรจนา 1 ถนนรจนา</t>
  </si>
  <si>
    <t>086-6819227,056-262441</t>
  </si>
  <si>
    <t>085-2685589</t>
  </si>
  <si>
    <t xml:space="preserve"> 081-4311623</t>
  </si>
  <si>
    <t>082-4065741,056-373071</t>
  </si>
  <si>
    <t>081-0394481</t>
  </si>
  <si>
    <t>085-1943195</t>
  </si>
  <si>
    <t>ตกเบิก</t>
  </si>
  <si>
    <t>หัวรอ</t>
  </si>
  <si>
    <t>พิษณุโลก</t>
  </si>
  <si>
    <t xml:space="preserve"> 088-2341884</t>
  </si>
  <si>
    <t>เพิ่มพูล</t>
  </si>
  <si>
    <t>006-9812923756</t>
  </si>
  <si>
    <t>006-9812164294</t>
  </si>
  <si>
    <t xml:space="preserve"> 63/79</t>
  </si>
  <si>
    <t xml:space="preserve"> หมู่บ้านสินทิวาธานี</t>
  </si>
  <si>
    <t>ตลิ่งชัน</t>
  </si>
  <si>
    <t>บางประอิน</t>
  </si>
  <si>
    <t>พระนครศรีอยุธยา</t>
  </si>
  <si>
    <t>ณฐพงศ์</t>
  </si>
  <si>
    <t>ปรัชญาอภิพันธ์</t>
  </si>
  <si>
    <t>030-020022021537</t>
  </si>
  <si>
    <t>นาย ณฐพงศ์ ปรัชญาอภิพันธ์</t>
  </si>
  <si>
    <t xml:space="preserve"> 357</t>
  </si>
  <si>
    <t>.</t>
  </si>
  <si>
    <t xml:space="preserve"> 16/1-2</t>
  </si>
  <si>
    <t>ถนนเทศบาล 4</t>
  </si>
  <si>
    <t>ปากเพรียว</t>
  </si>
  <si>
    <t>สระบุรี</t>
  </si>
  <si>
    <t xml:space="preserve"> 081-4125927</t>
  </si>
  <si>
    <t>ยางราก</t>
  </si>
  <si>
    <t>084-5538013</t>
  </si>
  <si>
    <t xml:space="preserve"> 62/2-3</t>
  </si>
  <si>
    <t>0-5689-3186,081-7869109</t>
  </si>
  <si>
    <t>สังกัดสพป.นครสวรรค์ เขต 3</t>
  </si>
  <si>
    <t xml:space="preserve"> 089-5631107,0-5636-6061</t>
  </si>
  <si>
    <t xml:space="preserve"> 056-249433,08-9093-1253</t>
  </si>
  <si>
    <t>ยอดกัณหา</t>
  </si>
  <si>
    <t>จรัญ</t>
  </si>
  <si>
    <t>โพบานไพร</t>
  </si>
  <si>
    <t>ปองภพ</t>
  </si>
  <si>
    <t>006-6281111060</t>
  </si>
  <si>
    <t>006-6261153310</t>
  </si>
  <si>
    <t>นาย วิทยา ยอดกัณหา</t>
  </si>
  <si>
    <t>นาย จรัญ โพบานไพร</t>
  </si>
  <si>
    <t>ฉ่ำอ้วน</t>
  </si>
  <si>
    <t>006-6071312353</t>
  </si>
  <si>
    <t>นาย สมชาย ฉ่ำอ้วน</t>
  </si>
  <si>
    <t>08-9704-5642</t>
  </si>
  <si>
    <t xml:space="preserve"> 089-5158935</t>
  </si>
  <si>
    <r>
      <t>กรุณาติดต่อ คุรุสภาจังหวัดนครสวรรค์  056-217851 (</t>
    </r>
    <r>
      <rPr>
        <b/>
        <sz val="16"/>
        <rFont val="Angsana New"/>
        <family val="1"/>
      </rPr>
      <t>คุณอรสา</t>
    </r>
    <r>
      <rPr>
        <sz val="16"/>
        <rFont val="Angsana New"/>
        <family val="1"/>
      </rPr>
      <t>)</t>
    </r>
  </si>
  <si>
    <t xml:space="preserve"> 333/50</t>
  </si>
  <si>
    <t xml:space="preserve"> 13</t>
  </si>
  <si>
    <t xml:space="preserve"> หมู่บ้านสรวรรณ</t>
  </si>
  <si>
    <t>08-1182-0139</t>
  </si>
  <si>
    <t xml:space="preserve"> 40/1</t>
  </si>
  <si>
    <t xml:space="preserve"> ถนนเทศบาล 1</t>
  </si>
  <si>
    <t>บางแก้ว</t>
  </si>
  <si>
    <t xml:space="preserve"> 5/53</t>
  </si>
  <si>
    <t xml:space="preserve"> หมู่บ้านอุดมสุข</t>
  </si>
  <si>
    <t xml:space="preserve"> 28/5</t>
  </si>
  <si>
    <t>0-5625-9349</t>
  </si>
  <si>
    <t>กัญญา</t>
  </si>
  <si>
    <t>จิ๋วหยี่</t>
  </si>
  <si>
    <t>จิระชัย</t>
  </si>
  <si>
    <t>นาคยา</t>
  </si>
  <si>
    <t>คันทะมาลา</t>
  </si>
  <si>
    <t>เฉลิมชัย</t>
  </si>
  <si>
    <t>ธูปบูชา</t>
  </si>
  <si>
    <t>รับบุญ</t>
  </si>
  <si>
    <t>ไชยณรงค์</t>
  </si>
  <si>
    <t>รักษ์พุก</t>
  </si>
  <si>
    <t>ณิชาภา</t>
  </si>
  <si>
    <t>เจริญลาภ</t>
  </si>
  <si>
    <t>ประพินพงศกร</t>
  </si>
  <si>
    <t>แตงไทย</t>
  </si>
  <si>
    <t>พยัตธรรม</t>
  </si>
  <si>
    <t>ปั้นงาม</t>
  </si>
  <si>
    <t>แพร่หลาย</t>
  </si>
  <si>
    <t>เข็มวงษ์</t>
  </si>
  <si>
    <t>พัฒนะ</t>
  </si>
  <si>
    <t>พิเชฐศิรประภา</t>
  </si>
  <si>
    <t>เย็นจิตต์</t>
  </si>
  <si>
    <t>เพชรรัตน์</t>
  </si>
  <si>
    <t>รัชพร</t>
  </si>
  <si>
    <t>วงศ์ไทย</t>
  </si>
  <si>
    <t>วิชาญ</t>
  </si>
  <si>
    <t>นาคสิทธิวงษ์</t>
  </si>
  <si>
    <t>เสือเนียม</t>
  </si>
  <si>
    <t>วิไลวรรณ</t>
  </si>
  <si>
    <t>เขื่อนยัง</t>
  </si>
  <si>
    <t>สถาพร</t>
  </si>
  <si>
    <t>นิลสนธิ</t>
  </si>
  <si>
    <t>สมจิตต์</t>
  </si>
  <si>
    <t>อ่วมเกิด</t>
  </si>
  <si>
    <t>หอมยา</t>
  </si>
  <si>
    <t>สมสิทธิ์</t>
  </si>
  <si>
    <t>ภิรมย์ภักดิ์</t>
  </si>
  <si>
    <t>สมัคร</t>
  </si>
  <si>
    <t>สยุมพร</t>
  </si>
  <si>
    <t>เชื้อวงศ์</t>
  </si>
  <si>
    <t>กิจโอสถ</t>
  </si>
  <si>
    <t>สายสมร</t>
  </si>
  <si>
    <t>ศรีไพร</t>
  </si>
  <si>
    <t>สาวิตรี</t>
  </si>
  <si>
    <t>มากล้น</t>
  </si>
  <si>
    <t>สุกิจ</t>
  </si>
  <si>
    <t>ขาวทอง</t>
  </si>
  <si>
    <t>สุคนธ์</t>
  </si>
  <si>
    <t>โมลัยรักษ์</t>
  </si>
  <si>
    <t>สุชิน</t>
  </si>
  <si>
    <t>แม้นพวก</t>
  </si>
  <si>
    <t>สุทธิภา</t>
  </si>
  <si>
    <t>สุริยา</t>
  </si>
  <si>
    <t>ธาราวัชรศาสตร์</t>
  </si>
  <si>
    <t>อัจฉรียา</t>
  </si>
  <si>
    <t>วรพุฒ</t>
  </si>
  <si>
    <t>ว่องสาริกิจ</t>
  </si>
  <si>
    <t>พิเชษฐ์</t>
  </si>
  <si>
    <t>โคกกะเทียม</t>
  </si>
  <si>
    <t>006-6281314441</t>
  </si>
  <si>
    <t>006-9815789570</t>
  </si>
  <si>
    <t>006-6081342689</t>
  </si>
  <si>
    <t>006-9811189498</t>
  </si>
  <si>
    <t>006-6281103416</t>
  </si>
  <si>
    <t>006-6071325684</t>
  </si>
  <si>
    <t>006-6281316495</t>
  </si>
  <si>
    <t>006-6071318602</t>
  </si>
  <si>
    <t>006-6281423569</t>
  </si>
  <si>
    <t>006-6281314166</t>
  </si>
  <si>
    <t>006-9804029006</t>
  </si>
  <si>
    <t>006-6071302862</t>
  </si>
  <si>
    <t>006-6281114736</t>
  </si>
  <si>
    <t>006-9801786949</t>
  </si>
  <si>
    <t>006-6071322995</t>
  </si>
  <si>
    <t>006-6281416937</t>
  </si>
  <si>
    <t>006-6331435050</t>
  </si>
  <si>
    <t>006-9811435308</t>
  </si>
  <si>
    <t>006-6420000238</t>
  </si>
  <si>
    <t>006-6071316685</t>
  </si>
  <si>
    <t>006-6071406498</t>
  </si>
  <si>
    <t>006-6081344452</t>
  </si>
  <si>
    <t>006-6261154031</t>
  </si>
  <si>
    <t>006-6071525993</t>
  </si>
  <si>
    <t>006-6081346323</t>
  </si>
  <si>
    <t>006-6260078285</t>
  </si>
  <si>
    <t>006-6071550432</t>
  </si>
  <si>
    <t>006-6261077916</t>
  </si>
  <si>
    <t>006-6261075387</t>
  </si>
  <si>
    <t>006-6071311942</t>
  </si>
  <si>
    <t>006-6071339014</t>
  </si>
  <si>
    <t>006-9816000156</t>
  </si>
  <si>
    <t>006-6071325846</t>
  </si>
  <si>
    <t>006-6081342492</t>
  </si>
  <si>
    <t>006-9804378752</t>
  </si>
  <si>
    <t>006-9804029162</t>
  </si>
  <si>
    <t>006-6081347338</t>
  </si>
  <si>
    <t>006-6071261627</t>
  </si>
  <si>
    <t>นาง กัญญา จิ๋วหยี่</t>
  </si>
  <si>
    <t>นาย จิระชัย นาคยา</t>
  </si>
  <si>
    <t>นาย ฉลอง คันทะมาลา</t>
  </si>
  <si>
    <t>นาย เฉลิมชัย ธูปบูชา</t>
  </si>
  <si>
    <t>นาย ชัชไชย รับบุญ</t>
  </si>
  <si>
    <t>นาย ไชยณรงค์ ธีระรังสิกุล</t>
  </si>
  <si>
    <t>นาย ณรงค์ รักษ์พุก</t>
  </si>
  <si>
    <t>นาง ณิชาภา เจริญลาภ</t>
  </si>
  <si>
    <t>นาง แตงไทย พยัตธรรม</t>
  </si>
  <si>
    <t>นาง บังอร เนตรทอง</t>
  </si>
  <si>
    <t>นาย บุญส่ง ปั้นงาม</t>
  </si>
  <si>
    <t>นาย บุญส่ง ฤทธิ์บำรุง</t>
  </si>
  <si>
    <t>นาย บุญส่ง เอ็งสุโสภณ</t>
  </si>
  <si>
    <t>นาย บุญสืบ แพร่หลาย</t>
  </si>
  <si>
    <t>นาย พรชัย เข็มวงษ์</t>
  </si>
  <si>
    <t>นาย พัฒนะ พิเชฐศิรประภา</t>
  </si>
  <si>
    <t>นาง เพ็ญแข สังพาลี</t>
  </si>
  <si>
    <t>นาง เย็นจิตต์ เพชรรัตน์</t>
  </si>
  <si>
    <t>นาย วิชาญ นาคสิทธิวงษ์</t>
  </si>
  <si>
    <t>นาย วินัย เสือเนียม</t>
  </si>
  <si>
    <t>นาง วิไลวรรณ เขื่อนยัง</t>
  </si>
  <si>
    <t>นาง ศิริลักษณ์ รอดสการ</t>
  </si>
  <si>
    <t>นาย สถาพร นิลสนธิ</t>
  </si>
  <si>
    <t>นาง สมจิตต์ อ่วมเกิด</t>
  </si>
  <si>
    <t>นาย สมพงษ์ หอมยา</t>
  </si>
  <si>
    <t>นาย สมสิทธิ์ ภิรมย์ภักดิ์</t>
  </si>
  <si>
    <t>นาย สมัคร คูณหอม</t>
  </si>
  <si>
    <t>นาง สยุมพร เชื้อวงศ์</t>
  </si>
  <si>
    <t>นาย สามารถ กิจโอสถ</t>
  </si>
  <si>
    <t>นาง สายสมร ศรีไพร</t>
  </si>
  <si>
    <t>นาง สาวิตรี ประพินพงศกร</t>
  </si>
  <si>
    <t>นาง สำราญ มากล้น</t>
  </si>
  <si>
    <t>นาย สุกิจ ขาวทอง</t>
  </si>
  <si>
    <t>นาย สุคนธ์ โมลัยรักษ์</t>
  </si>
  <si>
    <t>นาย สุชิน แม้นพวก</t>
  </si>
  <si>
    <t>นาง สุทธิภา สายเพ็ชร์</t>
  </si>
  <si>
    <t>นาย สุริยา ธาราวัชรศาสตร์</t>
  </si>
  <si>
    <t>นาง อัจฉรียา ภู่กระจาย</t>
  </si>
  <si>
    <t>นาง อัมพร วรพุฒ</t>
  </si>
  <si>
    <t>นาย ประสิทธิ์ ว่องสาริกิจ</t>
  </si>
  <si>
    <t>นาย พิเชษฐ์ โคกกะเทียม</t>
  </si>
  <si>
    <t xml:space="preserve"> 2 </t>
  </si>
  <si>
    <t xml:space="preserve"> 081-9734554</t>
  </si>
  <si>
    <t xml:space="preserve"> 60/1</t>
  </si>
  <si>
    <t xml:space="preserve"> 083-6272114</t>
  </si>
  <si>
    <t xml:space="preserve"> 116/2</t>
  </si>
  <si>
    <t xml:space="preserve"> 087-2092049</t>
  </si>
  <si>
    <t xml:space="preserve"> 6</t>
  </si>
  <si>
    <t xml:space="preserve"> 81/9</t>
  </si>
  <si>
    <t>ซอยมาลัย</t>
  </si>
  <si>
    <t>089-6401577</t>
  </si>
  <si>
    <t>086-4465005</t>
  </si>
  <si>
    <t>086-1193063</t>
  </si>
  <si>
    <t xml:space="preserve"> 464/1</t>
  </si>
  <si>
    <t xml:space="preserve"> 134/2</t>
  </si>
  <si>
    <t>087-5716296</t>
  </si>
  <si>
    <t xml:space="preserve"> 21/4</t>
  </si>
  <si>
    <t>089-9607535</t>
  </si>
  <si>
    <t xml:space="preserve"> 11/33</t>
  </si>
  <si>
    <t>056-876117,086-2170692</t>
  </si>
  <si>
    <t>ถนนมาลัย 1</t>
  </si>
  <si>
    <t>081-6053161</t>
  </si>
  <si>
    <t>087-0545540</t>
  </si>
  <si>
    <t xml:space="preserve"> 522/8</t>
  </si>
  <si>
    <t>089-5639701</t>
  </si>
  <si>
    <t>081-7866900</t>
  </si>
  <si>
    <t xml:space="preserve"> 105/5</t>
  </si>
  <si>
    <t>086-2120789</t>
  </si>
  <si>
    <t>ซอยงามน้ำใจ</t>
  </si>
  <si>
    <t>089-8586352</t>
  </si>
  <si>
    <t>089-2702355</t>
  </si>
  <si>
    <t xml:space="preserve"> 59/1</t>
  </si>
  <si>
    <t>ซอยหลังอำเภอ</t>
  </si>
  <si>
    <t>081-7400266</t>
  </si>
  <si>
    <t>081-0449621</t>
  </si>
  <si>
    <t xml:space="preserve"> 92/1</t>
  </si>
  <si>
    <t>056-270063,081-0374087</t>
  </si>
  <si>
    <t>ซอยมหาราช 3</t>
  </si>
  <si>
    <t>087-2007182</t>
  </si>
  <si>
    <t>089-8601320</t>
  </si>
  <si>
    <t xml:space="preserve"> 37/1</t>
  </si>
  <si>
    <t>หมู่บ้านชัยมงคล</t>
  </si>
  <si>
    <t>084-6346212,056-892231</t>
  </si>
  <si>
    <t>หนองเต่า</t>
  </si>
  <si>
    <t>081-7807399</t>
  </si>
  <si>
    <t>084-9512831</t>
  </si>
  <si>
    <t>086-0389611</t>
  </si>
  <si>
    <t xml:space="preserve"> 129/3</t>
  </si>
  <si>
    <t>ถนนพรหมนคร</t>
  </si>
  <si>
    <t>089-6389500</t>
  </si>
  <si>
    <t xml:space="preserve"> 14/8</t>
  </si>
  <si>
    <t>086-2098517</t>
  </si>
  <si>
    <t>081-9711642</t>
  </si>
  <si>
    <t>081-8882394</t>
  </si>
  <si>
    <t>006-6071274044</t>
  </si>
  <si>
    <t>นาย บุญชู เสือป่า</t>
  </si>
  <si>
    <t xml:space="preserve"> 85/1</t>
  </si>
  <si>
    <t xml:space="preserve"> 086-2132507</t>
  </si>
  <si>
    <t xml:space="preserve"> 143/15</t>
  </si>
  <si>
    <t xml:space="preserve"> 60/2</t>
  </si>
  <si>
    <t>086-7966935</t>
  </si>
  <si>
    <t xml:space="preserve"> 63/2</t>
  </si>
  <si>
    <t>084-1537148</t>
  </si>
  <si>
    <t xml:space="preserve"> 28/2</t>
  </si>
  <si>
    <t>056-290015</t>
  </si>
  <si>
    <t>089-9582223</t>
  </si>
  <si>
    <t>087-9961421</t>
  </si>
  <si>
    <t>ซอยสำเภาทอง</t>
  </si>
  <si>
    <t>087-1976463</t>
  </si>
  <si>
    <t>086-2067589</t>
  </si>
  <si>
    <t xml:space="preserve"> 494/6</t>
  </si>
  <si>
    <t>081-7270148</t>
  </si>
  <si>
    <t>087-0618878</t>
  </si>
  <si>
    <t xml:space="preserve"> 4/2</t>
  </si>
  <si>
    <t xml:space="preserve"> 271/1</t>
  </si>
  <si>
    <t>081-9733042,056-249382</t>
  </si>
  <si>
    <t xml:space="preserve"> 74/12</t>
  </si>
  <si>
    <t>087-2108403</t>
  </si>
  <si>
    <t xml:space="preserve">  355/3</t>
  </si>
  <si>
    <t xml:space="preserve"> 087-1979793</t>
  </si>
  <si>
    <t>กุสุมาลย์</t>
  </si>
  <si>
    <t>วงศ์วิบูลย์ชัย</t>
  </si>
  <si>
    <t>006-6080050765</t>
  </si>
  <si>
    <t>นาง กุสุมาลย์ วงศ์วิบูลย์ชัย</t>
  </si>
  <si>
    <t xml:space="preserve"> 39/3</t>
  </si>
  <si>
    <t xml:space="preserve"> 083-4894142,056-283283</t>
  </si>
  <si>
    <t>สรรพยา</t>
  </si>
  <si>
    <t>085-8724439</t>
  </si>
  <si>
    <t>08-1532-1344</t>
  </si>
  <si>
    <t>08-7844-3052</t>
  </si>
  <si>
    <t>08-983-90044</t>
  </si>
  <si>
    <t>08-7842-7981</t>
  </si>
  <si>
    <t>08-1036-5827</t>
  </si>
  <si>
    <t>08-1038-6486</t>
  </si>
  <si>
    <t>08-3662-4344</t>
  </si>
  <si>
    <t xml:space="preserve"> 3/4</t>
  </si>
  <si>
    <t xml:space="preserve"> ซอยฟ้าทอง</t>
  </si>
  <si>
    <t xml:space="preserve"> 548/1</t>
  </si>
  <si>
    <t xml:space="preserve"> 089-8606339</t>
  </si>
  <si>
    <t>นาง กรุณา ก้อนนาค</t>
  </si>
  <si>
    <t>นาง กฤษณา แผนบัว</t>
  </si>
  <si>
    <t>นาง กอบแก้ว แววเพ็ชร์</t>
  </si>
  <si>
    <t>นาย กัมพล โพธิ์อ่อง</t>
  </si>
  <si>
    <t>นาง กาญจนา ศรีสว่าง</t>
  </si>
  <si>
    <t>นาย กิตติ ชุติมานันท์</t>
  </si>
  <si>
    <t>นาย เกรียงศักดิ์ กิ่งนาค</t>
  </si>
  <si>
    <t>นาง เกษร ภักดีจันทร์</t>
  </si>
  <si>
    <t>นาย แก้ว กองขุนจันทร์</t>
  </si>
  <si>
    <t>นาย โกสุม สายเพ็ชร์</t>
  </si>
  <si>
    <t>นาย คัมภีร์ สินสวัสดิ์</t>
  </si>
  <si>
    <t>นาย คำนวณ เบื้องสุวรรณ์</t>
  </si>
  <si>
    <t>นาง จงดี ขจรกล่ำ</t>
  </si>
  <si>
    <t>นาง จงรักษ์ จันทร์อร่าม</t>
  </si>
  <si>
    <t>นาย จอม โพธิ์วัด</t>
  </si>
  <si>
    <t>นาง จันทนา พิจารณ์</t>
  </si>
  <si>
    <t>นาง จันทร์เพ็ญ กฤติยา</t>
  </si>
  <si>
    <t>นาง จันเพ็ญ ใยเทศ</t>
  </si>
  <si>
    <t>นาย จาตุรงค์ อรุณอาศิรกุล</t>
  </si>
  <si>
    <t>นาง จารุวรรณ นวลศรี</t>
  </si>
  <si>
    <t>นาย ปัญญา กฤษดี</t>
  </si>
  <si>
    <t>นาง พะเยาว์ ทับพุ่ม</t>
  </si>
  <si>
    <t>นาย นิเวช สำเภา</t>
  </si>
  <si>
    <t>นาย ปรีชา มะณี</t>
  </si>
  <si>
    <t>นาย สมจิต เกตุเพ็ชร</t>
  </si>
  <si>
    <t>บ้านโคกสุข</t>
  </si>
  <si>
    <t>พัชร</t>
  </si>
  <si>
    <t>006-9801757787</t>
  </si>
  <si>
    <t xml:space="preserve"> 19/2</t>
  </si>
  <si>
    <t>082-165-7680,056-281019</t>
  </si>
  <si>
    <t>006-9824000119</t>
  </si>
  <si>
    <t>006-9823909482</t>
  </si>
  <si>
    <t>บำนาญกรมฯ</t>
  </si>
  <si>
    <t>บำนาญไพศาลี</t>
  </si>
  <si>
    <t>006-6311352532</t>
  </si>
  <si>
    <t>จักรพงษ์</t>
  </si>
  <si>
    <t>ทวี</t>
  </si>
  <si>
    <t>เปลี่ยนไทย</t>
  </si>
  <si>
    <t>ชัชไชย</t>
  </si>
  <si>
    <t>ศิริลักษณ์</t>
  </si>
  <si>
    <t>จันทิรา</t>
  </si>
  <si>
    <t>006-9805128598</t>
  </si>
  <si>
    <t>นาง จันทิรา จันทรวรชาต</t>
  </si>
  <si>
    <t xml:space="preserve"> 1/14</t>
  </si>
  <si>
    <t>093-2517709 ,085-2722845</t>
  </si>
  <si>
    <t>089-9598699</t>
  </si>
  <si>
    <t>ถนนศิลานาก</t>
  </si>
  <si>
    <t>คมสันต์</t>
  </si>
  <si>
    <t>จำแนกวงษ์</t>
  </si>
  <si>
    <t>คำรณ</t>
  </si>
  <si>
    <t>จันทร์ลอย</t>
  </si>
  <si>
    <t>จรุณ</t>
  </si>
  <si>
    <t>ไสยพาที</t>
  </si>
  <si>
    <t>เมฆดำ</t>
  </si>
  <si>
    <t>จิตรา</t>
  </si>
  <si>
    <t>ดาริณี</t>
  </si>
  <si>
    <t>ดาลัด</t>
  </si>
  <si>
    <t>เอกสุภาพันธุ์</t>
  </si>
  <si>
    <t>แก้วคง</t>
  </si>
  <si>
    <t>ทัศนีย์</t>
  </si>
  <si>
    <t>คงสุข</t>
  </si>
  <si>
    <t>ธนพงศ์</t>
  </si>
  <si>
    <t>มรรคผล</t>
  </si>
  <si>
    <t>ธีรนาฏ</t>
  </si>
  <si>
    <t>แก่นบุญ</t>
  </si>
  <si>
    <t>นิตยา</t>
  </si>
  <si>
    <t>เหลืองหิรัญ</t>
  </si>
  <si>
    <t>บุหลง</t>
  </si>
  <si>
    <t>ศุภศิลป์</t>
  </si>
  <si>
    <t>เรียงสา</t>
  </si>
  <si>
    <t>เพ็ชยะมาตร์</t>
  </si>
  <si>
    <t>ผลยาม</t>
  </si>
  <si>
    <t>ปรีดาภัทร์</t>
  </si>
  <si>
    <t>เต็งสกุลนาม</t>
  </si>
  <si>
    <t>พงศ์ธร</t>
  </si>
  <si>
    <t>คงบุญ</t>
  </si>
  <si>
    <t>พงษ์ศักดิ์</t>
  </si>
  <si>
    <t>พินิจ</t>
  </si>
  <si>
    <t>วันคืนดี</t>
  </si>
  <si>
    <t>ทับวงษ์</t>
  </si>
  <si>
    <t>เรไร</t>
  </si>
  <si>
    <t>เรียมวิไล</t>
  </si>
  <si>
    <t>เรืองธีรวงศา</t>
  </si>
  <si>
    <t>วรรัตน์</t>
  </si>
  <si>
    <t>วรางคนา</t>
  </si>
  <si>
    <t>รัตนบัวพา</t>
  </si>
  <si>
    <t>วราภรณ์</t>
  </si>
  <si>
    <t>อิ่มศิลป์</t>
  </si>
  <si>
    <t>วันทนีย์</t>
  </si>
  <si>
    <t>สุทธิเศวต</t>
  </si>
  <si>
    <t>วิชิต</t>
  </si>
  <si>
    <t>หริ่งรอด</t>
  </si>
  <si>
    <t>โพธิยาสานนท์</t>
  </si>
  <si>
    <t>วิศิษฎ์</t>
  </si>
  <si>
    <t>รอดบำรุง</t>
  </si>
  <si>
    <t>ศักดิ์ศรี</t>
  </si>
  <si>
    <t>ชื่นกลิ่น</t>
  </si>
  <si>
    <t>สว่างชัย</t>
  </si>
  <si>
    <t>พระขันธ์</t>
  </si>
  <si>
    <t>ลิ้มวิโรจน์</t>
  </si>
  <si>
    <t>สุดา</t>
  </si>
  <si>
    <t>สุภลักษณ์</t>
  </si>
  <si>
    <t>สุภาพร</t>
  </si>
  <si>
    <t>ทองทวีสิทธิ์</t>
  </si>
  <si>
    <t>อดิศักดิ์</t>
  </si>
  <si>
    <t>อนุกูล</t>
  </si>
  <si>
    <t>เจียมฉวี</t>
  </si>
  <si>
    <t>มีทอง</t>
  </si>
  <si>
    <t>เขียน</t>
  </si>
  <si>
    <t>ชื่นชม</t>
  </si>
  <si>
    <t>จำเนียร</t>
  </si>
  <si>
    <t>ดีนัด</t>
  </si>
  <si>
    <t>ชม</t>
  </si>
  <si>
    <t>แหวนเพ็ชร</t>
  </si>
  <si>
    <t>คมกฤช</t>
  </si>
  <si>
    <t>006-6071341787</t>
  </si>
  <si>
    <t>006-6261076243</t>
  </si>
  <si>
    <t>006-6071458099</t>
  </si>
  <si>
    <t>006-6071312671</t>
  </si>
  <si>
    <t>006-6071318394</t>
  </si>
  <si>
    <t>006-6071329787</t>
  </si>
  <si>
    <t>006-6281118057</t>
  </si>
  <si>
    <t>006-6281101200</t>
  </si>
  <si>
    <t>006-6281115260</t>
  </si>
  <si>
    <t>006-9801757736</t>
  </si>
  <si>
    <t>006-6081346021</t>
  </si>
  <si>
    <t>006-6281423666</t>
  </si>
  <si>
    <t>006-6080171899</t>
  </si>
  <si>
    <t>006-6081343553</t>
  </si>
  <si>
    <t>006-6261323127</t>
  </si>
  <si>
    <t>006-6261094535</t>
  </si>
  <si>
    <t>006-9802931519</t>
  </si>
  <si>
    <t>006-9804005859</t>
  </si>
  <si>
    <t>006-6071434718</t>
  </si>
  <si>
    <t>006-6081342360</t>
  </si>
  <si>
    <t>006-6080055724</t>
  </si>
  <si>
    <t>006-6331434747</t>
  </si>
  <si>
    <t>006-6281417232</t>
  </si>
  <si>
    <t>006-6261075778</t>
  </si>
  <si>
    <t>006-6081345394</t>
  </si>
  <si>
    <t>006-6081345157</t>
  </si>
  <si>
    <t>006-6261075875</t>
  </si>
  <si>
    <t>006-6081342697</t>
  </si>
  <si>
    <t>006-9822896867</t>
  </si>
  <si>
    <t>006-6071309743</t>
  </si>
  <si>
    <t>006-6071327776</t>
  </si>
  <si>
    <t>006-6081343871</t>
  </si>
  <si>
    <t>006-6261076529</t>
  </si>
  <si>
    <t>006-6071325927</t>
  </si>
  <si>
    <t>006-6261262705</t>
  </si>
  <si>
    <t>006-6331434496</t>
  </si>
  <si>
    <t>006-9804091577</t>
  </si>
  <si>
    <t>006-9804029197</t>
  </si>
  <si>
    <t>006-9819520886</t>
  </si>
  <si>
    <t>006-6261278342</t>
  </si>
  <si>
    <t>006-9801730870</t>
  </si>
  <si>
    <t>006-9802868582</t>
  </si>
  <si>
    <t>006-9819519837</t>
  </si>
  <si>
    <t>006-6071322979</t>
  </si>
  <si>
    <t>006-6081347095</t>
  </si>
  <si>
    <t>006-6261094667</t>
  </si>
  <si>
    <t>006-6071639883</t>
  </si>
  <si>
    <t>006-6081205711</t>
  </si>
  <si>
    <t>006-6331125698</t>
  </si>
  <si>
    <t>006-6081342948</t>
  </si>
  <si>
    <t>006-6071407451</t>
  </si>
  <si>
    <t>นาย คมสันต์ จำแนกวงษ์</t>
  </si>
  <si>
    <t>นาย คำรณ จันทร์ลอย</t>
  </si>
  <si>
    <t>นาย จรุณ ไสยพาที</t>
  </si>
  <si>
    <t>นาง จิตรา ปรางค์วิเศษ</t>
  </si>
  <si>
    <t>นาง ดาริณี พ่วงพุ่ม</t>
  </si>
  <si>
    <t>นาง ดาลัด เอกสุภาพันธุ์</t>
  </si>
  <si>
    <t>นาย ถนอม แก้วคง</t>
  </si>
  <si>
    <t>นาง ทัศนีย์ คงสุข</t>
  </si>
  <si>
    <t>นาย ธนพงศ์ มรรคผล</t>
  </si>
  <si>
    <t>นาง ธีรนาฏ แก่นบุญ</t>
  </si>
  <si>
    <t>นาง นิตยา เหลืองหิรัญ</t>
  </si>
  <si>
    <t>นาง บุหลง ศุภศิลป์</t>
  </si>
  <si>
    <t>นาย ประจวบ เรียงสา</t>
  </si>
  <si>
    <t>นาย ประมวล เพ็ชยะมาตร์</t>
  </si>
  <si>
    <t>นาย ปรีชา ผลยาม</t>
  </si>
  <si>
    <t>นาย ปรีดาภัทร์ เต็งสกุลนาม</t>
  </si>
  <si>
    <t>นาย พงศ์ธร คงบุญ</t>
  </si>
  <si>
    <t>นาย พงษ์ศักดิ์ ผ่องวิลัย</t>
  </si>
  <si>
    <t>นาง พินิจ วันคืนดี</t>
  </si>
  <si>
    <t>นาย ไพศาล ทับวงษ์</t>
  </si>
  <si>
    <t>นาง เรไร เดือนหงาย</t>
  </si>
  <si>
    <t>นาง เรียมวิไล เรืองธีรวงศา</t>
  </si>
  <si>
    <t>นาง ลัดดา กล่อมแก้ว</t>
  </si>
  <si>
    <t>นาง วรรณา เกตุเทียน</t>
  </si>
  <si>
    <t>นาง วรางคนา รัตนบัวพา</t>
  </si>
  <si>
    <t>นาง วราภรณ์ อิ่มศิลป์</t>
  </si>
  <si>
    <t>นาง วันทนีย์ วรวีกิจการณ์</t>
  </si>
  <si>
    <t>นาง วาสนา สุทธิเศวต</t>
  </si>
  <si>
    <t>นาย วิชิต หริ่งรอด</t>
  </si>
  <si>
    <t>นาย วิเชียร โพธิยาสานนท์</t>
  </si>
  <si>
    <t>นาย วิศิษฎ์ รอดบำรุง</t>
  </si>
  <si>
    <t>นาง ศักดิ์ศรี จริยาคุณา</t>
  </si>
  <si>
    <t>นาย ศุภาชัย บาลี</t>
  </si>
  <si>
    <t>นาย สง่า ดารา</t>
  </si>
  <si>
    <t>นาย สนิท สุทธิเศวต</t>
  </si>
  <si>
    <t>นาย สมชาย เอกสุภาพันธุ์</t>
  </si>
  <si>
    <t>นาย สมพร ชื่นกลิ่น</t>
  </si>
  <si>
    <t>นาย สมพร สว่างชัย</t>
  </si>
  <si>
    <t>นาย สมหมาย พระขันธ์</t>
  </si>
  <si>
    <t>นาย สำราญ ลิ้มวิโรจน์</t>
  </si>
  <si>
    <t>นาง สุดา ธีระรังสิกุล</t>
  </si>
  <si>
    <t>นาย สุเทพ ขจรกล่ำ</t>
  </si>
  <si>
    <t>นาง สุภลักษณ์ ศรีจันทร์</t>
  </si>
  <si>
    <t>นาง สุภาพร ทองทวีสิทธิ์</t>
  </si>
  <si>
    <t>นาย อดิศักดิ์ ธีระรังสิกุล</t>
  </si>
  <si>
    <t>นาง อนุกูล เจียมฉวี</t>
  </si>
  <si>
    <t>นาง อัญชลี ทับทิม</t>
  </si>
  <si>
    <t>นาง อำพร มีทอง</t>
  </si>
  <si>
    <t>นาง อุไร เกตุสุภะ</t>
  </si>
  <si>
    <t>นาย เขียน ชื่นชม</t>
  </si>
  <si>
    <t>นาย จำเนียร ดีนัด</t>
  </si>
  <si>
    <t>นาย ชม แหวนเพ็ชร</t>
  </si>
  <si>
    <t>นาย น้อย ลอดสูงเนิน</t>
  </si>
  <si>
    <t>นาย ยงยุทธ คมกฤช</t>
  </si>
  <si>
    <t>089-9657716</t>
  </si>
  <si>
    <t>089-9611557</t>
  </si>
  <si>
    <t xml:space="preserve"> 300/7</t>
  </si>
  <si>
    <t>081-7401310</t>
  </si>
  <si>
    <t xml:space="preserve"> 196/2</t>
  </si>
  <si>
    <t>089-2686580</t>
  </si>
  <si>
    <t xml:space="preserve"> 300/3</t>
  </si>
  <si>
    <t>087-0645485</t>
  </si>
  <si>
    <t>093-1510169</t>
  </si>
  <si>
    <t>14</t>
  </si>
  <si>
    <t>081-9715312</t>
  </si>
  <si>
    <t xml:space="preserve"> 300/16</t>
  </si>
  <si>
    <t>089-8600644</t>
  </si>
  <si>
    <t>082-8826554</t>
  </si>
  <si>
    <t>086-1999089</t>
  </si>
  <si>
    <t xml:space="preserve"> 24/6</t>
  </si>
  <si>
    <t>081-7401942</t>
  </si>
  <si>
    <t>081-0445876</t>
  </si>
  <si>
    <t>096-0154116</t>
  </si>
  <si>
    <t>089-2693635</t>
  </si>
  <si>
    <t xml:space="preserve"> 173/36</t>
  </si>
  <si>
    <t>ถนนสุวรรณสังข์</t>
  </si>
  <si>
    <t>ลูกเสือ 2  ถนนมาตุลี</t>
  </si>
  <si>
    <t>089-2696294</t>
  </si>
  <si>
    <t xml:space="preserve"> 292/5</t>
  </si>
  <si>
    <t>มหาโพธิ์</t>
  </si>
  <si>
    <t>เก้าเลี้ยว</t>
  </si>
  <si>
    <t>089-9585433</t>
  </si>
  <si>
    <t>089-9072999</t>
  </si>
  <si>
    <t>081-7868675</t>
  </si>
  <si>
    <t xml:space="preserve"> 225/4</t>
  </si>
  <si>
    <t>ถนนวงศาโรจน์</t>
  </si>
  <si>
    <t>อุทัยใหม่</t>
  </si>
  <si>
    <t>เมืองอุทัยธานี</t>
  </si>
  <si>
    <t>081-0381790</t>
  </si>
  <si>
    <t>หลังเทศบาล</t>
  </si>
  <si>
    <t>081-9625956</t>
  </si>
  <si>
    <t>081-0466971</t>
  </si>
  <si>
    <t>081-3794722</t>
  </si>
  <si>
    <t>084-8136778</t>
  </si>
  <si>
    <t>089-9064092</t>
  </si>
  <si>
    <t>บ้านกล้วย</t>
  </si>
  <si>
    <t>087-4924100</t>
  </si>
  <si>
    <t>081-9626706</t>
  </si>
  <si>
    <t xml:space="preserve"> 2/2</t>
  </si>
  <si>
    <t>089-9586050</t>
  </si>
  <si>
    <t xml:space="preserve"> 319/8</t>
  </si>
  <si>
    <t>087-9270033</t>
  </si>
  <si>
    <t xml:space="preserve"> 136/2</t>
  </si>
  <si>
    <t>ตะโพนางดำออก</t>
  </si>
  <si>
    <t>083-9538297</t>
  </si>
  <si>
    <t>086-1307876</t>
  </si>
  <si>
    <t xml:space="preserve"> 27/1</t>
  </si>
  <si>
    <t>089-8580243</t>
  </si>
  <si>
    <t>080-5103011</t>
  </si>
  <si>
    <t>087-1948995</t>
  </si>
  <si>
    <t>089-2692645</t>
  </si>
  <si>
    <t xml:space="preserve"> 123/3</t>
  </si>
  <si>
    <t>087-7984790</t>
  </si>
  <si>
    <t>089-5666904</t>
  </si>
  <si>
    <t xml:space="preserve"> 44/1</t>
  </si>
  <si>
    <t>ประชาสรรค์</t>
  </si>
  <si>
    <t>083-6304520</t>
  </si>
  <si>
    <t xml:space="preserve"> 256/1</t>
  </si>
  <si>
    <t>084-8170528</t>
  </si>
  <si>
    <t>084-5754007</t>
  </si>
  <si>
    <t xml:space="preserve"> 52/5</t>
  </si>
  <si>
    <t>081-9730628</t>
  </si>
  <si>
    <t>087-1984371</t>
  </si>
  <si>
    <t>สารภี 2 เทศบาลเมืองตาคลี</t>
  </si>
  <si>
    <t>081-3793388</t>
  </si>
  <si>
    <t>081-7869454</t>
  </si>
  <si>
    <t xml:space="preserve"> 61/11</t>
  </si>
  <si>
    <t>089-8586508</t>
  </si>
  <si>
    <t xml:space="preserve"> 151/4</t>
  </si>
  <si>
    <t>084-5782174 , 056-889035</t>
  </si>
  <si>
    <t>089-5731050 , 086-4087434</t>
  </si>
  <si>
    <t>056-270035 , 081-9717093</t>
  </si>
  <si>
    <t>087-3086065 , 056-879573</t>
  </si>
  <si>
    <t xml:space="preserve"> 93/5</t>
  </si>
  <si>
    <t>099-1434821</t>
  </si>
  <si>
    <t>089-7060930 , 086-2038962</t>
  </si>
  <si>
    <t>087-2071084</t>
  </si>
  <si>
    <t>ถนนวิถีพรหมประทาน</t>
  </si>
  <si>
    <t>081-5321939</t>
  </si>
  <si>
    <t>63/2</t>
  </si>
  <si>
    <t xml:space="preserve"> หมู่บ้านหนองใหญ่</t>
  </si>
  <si>
    <t>บุญเปรียบ</t>
  </si>
  <si>
    <t>ทองกลม</t>
  </si>
  <si>
    <t>พรรณปรียาพร</t>
  </si>
  <si>
    <t>นาง พรรณปรียาพร ผ่องวิลัย</t>
  </si>
  <si>
    <t>นาง บุญเปรียบ ทองกลม</t>
  </si>
  <si>
    <t>006-9808640095</t>
  </si>
  <si>
    <t>006-6281144260</t>
  </si>
  <si>
    <t xml:space="preserve"> 276/5</t>
  </si>
  <si>
    <t xml:space="preserve"> 08-9721-4911</t>
  </si>
  <si>
    <t xml:space="preserve"> 08-3489-2497</t>
  </si>
  <si>
    <t xml:space="preserve"> หนองกลับ</t>
  </si>
  <si>
    <t xml:space="preserve"> หนองบัว</t>
  </si>
  <si>
    <t>ร่มไทร/สวัสดิการ อ.หนองบัว</t>
  </si>
  <si>
    <t>ชุลีพร</t>
  </si>
  <si>
    <t>กิตติรัตนวศิน</t>
  </si>
  <si>
    <t>006-6281103408</t>
  </si>
  <si>
    <t>0-563-6134,0870566685</t>
  </si>
  <si>
    <t>0-5636-6196,0817272757</t>
  </si>
  <si>
    <t>08-1596-0481,0957974180</t>
  </si>
  <si>
    <t>09-6569-4687</t>
  </si>
  <si>
    <t>240</t>
  </si>
  <si>
    <t xml:space="preserve"> 34</t>
  </si>
  <si>
    <t xml:space="preserve"> 056-248002,089-5623522</t>
  </si>
  <si>
    <t>ศีดา</t>
  </si>
  <si>
    <t>บัญชีธนาคาร</t>
  </si>
  <si>
    <t>006-9829144208</t>
  </si>
  <si>
    <t xml:space="preserve"> 579/165</t>
  </si>
  <si>
    <t>The Connect 11 ถ.พระราม 2</t>
  </si>
  <si>
    <t>บางมด</t>
  </si>
  <si>
    <t>จอมทอง</t>
  </si>
  <si>
    <t>056-269093,089-7076611</t>
  </si>
  <si>
    <t xml:space="preserve"> 10/3</t>
  </si>
  <si>
    <t xml:space="preserve">วันชัย </t>
  </si>
  <si>
    <t>เทียนดี</t>
  </si>
  <si>
    <t>นาย วันชัย เทียนดี</t>
  </si>
  <si>
    <t>006-9831087704</t>
  </si>
  <si>
    <t>006-6261076405</t>
  </si>
  <si>
    <t>006-9832219760</t>
  </si>
  <si>
    <t>ซอย 1 ถนนโค้งพัฒนา</t>
  </si>
  <si>
    <t xml:space="preserve"> 08-1973-3154</t>
  </si>
  <si>
    <t>08-1269-7714</t>
  </si>
  <si>
    <t xml:space="preserve"> 1259/28</t>
  </si>
  <si>
    <t>เสนากรีนวิลล์</t>
  </si>
  <si>
    <t xml:space="preserve"> ถนนพระยาสุเรนทร์</t>
  </si>
  <si>
    <t>บางชัน</t>
  </si>
  <si>
    <t>คลองสามวา</t>
  </si>
  <si>
    <t xml:space="preserve">  283/3</t>
  </si>
  <si>
    <t>006-9801762772</t>
  </si>
  <si>
    <t>006-9801762934</t>
  </si>
  <si>
    <t>006-9830966348</t>
  </si>
  <si>
    <t>0-5635-2155,0810385782</t>
  </si>
  <si>
    <t xml:space="preserve"> นครสวรรค์ตก</t>
  </si>
  <si>
    <t>27/20</t>
  </si>
  <si>
    <t>0-5627-3111</t>
  </si>
  <si>
    <t>เชาวลิต</t>
  </si>
  <si>
    <t>พุ่มเปี่ยม</t>
  </si>
  <si>
    <t>วีระพล</t>
  </si>
  <si>
    <t>006-9804180952</t>
  </si>
  <si>
    <t>006-9824430172</t>
  </si>
  <si>
    <t>006-6261153191</t>
  </si>
  <si>
    <t>นาย เชาวลิต ธิติธนานนท์</t>
  </si>
  <si>
    <t>นาย ประจวบ พุ่มเปี่ยม</t>
  </si>
  <si>
    <t>นาย วีระพล เหี่ยวเกิด</t>
  </si>
  <si>
    <t>506/9</t>
  </si>
  <si>
    <t>081-9722702,081-8722702</t>
  </si>
  <si>
    <t>10 บ้านเขาล้อ</t>
  </si>
  <si>
    <t>086-2117688</t>
  </si>
  <si>
    <t>081-2810319</t>
  </si>
  <si>
    <t>เฉลิมลาภ</t>
  </si>
  <si>
    <t>หุตะมาน</t>
  </si>
  <si>
    <t>นาย เฉลิมลาภ หุตะมาน</t>
  </si>
  <si>
    <t>โรงเรียนธนศรี บ้านลาดปัง</t>
  </si>
  <si>
    <t>152</t>
  </si>
  <si>
    <t>08-7212-1326</t>
  </si>
  <si>
    <t>08-7574-0438,08-1474-5122</t>
  </si>
  <si>
    <t xml:space="preserve">   </t>
  </si>
  <si>
    <t>006-9835033382</t>
  </si>
  <si>
    <t>006-6070307445</t>
  </si>
  <si>
    <t>006-9835890226</t>
  </si>
  <si>
    <t xml:space="preserve">  </t>
  </si>
  <si>
    <t>กรุงไทย</t>
  </si>
  <si>
    <t xml:space="preserve"> 104/4</t>
  </si>
  <si>
    <t>หมู่บ้านคลองมะรื่น</t>
  </si>
  <si>
    <t>กฤษณ์</t>
  </si>
  <si>
    <t>เกตุอรุณ</t>
  </si>
  <si>
    <t>มีสมสืบ</t>
  </si>
  <si>
    <t>จงกมณ</t>
  </si>
  <si>
    <t>ศรีทอง</t>
  </si>
  <si>
    <t>จันตรา</t>
  </si>
  <si>
    <t>จันทร์สิทธิ์</t>
  </si>
  <si>
    <t>จันทรา</t>
  </si>
  <si>
    <t>วงศ์สกุล</t>
  </si>
  <si>
    <t>จำปา</t>
  </si>
  <si>
    <t>ถีจันทร์</t>
  </si>
  <si>
    <t>จำรอง</t>
  </si>
  <si>
    <t>แย้มทับ</t>
  </si>
  <si>
    <t>จันทร์ดี</t>
  </si>
  <si>
    <t>ถนอมวงษ์</t>
  </si>
  <si>
    <t>จิราพร</t>
  </si>
  <si>
    <t>แก้วแดง</t>
  </si>
  <si>
    <t>ฉลองรัฐ</t>
  </si>
  <si>
    <t>วงษ์ไทย</t>
  </si>
  <si>
    <t>เฉลียว</t>
  </si>
  <si>
    <t>จุ้ยด้วง</t>
  </si>
  <si>
    <t>ชนาภา</t>
  </si>
  <si>
    <t>ทาประสิทธิ์</t>
  </si>
  <si>
    <t>ชูชีพ</t>
  </si>
  <si>
    <t>เชาว์</t>
  </si>
  <si>
    <t>ดวงทิพย์</t>
  </si>
  <si>
    <t>อินทร์เมรี</t>
  </si>
  <si>
    <t>ดิเรก</t>
  </si>
  <si>
    <t>ชุ่มกมล</t>
  </si>
  <si>
    <t>เตี้ยง</t>
  </si>
  <si>
    <t>พื้นผา</t>
  </si>
  <si>
    <t>ทองดำ</t>
  </si>
  <si>
    <t>ธรรมรัตน์</t>
  </si>
  <si>
    <t>นคร</t>
  </si>
  <si>
    <t>นพคุณ</t>
  </si>
  <si>
    <t>นารัตน์</t>
  </si>
  <si>
    <t>นิวัฒน์</t>
  </si>
  <si>
    <t>บรรจบ</t>
  </si>
  <si>
    <t>บุญลือ</t>
  </si>
  <si>
    <t>วงษ์มั่น</t>
  </si>
  <si>
    <t>ยังดำรงค์</t>
  </si>
  <si>
    <t>ประสาน</t>
  </si>
  <si>
    <t>นพวิชัย</t>
  </si>
  <si>
    <t>จรูญจิตรวีร์</t>
  </si>
  <si>
    <t>ชูติพงศ์ชัยวัฒน์</t>
  </si>
  <si>
    <t>พรสวรรค์</t>
  </si>
  <si>
    <t>พวงจำปา</t>
  </si>
  <si>
    <t>พิเชฏฐ์</t>
  </si>
  <si>
    <t>สิทธิสมาน</t>
  </si>
  <si>
    <t>พิมพรรณ</t>
  </si>
  <si>
    <t>ไพรศรี</t>
  </si>
  <si>
    <t>ภานุวัฒน์</t>
  </si>
  <si>
    <t>จันทร์ทับ</t>
  </si>
  <si>
    <t>กรรขำ</t>
  </si>
  <si>
    <t>มณี</t>
  </si>
  <si>
    <t>มะลิ</t>
  </si>
  <si>
    <t>วิไลลักษณ์</t>
  </si>
  <si>
    <t>เมธา</t>
  </si>
  <si>
    <t>ศรีคำ</t>
  </si>
  <si>
    <t>ราตรี</t>
  </si>
  <si>
    <t>เพชรประดับ</t>
  </si>
  <si>
    <t>รุจาภา</t>
  </si>
  <si>
    <t>ฟักทอง</t>
  </si>
  <si>
    <t>ฤทัยรัตน์</t>
  </si>
  <si>
    <t>ชินทะวัน</t>
  </si>
  <si>
    <t>หนูพุก</t>
  </si>
  <si>
    <t>วัลลภา</t>
  </si>
  <si>
    <t>ดิษผล</t>
  </si>
  <si>
    <t>สายทอง</t>
  </si>
  <si>
    <t>รุผักชี</t>
  </si>
  <si>
    <t>อึ้งประดิษฐ์</t>
  </si>
  <si>
    <t>ศุภภร</t>
  </si>
  <si>
    <t>จูเที่ยง</t>
  </si>
  <si>
    <t>สมจิตร์</t>
  </si>
  <si>
    <t>บัวผัน</t>
  </si>
  <si>
    <t>สมใจ</t>
  </si>
  <si>
    <t>ป้องหมู่</t>
  </si>
  <si>
    <t>ชัยโพศรี</t>
  </si>
  <si>
    <t>ปัญญาพร</t>
  </si>
  <si>
    <t xml:space="preserve">สมบูรณ์ </t>
  </si>
  <si>
    <t>ดีเจริญ</t>
  </si>
  <si>
    <t>โตชื่นสกุล</t>
  </si>
  <si>
    <t>เมืองคำ</t>
  </si>
  <si>
    <t>สรเกตุ</t>
  </si>
  <si>
    <t>หมวกผัน</t>
  </si>
  <si>
    <t>สำอาง</t>
  </si>
  <si>
    <t>ตั้งวงษ์เลิศ</t>
  </si>
  <si>
    <t>สิรินุช</t>
  </si>
  <si>
    <t>โตศรี</t>
  </si>
  <si>
    <t>สุจิตรา</t>
  </si>
  <si>
    <t>รักษาเขตต์</t>
  </si>
  <si>
    <t>สุชาดา</t>
  </si>
  <si>
    <t>สวนสุข</t>
  </si>
  <si>
    <t>สีสวย</t>
  </si>
  <si>
    <t>สุทธิพงศ์</t>
  </si>
  <si>
    <t>อนุตรพงศ์</t>
  </si>
  <si>
    <t>สุรีย์</t>
  </si>
  <si>
    <t>บุญพันธ์</t>
  </si>
  <si>
    <t>อนุศิษฐ์</t>
  </si>
  <si>
    <t>เรืองมาลัย</t>
  </si>
  <si>
    <t>อัญเชิญ</t>
  </si>
  <si>
    <t>อุทัยวรรณ</t>
  </si>
  <si>
    <t>เขียง</t>
  </si>
  <si>
    <t>แป้นฝ้าย</t>
  </si>
  <si>
    <t>006-6071320127</t>
  </si>
  <si>
    <t>006-6261075565</t>
  </si>
  <si>
    <t>006-6281144422</t>
  </si>
  <si>
    <t>006-6260034555</t>
  </si>
  <si>
    <t>006-9804438135</t>
  </si>
  <si>
    <t>006-6071533198</t>
  </si>
  <si>
    <t>006-6071208823</t>
  </si>
  <si>
    <t>006-6261094519</t>
  </si>
  <si>
    <t>006-9804028999</t>
  </si>
  <si>
    <t>006-9801782633</t>
  </si>
  <si>
    <t>006-6071544955</t>
  </si>
  <si>
    <t>006-6071311306</t>
  </si>
  <si>
    <t>006-6081345637</t>
  </si>
  <si>
    <t>006-9804180839</t>
  </si>
  <si>
    <t>006-6070183029</t>
  </si>
  <si>
    <t>006-6281102738</t>
  </si>
  <si>
    <t>006-6071321913</t>
  </si>
  <si>
    <t>006-9823920664</t>
  </si>
  <si>
    <t>006-6071318564</t>
  </si>
  <si>
    <t>006-9806630130</t>
  </si>
  <si>
    <t>006-6071314313</t>
  </si>
  <si>
    <t>006-9804361221</t>
  </si>
  <si>
    <t>006-6281103211</t>
  </si>
  <si>
    <t>006-6281126890</t>
  </si>
  <si>
    <t>006-6281419774</t>
  </si>
  <si>
    <t>006-6071318521</t>
  </si>
  <si>
    <t>006-6071323894</t>
  </si>
  <si>
    <t>006-9802868566</t>
  </si>
  <si>
    <t>006-6261077290</t>
  </si>
  <si>
    <t>006-6281315456</t>
  </si>
  <si>
    <t>006-6071322529</t>
  </si>
  <si>
    <t>006-6261094500</t>
  </si>
  <si>
    <t>006-9830633780</t>
  </si>
  <si>
    <t>006-9804457083</t>
  </si>
  <si>
    <t>006-9824125078</t>
  </si>
  <si>
    <t>006-6071308925</t>
  </si>
  <si>
    <t>006-6071552885</t>
  </si>
  <si>
    <t>006-6071312205</t>
  </si>
  <si>
    <t>006-9823600678</t>
  </si>
  <si>
    <t>006-6071523257</t>
  </si>
  <si>
    <t>006-6071322502</t>
  </si>
  <si>
    <t>006-6261108021</t>
  </si>
  <si>
    <t>006-9802434450</t>
  </si>
  <si>
    <t>006-6280159205</t>
  </si>
  <si>
    <t>006-9823891117</t>
  </si>
  <si>
    <t>006-6281418999</t>
  </si>
  <si>
    <t>006-6281315146</t>
  </si>
  <si>
    <t>006-6261096767</t>
  </si>
  <si>
    <t>006-9826282952</t>
  </si>
  <si>
    <t>006-6071323975</t>
  </si>
  <si>
    <t>006-6070164369</t>
  </si>
  <si>
    <t>006-6071326133</t>
  </si>
  <si>
    <t>006-6071349397</t>
  </si>
  <si>
    <t>006-6071318467</t>
  </si>
  <si>
    <t>006-6071321980</t>
  </si>
  <si>
    <t>006-6071319897</t>
  </si>
  <si>
    <t>006-9824009345</t>
  </si>
  <si>
    <t>006-9812926909</t>
  </si>
  <si>
    <t>006-9815788701</t>
  </si>
  <si>
    <t>006-6071586054</t>
  </si>
  <si>
    <t>006-9834134576</t>
  </si>
  <si>
    <t>006-6081345971</t>
  </si>
  <si>
    <t>006-6071330343</t>
  </si>
  <si>
    <t>006-9823519218</t>
  </si>
  <si>
    <t>006-6071312248</t>
  </si>
  <si>
    <t>006-6071325145</t>
  </si>
  <si>
    <t>006-6130171382</t>
  </si>
  <si>
    <t>006-6071462509</t>
  </si>
  <si>
    <t>006-9801952261</t>
  </si>
  <si>
    <t>006-6281102703</t>
  </si>
  <si>
    <t>006-6331434739</t>
  </si>
  <si>
    <t>006-6071480558</t>
  </si>
  <si>
    <t>006-6071320062</t>
  </si>
  <si>
    <t>006-9823864756</t>
  </si>
  <si>
    <t>006-6071322677</t>
  </si>
  <si>
    <t>006-6261094101</t>
  </si>
  <si>
    <t>006-9811555230</t>
  </si>
  <si>
    <t>006-6051847723</t>
  </si>
  <si>
    <t>006-6261077983</t>
  </si>
  <si>
    <t>006-9827963171</t>
  </si>
  <si>
    <t>006-6071313341</t>
  </si>
  <si>
    <t>006-6081379736</t>
  </si>
  <si>
    <t>006-6281316150</t>
  </si>
  <si>
    <t>006-9803182579</t>
  </si>
  <si>
    <t>006-6281129490</t>
  </si>
  <si>
    <t>นาย กฤช ยอดทอง</t>
  </si>
  <si>
    <t>นาย กฤษณ์ ทับทิมศรี</t>
  </si>
  <si>
    <t>นาง จงกมณ ศรีทอง</t>
  </si>
  <si>
    <t>นาง จันตรา จันทร์สิทธิ์</t>
  </si>
  <si>
    <t>นาง จันทรา วงศ์สกุล</t>
  </si>
  <si>
    <t>นาย จำปา ถีจันทร์</t>
  </si>
  <si>
    <t>นาย จำรอง แย้มทับ</t>
  </si>
  <si>
    <t>นาง จินดา จันทร์ดี</t>
  </si>
  <si>
    <t>นาง จิราพร แก้วแดง</t>
  </si>
  <si>
    <t>นาย ฉลองรัฐ วงษ์ไทย</t>
  </si>
  <si>
    <t>นาย เฉลิม จันทร</t>
  </si>
  <si>
    <t>นาย เฉลียว จุ้ยด้วง</t>
  </si>
  <si>
    <t>นาง ชนาภา ทาประสิทธิ์</t>
  </si>
  <si>
    <t>นาง ชุลีพร กิตติรัตนวศิน</t>
  </si>
  <si>
    <t>นาย ชูชีพ ปรางค์วิเศษ</t>
  </si>
  <si>
    <t>นาง ดวงทิพย์ อินทร์เมรี</t>
  </si>
  <si>
    <t>นาย ดิเรก ชุ่มกมล</t>
  </si>
  <si>
    <t>นาย เตี้ยง พื้นผา</t>
  </si>
  <si>
    <t>นาย ทวีป วิไลวรรณ</t>
  </si>
  <si>
    <t>นาย ทองดำ หนูเผ่า</t>
  </si>
  <si>
    <t>นาย ทองดี คงเพชรศักดิ์</t>
  </si>
  <si>
    <t>นาย ธรรมรัตน์ เพชรรัตน์</t>
  </si>
  <si>
    <t>นาย นคร ศรรุ่ง</t>
  </si>
  <si>
    <t>นาง นงเยาว์ ศรสุรินทร์</t>
  </si>
  <si>
    <t>นาย นพคุณ พยัตธรรม</t>
  </si>
  <si>
    <t>นาย นิวัฒน์ ทองทวีสิทธิ์</t>
  </si>
  <si>
    <t>นาย บรรจบ สังข์ธูป</t>
  </si>
  <si>
    <t>นาง บังอร แก้วคง</t>
  </si>
  <si>
    <t>นาง บุญเรือน โอมพิทักษ์พงศ์</t>
  </si>
  <si>
    <t>นาย บุญลือ วงษ์มั่น</t>
  </si>
  <si>
    <t>นาง ประมวล ยังดำรงค์</t>
  </si>
  <si>
    <t>นาย ประสาน นพวิชัย</t>
  </si>
  <si>
    <t>นาย ประเสริฐ จรูญจิตรวีร์</t>
  </si>
  <si>
    <t>นาง ปราณี ชูติพงศ์ชัยวัฒน์</t>
  </si>
  <si>
    <t>นาย ปรีชา เชื้อวงศ์</t>
  </si>
  <si>
    <t>นาง พรสวรรค์ วงษ์ไทย</t>
  </si>
  <si>
    <t>นาง พัชรินทร์ พวงจำปา</t>
  </si>
  <si>
    <t>นาย พิเชฏฐ์ สิทธิสมาน</t>
  </si>
  <si>
    <t>นาง ไพรศรี วังศิลา</t>
  </si>
  <si>
    <t>นาย ภานุวัฒน์ จันทร์ทับ</t>
  </si>
  <si>
    <t>นาย มงคล กรรขำ</t>
  </si>
  <si>
    <t>นาง มะลิ ปรีเปรม</t>
  </si>
  <si>
    <t>นาย มานะ วิไลลักษณ์</t>
  </si>
  <si>
    <t>นาย เมธา ศรีคำ</t>
  </si>
  <si>
    <t>นาง รุจาภา ฟักทอง</t>
  </si>
  <si>
    <t>นาง ฤทัยรัตน์ ชินทะวัน</t>
  </si>
  <si>
    <t>นาง วัฒนา หนูพุก</t>
  </si>
  <si>
    <t>นาง วัลลภา ดิษผล</t>
  </si>
  <si>
    <t>นาง วาสนา สายทอง</t>
  </si>
  <si>
    <t>นาย วินัย รุผักชี</t>
  </si>
  <si>
    <t>นาย ศักดิ์ อึ้งประดิษฐ์</t>
  </si>
  <si>
    <t>นาง ศิริวรรณ ประทุมชาติ</t>
  </si>
  <si>
    <t>นาง ศีดา มณีศิริ</t>
  </si>
  <si>
    <t>นาย ศุภชัย ผู้ภักดี</t>
  </si>
  <si>
    <t>นาง ศุภภร คันทะมาลา</t>
  </si>
  <si>
    <t>นาย สมเกียรติ จูเที่ยง</t>
  </si>
  <si>
    <t>นาย สมจิตร์ บัวผัน</t>
  </si>
  <si>
    <t>นาง สมใจ ป้องหมู่</t>
  </si>
  <si>
    <t>นาย สมชาย ชัยโพศรี</t>
  </si>
  <si>
    <t>นาง สมบูรณ์ ดีเจริญ</t>
  </si>
  <si>
    <t>นาย สมพงษ์ โตชื่นสกุล</t>
  </si>
  <si>
    <t>นาง สมหมาย เมืองคำ</t>
  </si>
  <si>
    <t>นาย สรเกตุ เขื่อนยัง</t>
  </si>
  <si>
    <t>นาง สำอาง ตั้งวงษ์เลิศ</t>
  </si>
  <si>
    <t>นาง สิรินุช โตศรี</t>
  </si>
  <si>
    <t>นาง สุจิตรา รักษาเขตต์</t>
  </si>
  <si>
    <t>นาง สุชาดา สวนสุข</t>
  </si>
  <si>
    <t>นาย สุชิน สีสวย</t>
  </si>
  <si>
    <t>นาย สุทธิพงศ์ สถิตย์น้อย</t>
  </si>
  <si>
    <t>นาง สุภาพร กิจโอสถ</t>
  </si>
  <si>
    <t>นาง สุรีย์ บุญพันธ์</t>
  </si>
  <si>
    <t>นาย อนุกูล หริ่งรอด</t>
  </si>
  <si>
    <t>นาย อนุศิษฐ์ เรืองมาลัย</t>
  </si>
  <si>
    <t>นาง อัจฉรา วงษ์เพ็ชร์</t>
  </si>
  <si>
    <t>นาย อำนวย ทองกลม</t>
  </si>
  <si>
    <t>นาย เขียง แป้นฝ้าย</t>
  </si>
  <si>
    <t>66/2</t>
  </si>
  <si>
    <t>087-2003986</t>
  </si>
  <si>
    <t xml:space="preserve"> 081-7137404</t>
  </si>
  <si>
    <t xml:space="preserve"> ทำนบ</t>
  </si>
  <si>
    <t>74/2</t>
  </si>
  <si>
    <t>086-2052874</t>
  </si>
  <si>
    <t>081-2805978</t>
  </si>
  <si>
    <t>274/11</t>
  </si>
  <si>
    <t>242/20</t>
  </si>
  <si>
    <t>086-9392252</t>
  </si>
  <si>
    <t>089-9947682</t>
  </si>
  <si>
    <t>112/6</t>
  </si>
  <si>
    <t>086-2075295</t>
  </si>
  <si>
    <t>086-1146179,056-352063</t>
  </si>
  <si>
    <t>856/1</t>
  </si>
  <si>
    <t>089-7022502</t>
  </si>
  <si>
    <t>178/2</t>
  </si>
  <si>
    <t>094-0430143</t>
  </si>
  <si>
    <t>รจนา 2</t>
  </si>
  <si>
    <t>089-9594118,056-265404</t>
  </si>
  <si>
    <t>148/19</t>
  </si>
  <si>
    <t>081-7867293</t>
  </si>
  <si>
    <t>086-2083485</t>
  </si>
  <si>
    <t>061-3165119</t>
  </si>
  <si>
    <t>084-5987361,0857275554</t>
  </si>
  <si>
    <t>080-2247699</t>
  </si>
  <si>
    <t>300/2</t>
  </si>
  <si>
    <t>093-2266795</t>
  </si>
  <si>
    <t>115/5</t>
  </si>
  <si>
    <t>086-2122218</t>
  </si>
  <si>
    <t>083-9593744</t>
  </si>
  <si>
    <t>083-7889210</t>
  </si>
  <si>
    <t>107/3</t>
  </si>
  <si>
    <t>097-9645966</t>
  </si>
  <si>
    <t>ยี่สุ่นเทศ</t>
  </si>
  <si>
    <t>091-8413900</t>
  </si>
  <si>
    <t>081-5960825</t>
  </si>
  <si>
    <t>056-259027,081-2843400</t>
  </si>
  <si>
    <t>98/1</t>
  </si>
  <si>
    <t>081-0445457</t>
  </si>
  <si>
    <t xml:space="preserve"> 22/3</t>
  </si>
  <si>
    <t>081-0362445,056-387031</t>
  </si>
  <si>
    <t>098-8057400</t>
  </si>
  <si>
    <t xml:space="preserve"> 266/44</t>
  </si>
  <si>
    <t>089-7069049</t>
  </si>
  <si>
    <t>093-2761579</t>
  </si>
  <si>
    <t>081-8886278</t>
  </si>
  <si>
    <t>ท่าแค</t>
  </si>
  <si>
    <t>เมืองลพบุรี</t>
  </si>
  <si>
    <t>089-4390267</t>
  </si>
  <si>
    <t>081-7948791</t>
  </si>
  <si>
    <t>091-8438556</t>
  </si>
  <si>
    <t>103/10</t>
  </si>
  <si>
    <t>092-6548624</t>
  </si>
  <si>
    <t>087-3150766</t>
  </si>
  <si>
    <t>086-6807537</t>
  </si>
  <si>
    <t>081-6754824</t>
  </si>
  <si>
    <t>089-1470601</t>
  </si>
  <si>
    <t>57/38</t>
  </si>
  <si>
    <t>เจ้าเงาะ</t>
  </si>
  <si>
    <t>084-8144809</t>
  </si>
  <si>
    <t>087-9434252</t>
  </si>
  <si>
    <t>086-9300226</t>
  </si>
  <si>
    <t>พหลโยธิน</t>
  </si>
  <si>
    <t>089-6425951</t>
  </si>
  <si>
    <t>319/3</t>
  </si>
  <si>
    <t>083-2194254</t>
  </si>
  <si>
    <t xml:space="preserve"> 095-0028075,062-2717961</t>
  </si>
  <si>
    <t>74/12</t>
  </si>
  <si>
    <t>086-2041694</t>
  </si>
  <si>
    <t>093-5789496</t>
  </si>
  <si>
    <t>089-6402221</t>
  </si>
  <si>
    <t xml:space="preserve"> 3/5</t>
  </si>
  <si>
    <t>080-1185173</t>
  </si>
  <si>
    <t>087-3125342</t>
  </si>
  <si>
    <t>094-7057728</t>
  </si>
  <si>
    <t>293/4</t>
  </si>
  <si>
    <t>085-6264524</t>
  </si>
  <si>
    <t>258/1</t>
  </si>
  <si>
    <t>089-8578703</t>
  </si>
  <si>
    <t>098-5688550</t>
  </si>
  <si>
    <t>สวรรค์วิถี</t>
  </si>
  <si>
    <t xml:space="preserve"> 23/5</t>
  </si>
  <si>
    <t>089-9611576</t>
  </si>
  <si>
    <t>ตาคลีพัฒนา</t>
  </si>
  <si>
    <t>081-3460616</t>
  </si>
  <si>
    <t>089-1757552,0862005262</t>
  </si>
  <si>
    <t>377/17</t>
  </si>
  <si>
    <t>บางมูลนาก</t>
  </si>
  <si>
    <t>081-6805529</t>
  </si>
  <si>
    <t>093-2818056</t>
  </si>
  <si>
    <t>086-6785249</t>
  </si>
  <si>
    <t>59/1</t>
  </si>
  <si>
    <t>081-2800589</t>
  </si>
  <si>
    <t>056-281010,089-5656348</t>
  </si>
  <si>
    <t>37/1</t>
  </si>
  <si>
    <t>บางขุด</t>
  </si>
  <si>
    <t>สรรคบุรี</t>
  </si>
  <si>
    <t>081-9726123</t>
  </si>
  <si>
    <t>70/1</t>
  </si>
  <si>
    <t>089-8394945</t>
  </si>
  <si>
    <t>มหาราช 3</t>
  </si>
  <si>
    <t>089-8596929</t>
  </si>
  <si>
    <t>086-9255046</t>
  </si>
  <si>
    <t>งามน้ำใจ</t>
  </si>
  <si>
    <t>081-8867245</t>
  </si>
  <si>
    <t>086-1104648</t>
  </si>
  <si>
    <t>083-9586688</t>
  </si>
  <si>
    <t>062-22667356</t>
  </si>
  <si>
    <t>191/1</t>
  </si>
  <si>
    <t>081-5961880</t>
  </si>
  <si>
    <t>089-9073454</t>
  </si>
  <si>
    <t>087-0959122</t>
  </si>
  <si>
    <t>085-7310394</t>
  </si>
  <si>
    <t>085-3631255</t>
  </si>
  <si>
    <t>081-2818806</t>
  </si>
  <si>
    <t>084-1817935</t>
  </si>
  <si>
    <t>081-2800489</t>
  </si>
  <si>
    <t>089-8394606</t>
  </si>
  <si>
    <t>089-0389799</t>
  </si>
  <si>
    <t xml:space="preserve"> 3/2</t>
  </si>
  <si>
    <t>087-2125677</t>
  </si>
  <si>
    <t>081-9730583</t>
  </si>
  <si>
    <t xml:space="preserve"> 232/2</t>
  </si>
  <si>
    <t>087-3145790</t>
  </si>
  <si>
    <t xml:space="preserve"> 8</t>
  </si>
  <si>
    <t>089-6407763</t>
  </si>
  <si>
    <t>ฤทธิ์</t>
  </si>
  <si>
    <t>เหล็งไทย</t>
  </si>
  <si>
    <t>ศรีทองอุทัย</t>
  </si>
  <si>
    <t>006-6081342115</t>
  </si>
  <si>
    <t>นาย สมชาย ศรีทองอุทัย</t>
  </si>
  <si>
    <t>นาย ฤทธิ์ เหล็งไทย</t>
  </si>
  <si>
    <t>ร้านกฤษฎาภรณ์</t>
  </si>
  <si>
    <t xml:space="preserve"> 083-6146749</t>
  </si>
  <si>
    <t>ถนนแสงมุกดา</t>
  </si>
  <si>
    <t xml:space="preserve"> พิกุล</t>
  </si>
  <si>
    <t xml:space="preserve"> ชุมแสง</t>
  </si>
  <si>
    <t xml:space="preserve"> 086-2005982,056-282239</t>
  </si>
  <si>
    <t xml:space="preserve"> 087-3104378,0-5626-2593</t>
  </si>
  <si>
    <t xml:space="preserve"> 24/4</t>
  </si>
  <si>
    <t xml:space="preserve"> 08-6679-0083</t>
  </si>
  <si>
    <t>อุทุมพร</t>
  </si>
  <si>
    <t>นาง อุทุมพร สีสวย</t>
  </si>
  <si>
    <t>006-9823673772</t>
  </si>
  <si>
    <t xml:space="preserve"> ถนนเทพสิทธินายก</t>
  </si>
  <si>
    <t xml:space="preserve"> 08-1675-4824</t>
  </si>
  <si>
    <t>โอมพิทักษ์พงศ์</t>
  </si>
  <si>
    <t>91/1</t>
  </si>
  <si>
    <t xml:space="preserve"> 089-5670338</t>
  </si>
  <si>
    <t>006-9823518513</t>
  </si>
  <si>
    <t xml:space="preserve"> 605/11</t>
  </si>
  <si>
    <t>โรจน์</t>
  </si>
  <si>
    <t>006-6071323959</t>
  </si>
  <si>
    <t>นาย โรจน์ ฟักทอง</t>
  </si>
  <si>
    <t xml:space="preserve"> หัวหวาย</t>
  </si>
  <si>
    <t xml:space="preserve"> 08-1780-7402</t>
  </si>
  <si>
    <t xml:space="preserve"> 09-4193-9134</t>
  </si>
  <si>
    <t>งามสง่า</t>
  </si>
  <si>
    <t>นาง สมพร งามสง่า</t>
  </si>
  <si>
    <t>08-3629-9784</t>
  </si>
  <si>
    <t xml:space="preserve"> วังข่อย</t>
  </si>
  <si>
    <t xml:space="preserve"> เยี่ยมพัฒนา</t>
  </si>
  <si>
    <t xml:space="preserve"> 11/1</t>
  </si>
  <si>
    <t>พรหมนคร 2</t>
  </si>
  <si>
    <t>ศุภาชัย</t>
  </si>
  <si>
    <t>ประเวศน์เหนือ</t>
  </si>
  <si>
    <t xml:space="preserve"> แขวงสายไหม</t>
  </si>
  <si>
    <t>เขตสายไหม</t>
  </si>
  <si>
    <t xml:space="preserve"> 08-6201-6189</t>
  </si>
  <si>
    <t xml:space="preserve"> หนองโพ</t>
  </si>
  <si>
    <t>ตามสมัคร</t>
  </si>
  <si>
    <t>006-6281535898</t>
  </si>
  <si>
    <t xml:space="preserve"> พุนกยูง</t>
  </si>
  <si>
    <t xml:space="preserve"> ตะคร้อ</t>
  </si>
  <si>
    <t>006-9823614091</t>
  </si>
  <si>
    <t>006-9824764275</t>
  </si>
  <si>
    <t>006-9823540918</t>
  </si>
  <si>
    <t>ถนนเทพสิทธินายก</t>
  </si>
  <si>
    <t>สิทธิธูรณ์</t>
  </si>
  <si>
    <t>006-9843979966</t>
  </si>
  <si>
    <t>006-9801782668</t>
  </si>
  <si>
    <t xml:space="preserve"> 102/93</t>
  </si>
  <si>
    <t>บ้านสร้าง</t>
  </si>
  <si>
    <t xml:space="preserve"> 219</t>
  </si>
  <si>
    <t>ธนพล</t>
  </si>
  <si>
    <t>ชินเทศ</t>
  </si>
  <si>
    <t>นาย ธนพล ชินเทศ</t>
  </si>
  <si>
    <t>006-9846499086</t>
  </si>
  <si>
    <t xml:space="preserve"> 12/2</t>
  </si>
  <si>
    <t xml:space="preserve"> 089-0351802,094-5599272</t>
  </si>
  <si>
    <t>ศ</t>
  </si>
  <si>
    <t xml:space="preserve"> 497/47</t>
  </si>
  <si>
    <t xml:space="preserve">  ท่าตะโก</t>
  </si>
  <si>
    <t>ทิพยปัญญากร</t>
  </si>
  <si>
    <t>กิติมาภรณ์</t>
  </si>
  <si>
    <t>คนอง</t>
  </si>
  <si>
    <t>ยอดฉิมมา</t>
  </si>
  <si>
    <t>ทัพยาง</t>
  </si>
  <si>
    <t>คำนึง</t>
  </si>
  <si>
    <t>นิ่มยี่สุ่น</t>
  </si>
  <si>
    <t>พันธ์พงษ์</t>
  </si>
  <si>
    <t>จงจิตร</t>
  </si>
  <si>
    <t>วงศ์เมฆินทร์</t>
  </si>
  <si>
    <t>จรินทร์</t>
  </si>
  <si>
    <t>พงษ์ประเสริฐ</t>
  </si>
  <si>
    <t>ศรีวัฒนะ</t>
  </si>
  <si>
    <t>ชลดา</t>
  </si>
  <si>
    <t>เอี่ยมรักษา</t>
  </si>
  <si>
    <t>ชัยพร</t>
  </si>
  <si>
    <t>หงษ์พรหม</t>
  </si>
  <si>
    <t>ชัยยง</t>
  </si>
  <si>
    <t>โสรัจวงษ์เจริญ</t>
  </si>
  <si>
    <t>ชาญชัย</t>
  </si>
  <si>
    <t>พุทธจันทร์</t>
  </si>
  <si>
    <t>ชาญวิทย์</t>
  </si>
  <si>
    <t>บุญดิเรก</t>
  </si>
  <si>
    <t>มหะพรหม</t>
  </si>
  <si>
    <t>ดวงใจ</t>
  </si>
  <si>
    <t>ทนงศักดิ์</t>
  </si>
  <si>
    <t>ทวาย</t>
  </si>
  <si>
    <t>พงษ์ผล</t>
  </si>
  <si>
    <t>ผิวเณร</t>
  </si>
  <si>
    <t>ทองปาน</t>
  </si>
  <si>
    <t>แดนมา</t>
  </si>
  <si>
    <t>นงนุช</t>
  </si>
  <si>
    <t>ผกาแดง</t>
  </si>
  <si>
    <t>น้ำทิพย์</t>
  </si>
  <si>
    <t>พันธุ์บุตร</t>
  </si>
  <si>
    <t>นิยม</t>
  </si>
  <si>
    <t>สังข์ทิพย์</t>
  </si>
  <si>
    <t>นิรมล</t>
  </si>
  <si>
    <t>บุญเนียง</t>
  </si>
  <si>
    <t>นิเวศน์</t>
  </si>
  <si>
    <t>นิสากร</t>
  </si>
  <si>
    <t>กลานันท์</t>
  </si>
  <si>
    <t>เนตร</t>
  </si>
  <si>
    <t>กรีสุวรรณ์</t>
  </si>
  <si>
    <t>บรรเจิด</t>
  </si>
  <si>
    <t>ดอชนะ</t>
  </si>
  <si>
    <t>บุญยืน</t>
  </si>
  <si>
    <t>บุญรอด</t>
  </si>
  <si>
    <t>บุญเมือง</t>
  </si>
  <si>
    <t>บุษบา</t>
  </si>
  <si>
    <t>สงวนวนชาติ</t>
  </si>
  <si>
    <t>ปรมุข</t>
  </si>
  <si>
    <t>ประเชิญ</t>
  </si>
  <si>
    <t>แก่นจ้าย</t>
  </si>
  <si>
    <t>พุ่มลำเจียก</t>
  </si>
  <si>
    <t>ศรีพันธุ์ทิพย์</t>
  </si>
  <si>
    <t>เผ่า</t>
  </si>
  <si>
    <t>เอี่ยมสอาด</t>
  </si>
  <si>
    <t>พยูน</t>
  </si>
  <si>
    <t>แก้วก่ำ</t>
  </si>
  <si>
    <t>จีนโต</t>
  </si>
  <si>
    <t>พวงเพชร</t>
  </si>
  <si>
    <t>พอเนตร</t>
  </si>
  <si>
    <t>ผึ้งสลับ</t>
  </si>
  <si>
    <t>พัชมณ</t>
  </si>
  <si>
    <t>เทียนศรี</t>
  </si>
  <si>
    <t>พิกุล</t>
  </si>
  <si>
    <t>โตสงคราม</t>
  </si>
  <si>
    <t>พิมพ์พิชชา</t>
  </si>
  <si>
    <t>พงศาพงศพัศ</t>
  </si>
  <si>
    <t>มีสุวรรณ์</t>
  </si>
  <si>
    <t>สุขม่วง</t>
  </si>
  <si>
    <t>จั่นช้อย</t>
  </si>
  <si>
    <t>ระเบียบ</t>
  </si>
  <si>
    <t>หรั่งลาย</t>
  </si>
  <si>
    <t>ระพล</t>
  </si>
  <si>
    <t>กฤตพลวิวัฒน์</t>
  </si>
  <si>
    <t>เลขะวัฒนะ</t>
  </si>
  <si>
    <t>ลดาวัลลิ์</t>
  </si>
  <si>
    <t>มีเดช</t>
  </si>
  <si>
    <t>วนา</t>
  </si>
  <si>
    <t>วนิดา</t>
  </si>
  <si>
    <t>ญาดาวงศ์</t>
  </si>
  <si>
    <t>ธนพฤฒิบดี</t>
  </si>
  <si>
    <t>วัชรา</t>
  </si>
  <si>
    <t>โพธิสมบัติ</t>
  </si>
  <si>
    <t>คำอิ่ม</t>
  </si>
  <si>
    <t>เสงี่ยมศิลป์</t>
  </si>
  <si>
    <t>วิลาศ</t>
  </si>
  <si>
    <t>บุญมา</t>
  </si>
  <si>
    <t>วิไลพร</t>
  </si>
  <si>
    <t>มาเจริญ</t>
  </si>
  <si>
    <t>ศิริจิตร</t>
  </si>
  <si>
    <t>สนทยา</t>
  </si>
  <si>
    <t>สุยสว่าง</t>
  </si>
  <si>
    <t>อุตถิน</t>
  </si>
  <si>
    <t>ศรีนุช</t>
  </si>
  <si>
    <t>สมจิตย์</t>
  </si>
  <si>
    <t xml:space="preserve">สมเดช </t>
  </si>
  <si>
    <t>คุ้มตระกูล</t>
  </si>
  <si>
    <t>นุ่มนวล</t>
  </si>
  <si>
    <t>พัชราภิรักษ์</t>
  </si>
  <si>
    <t>สมลักษณ์</t>
  </si>
  <si>
    <t>บุญยิ่ง</t>
  </si>
  <si>
    <t>ศรีแดง</t>
  </si>
  <si>
    <t>สารัตน์</t>
  </si>
  <si>
    <t>สิงห์ทอง</t>
  </si>
  <si>
    <t>ช่ออ่อน</t>
  </si>
  <si>
    <t>มารศรี</t>
  </si>
  <si>
    <t>สังข์เดช</t>
  </si>
  <si>
    <t>เพ็ชรยิ้ม</t>
  </si>
  <si>
    <t>โหงอ่อน</t>
  </si>
  <si>
    <t>สุพิณ</t>
  </si>
  <si>
    <t>หริพ่าย</t>
  </si>
  <si>
    <t>อนุรัตน์</t>
  </si>
  <si>
    <t>สุรัตน์</t>
  </si>
  <si>
    <t>อยู่คง</t>
  </si>
  <si>
    <t>แหลม</t>
  </si>
  <si>
    <t>องุ่น</t>
  </si>
  <si>
    <t>ไทยกลั่น</t>
  </si>
  <si>
    <t>อวิรุทธ์</t>
  </si>
  <si>
    <t>อยู่ชา</t>
  </si>
  <si>
    <t>อัจฉราวรรณ</t>
  </si>
  <si>
    <t>ดิษฐเจริญ</t>
  </si>
  <si>
    <t>อารีรักษ์</t>
  </si>
  <si>
    <t>พนิชการ</t>
  </si>
  <si>
    <t>ชาญวาทิตานนท์</t>
  </si>
  <si>
    <t>คทายุทธ์</t>
  </si>
  <si>
    <t>มานะกิจศิริสุทธิ</t>
  </si>
  <si>
    <t>เชิด</t>
  </si>
  <si>
    <t>วันดี</t>
  </si>
  <si>
    <t>ส.อ.</t>
  </si>
  <si>
    <t>006-6280178900</t>
  </si>
  <si>
    <t>006-6281119797</t>
  </si>
  <si>
    <t>006-6331434755</t>
  </si>
  <si>
    <t>006-6081345734</t>
  </si>
  <si>
    <t>006-6071394910</t>
  </si>
  <si>
    <t>006-9823629846</t>
  </si>
  <si>
    <t>006-9801784555</t>
  </si>
  <si>
    <t>006-1171216165</t>
  </si>
  <si>
    <t>006-6071620899</t>
  </si>
  <si>
    <t>006-6071314690</t>
  </si>
  <si>
    <t>006-6071325994</t>
  </si>
  <si>
    <t>006-6071567793</t>
  </si>
  <si>
    <t>006-6071326826</t>
  </si>
  <si>
    <t>006-6281418166</t>
  </si>
  <si>
    <t>006-6260039913</t>
  </si>
  <si>
    <t>006-9823622604</t>
  </si>
  <si>
    <t>006-6071321476</t>
  </si>
  <si>
    <t>006-1170058647</t>
  </si>
  <si>
    <t>006-9813442425</t>
  </si>
  <si>
    <t>006-9801756012</t>
  </si>
  <si>
    <t>006-6261183740</t>
  </si>
  <si>
    <t>006-6071544343</t>
  </si>
  <si>
    <t>006-6071324491</t>
  </si>
  <si>
    <t>006-9845153372</t>
  </si>
  <si>
    <t>006-9832713838</t>
  </si>
  <si>
    <t>006-6081342956</t>
  </si>
  <si>
    <t>006-9804291010</t>
  </si>
  <si>
    <t>006-6071316707</t>
  </si>
  <si>
    <t>006-6261130221</t>
  </si>
  <si>
    <t>006-6051989064</t>
  </si>
  <si>
    <t>006-6331153950</t>
  </si>
  <si>
    <t>006-6071324467</t>
  </si>
  <si>
    <t>006-6071363993</t>
  </si>
  <si>
    <t>006-6050070636</t>
  </si>
  <si>
    <t>006-6281314360</t>
  </si>
  <si>
    <t>006-9804357534</t>
  </si>
  <si>
    <t>006-6260161166</t>
  </si>
  <si>
    <t>006-6281420748</t>
  </si>
  <si>
    <t>006-6281102622</t>
  </si>
  <si>
    <t>006-6071324521</t>
  </si>
  <si>
    <t>006-6071417414</t>
  </si>
  <si>
    <t>006-6071315026</t>
  </si>
  <si>
    <t>006-6261273839</t>
  </si>
  <si>
    <t>006-6071422604</t>
  </si>
  <si>
    <t>006-9807625858</t>
  </si>
  <si>
    <t>006-6260007078</t>
  </si>
  <si>
    <t>006-9823540713</t>
  </si>
  <si>
    <t>006-6071323150</t>
  </si>
  <si>
    <t>006-6071380898</t>
  </si>
  <si>
    <t>006-9819261511</t>
  </si>
  <si>
    <t>006-6261094675</t>
  </si>
  <si>
    <t>006-6281110412</t>
  </si>
  <si>
    <t>006-6071257662</t>
  </si>
  <si>
    <t>006-6071312302</t>
  </si>
  <si>
    <t>006-6071322049</t>
  </si>
  <si>
    <t>006-6071411114</t>
  </si>
  <si>
    <t>006-6071321999</t>
  </si>
  <si>
    <t>006-6281169395</t>
  </si>
  <si>
    <t>006-6081405427</t>
  </si>
  <si>
    <t>006-6260127057</t>
  </si>
  <si>
    <t>006-6261220670</t>
  </si>
  <si>
    <t>006-6071320216</t>
  </si>
  <si>
    <t>006-6071235359</t>
  </si>
  <si>
    <t>006-6081345203</t>
  </si>
  <si>
    <t>006-6071322111</t>
  </si>
  <si>
    <t>006-6261234132</t>
  </si>
  <si>
    <t>006-9801730919</t>
  </si>
  <si>
    <t>006-6281116569</t>
  </si>
  <si>
    <t>006-6070262875</t>
  </si>
  <si>
    <t>006-9823516936</t>
  </si>
  <si>
    <t>006-6261130493</t>
  </si>
  <si>
    <t>006-9807425085</t>
  </si>
  <si>
    <t>006-6261094640</t>
  </si>
  <si>
    <t>006-6281143795</t>
  </si>
  <si>
    <t>006-6071596890</t>
  </si>
  <si>
    <t>006-6281115414</t>
  </si>
  <si>
    <t>006-9824740155</t>
  </si>
  <si>
    <t>006-6071272912</t>
  </si>
  <si>
    <t>006-9804150085</t>
  </si>
  <si>
    <t>006-9802391832</t>
  </si>
  <si>
    <t>006-6071330017</t>
  </si>
  <si>
    <t>006-6071323983</t>
  </si>
  <si>
    <t>006-6261077169</t>
  </si>
  <si>
    <t>006-6081343928</t>
  </si>
  <si>
    <t>006-6071321409</t>
  </si>
  <si>
    <t>006-9826961140</t>
  </si>
  <si>
    <t>006-6071307600</t>
  </si>
  <si>
    <t>006-6261075131</t>
  </si>
  <si>
    <t>006-6071165857</t>
  </si>
  <si>
    <t>006-6071313368</t>
  </si>
  <si>
    <t>006-9802743895</t>
  </si>
  <si>
    <t>006-6071451698</t>
  </si>
  <si>
    <t>006-9801757868</t>
  </si>
  <si>
    <t>006-6261153914</t>
  </si>
  <si>
    <t>006-6071318645</t>
  </si>
  <si>
    <t>006-9832320895</t>
  </si>
  <si>
    <t>006-9823879524</t>
  </si>
  <si>
    <t>006-6071326400</t>
  </si>
  <si>
    <t>006-6081344746</t>
  </si>
  <si>
    <t>006-6281421418</t>
  </si>
  <si>
    <t>นาง กฤษณา ทิพยปัญญากร</t>
  </si>
  <si>
    <t>นาง กิติมาภรณ์ ทับทอง</t>
  </si>
  <si>
    <t>นาย คนึง ทัพยาง</t>
  </si>
  <si>
    <t>นาง คำนึง นิ่มยี่สุ่น</t>
  </si>
  <si>
    <t>นาง คำนึง พันธ์พงษ์</t>
  </si>
  <si>
    <t>นาย จรินทร์ พงษ์ประเสริฐ</t>
  </si>
  <si>
    <t>นาง จินตนา ศิลปวิจารณ์</t>
  </si>
  <si>
    <t>นาง ฉวีวรรณ ศรีวัฒนะ</t>
  </si>
  <si>
    <t>นาง ชลดา เอี่ยมรักษา</t>
  </si>
  <si>
    <t>นาง ชลอ ภักดีสุข</t>
  </si>
  <si>
    <t>นาย ชัยพร หงษ์พรหม</t>
  </si>
  <si>
    <t>นาย ชัยยง โสรัจวงษ์เจริญ</t>
  </si>
  <si>
    <t>นาย ชาญชัย พุทธจันทร์</t>
  </si>
  <si>
    <t>นาย ชาญวิทย์ บุญดิเรก</t>
  </si>
  <si>
    <t>นาย ณรงค์ มหะพรหม</t>
  </si>
  <si>
    <t>นาง ดวงใจ พุ่มเจริญ</t>
  </si>
  <si>
    <t>นาย ทนงศักดิ์ หุตะมาน</t>
  </si>
  <si>
    <t>นาย ทวีป ผิวเณร</t>
  </si>
  <si>
    <t>นาง ทองปาน แดนมา</t>
  </si>
  <si>
    <t>นาง ทับทิม เจริญสุข</t>
  </si>
  <si>
    <t>นาง นงนุช ผกาแดง</t>
  </si>
  <si>
    <t>นาง นวลพรรณ โพธิ์อ่อง</t>
  </si>
  <si>
    <t>นาง น้ำทิพย์ พันธุ์บุตร</t>
  </si>
  <si>
    <t>นาง นิยม สังข์ทิพย์</t>
  </si>
  <si>
    <t>นาง นิรมล บุญเนียง</t>
  </si>
  <si>
    <t>นาย นิเวศน์ โตศรี</t>
  </si>
  <si>
    <t>นาง นิสากร กลานันท์</t>
  </si>
  <si>
    <t>นาย เนตร กรีสุวรรณ์</t>
  </si>
  <si>
    <t>ส.อ. บรรเจิด ดอชนะ</t>
  </si>
  <si>
    <t>นาง บังอร ฝอยทอง</t>
  </si>
  <si>
    <t>นาย บุญยืน แย้มเผือก</t>
  </si>
  <si>
    <t>นาย บุญรอด บุญเมือง</t>
  </si>
  <si>
    <t>นาง บุษบา สงวนวนชาติ</t>
  </si>
  <si>
    <t>นาย ปรมุข ตั้งวงษ์เลิศ</t>
  </si>
  <si>
    <t>นาย ประเชิญ แก่นจ้าย</t>
  </si>
  <si>
    <t>นาย ประดิษฐ์ พุ่มลำเจียก</t>
  </si>
  <si>
    <t>นาง ประเทือง โพธิ</t>
  </si>
  <si>
    <t>นาง ประยงค์ ศรีพันธุ์ทิพย์</t>
  </si>
  <si>
    <t>นาย เผ่า เอี่ยมสอาด</t>
  </si>
  <si>
    <t>นาย พยูน แก้วก่ำ</t>
  </si>
  <si>
    <t>นาง พเยาว์ จีนโต</t>
  </si>
  <si>
    <t>นาง พวงเพชร ดำนงค์</t>
  </si>
  <si>
    <t>นาง พอเนตร ผาสุข</t>
  </si>
  <si>
    <t>นาง พัชมณ เทียนศรี</t>
  </si>
  <si>
    <t>นาง พิกุล โตสงคราม</t>
  </si>
  <si>
    <t>นาง พิมพ์พิชชา พงศาพงศพัศ</t>
  </si>
  <si>
    <t>นาง พิมพรรณ สิทธิธูรณ์</t>
  </si>
  <si>
    <t>นาย ไพศาล มีสุวรรณ์</t>
  </si>
  <si>
    <t>นาง ภิรมย์ สุขม่วง</t>
  </si>
  <si>
    <t>นาง ระเบียบ หรั่งลาย</t>
  </si>
  <si>
    <t>นาย ระพล กฤตพลวิวัฒน์</t>
  </si>
  <si>
    <t>นาง รัตนา เลขะวัฒนะ</t>
  </si>
  <si>
    <t>นาง ลดาวัลลิ์ มีเดช</t>
  </si>
  <si>
    <t>นาย วนา เจริญทัพ</t>
  </si>
  <si>
    <t>นาง วนิดา ญาดาวงศ์</t>
  </si>
  <si>
    <t>นาง วนิดา ธนพฤฒิบดี</t>
  </si>
  <si>
    <t>นาง วัชรา โพธิสมบัติ</t>
  </si>
  <si>
    <t>นาง วัฒนา สว่างชัย</t>
  </si>
  <si>
    <t>นาย วันชัย คำอิ่ม</t>
  </si>
  <si>
    <t>นาง วันเพ็ญ เสงี่ยมศิลป์</t>
  </si>
  <si>
    <t>นาย วินัย ศรีสิงห์</t>
  </si>
  <si>
    <t>นาง วิลาวรรณ์ ตามสมัคร</t>
  </si>
  <si>
    <t>นาย วิลาศ บุญมา</t>
  </si>
  <si>
    <t>นาง วิไลพร มาเจริญ</t>
  </si>
  <si>
    <t>นาง สนทยา สุยสว่าง</t>
  </si>
  <si>
    <t>นาย สมเกียรติ อุตถิน</t>
  </si>
  <si>
    <t>นาย สมควร สังข์ทิพย์</t>
  </si>
  <si>
    <t>นาง สมจิต ศรีนุช</t>
  </si>
  <si>
    <t>นาง สมจิตย์ จันทร์ชู</t>
  </si>
  <si>
    <t>นาย สมเดช คุ้มตระกูล</t>
  </si>
  <si>
    <t>นาย สมบัติ นุ่มนวล</t>
  </si>
  <si>
    <t>นาย สมบัติ พัชราภิรักษ์</t>
  </si>
  <si>
    <t>นาง สมลักษณ์ แพร่หลาย</t>
  </si>
  <si>
    <t>นาย สมหมาย บุญเอี่ยม</t>
  </si>
  <si>
    <t>นาย สมาน บุญยิ่ง</t>
  </si>
  <si>
    <t>นาย สวัสดิ์ ศรีแตง</t>
  </si>
  <si>
    <t>นาง สารัตน์ สิงห์ทอง</t>
  </si>
  <si>
    <t>นาย สิทธิชัย ช่ออ่อน</t>
  </si>
  <si>
    <t>นาย สุชาติ มารศรี</t>
  </si>
  <si>
    <t>นาย สุชิน สังข์เดช</t>
  </si>
  <si>
    <t>นาย สุทิน เพ็ชรยิ้ม</t>
  </si>
  <si>
    <t>นาย สุพจน์ โหงอ่อน</t>
  </si>
  <si>
    <t>นาง สุพิณ หริพ่าย</t>
  </si>
  <si>
    <t>นาย สุรพล อนุรัตน์</t>
  </si>
  <si>
    <t>นาย สุรัตน์ อยู่คง</t>
  </si>
  <si>
    <t>นาย แหลม หรั่งลาย</t>
  </si>
  <si>
    <t>นาง องุ่น ไทยกลั่น</t>
  </si>
  <si>
    <t>นาย อวิรุทธ์ อยู่ชา</t>
  </si>
  <si>
    <t>นาง อัจฉราวรรณ ทองดง</t>
  </si>
  <si>
    <t>นาง อัมพร ดิษฐเจริญ</t>
  </si>
  <si>
    <t>นาง อารีรักษ์ พนิชการ</t>
  </si>
  <si>
    <t>นาง อุไรวรรณ ชาญวาทิตานนท์</t>
  </si>
  <si>
    <t>นาย คทายุทธ์ มานะกิจศิริสุทธิ</t>
  </si>
  <si>
    <t>นาย เชิด วันดี</t>
  </si>
  <si>
    <t xml:space="preserve"> ชีน้ำร้าย</t>
  </si>
  <si>
    <t xml:space="preserve"> อินทร์บุรี</t>
  </si>
  <si>
    <t xml:space="preserve"> 085-4224363</t>
  </si>
  <si>
    <t xml:space="preserve"> ซ.ลูกคลี</t>
  </si>
  <si>
    <t>084-8138498</t>
  </si>
  <si>
    <t xml:space="preserve"> ซ.โค้งพัฒนา 3</t>
  </si>
  <si>
    <t xml:space="preserve"> ซ.โค้งพัฒนา 6</t>
  </si>
  <si>
    <t>084-5911829</t>
  </si>
  <si>
    <t xml:space="preserve"> สำโรงชัย</t>
  </si>
  <si>
    <t xml:space="preserve"> 086-9357091</t>
  </si>
  <si>
    <t xml:space="preserve"> 46/2</t>
  </si>
  <si>
    <t xml:space="preserve"> สร้อยทอง</t>
  </si>
  <si>
    <t xml:space="preserve"> 086-8028587</t>
  </si>
  <si>
    <t xml:space="preserve"> ถ.เทศบาลพัฒนา 2</t>
  </si>
  <si>
    <t xml:space="preserve"> 081-0392632</t>
  </si>
  <si>
    <t>ถ.เทศบาล</t>
  </si>
  <si>
    <t xml:space="preserve"> 083-1892319</t>
  </si>
  <si>
    <t xml:space="preserve"> 094-1845355</t>
  </si>
  <si>
    <t xml:space="preserve"> นาขอม</t>
  </si>
  <si>
    <t xml:space="preserve"> 087-8447633</t>
  </si>
  <si>
    <t xml:space="preserve"> 165/3</t>
  </si>
  <si>
    <t xml:space="preserve"> 089-5642034</t>
  </si>
  <si>
    <t xml:space="preserve"> 081-0457413</t>
  </si>
  <si>
    <t xml:space="preserve"> 36/2</t>
  </si>
  <si>
    <t xml:space="preserve"> หัวถนน</t>
  </si>
  <si>
    <t xml:space="preserve"> 089-9597857</t>
  </si>
  <si>
    <t xml:space="preserve"> วังบ่อ</t>
  </si>
  <si>
    <t xml:space="preserve"> 091-8399547</t>
  </si>
  <si>
    <t xml:space="preserve"> 266/39</t>
  </si>
  <si>
    <t xml:space="preserve"> 099-1949287</t>
  </si>
  <si>
    <t xml:space="preserve"> พุคา</t>
  </si>
  <si>
    <t xml:space="preserve"> บ้านหมี่</t>
  </si>
  <si>
    <t xml:space="preserve"> ลพบุรี</t>
  </si>
  <si>
    <t xml:space="preserve"> 089-8056793</t>
  </si>
  <si>
    <t xml:space="preserve"> ทองเอน</t>
  </si>
  <si>
    <t xml:space="preserve"> สิงห์บุรี</t>
  </si>
  <si>
    <t xml:space="preserve"> 081-7594164</t>
  </si>
  <si>
    <t xml:space="preserve"> จันเสน</t>
  </si>
  <si>
    <t xml:space="preserve"> 088-1702818</t>
  </si>
  <si>
    <t xml:space="preserve"> 130/1</t>
  </si>
  <si>
    <t xml:space="preserve"> ถ.เทศบาล 7</t>
  </si>
  <si>
    <t xml:space="preserve"> พยุหะ</t>
  </si>
  <si>
    <t xml:space="preserve"> พยุหะคีรี</t>
  </si>
  <si>
    <t xml:space="preserve"> 089-8561356</t>
  </si>
  <si>
    <t xml:space="preserve"> ห้วยร่วม</t>
  </si>
  <si>
    <t xml:space="preserve"> 085-7284092</t>
  </si>
  <si>
    <t xml:space="preserve"> 5/3</t>
  </si>
  <si>
    <t xml:space="preserve"> 086-2090760</t>
  </si>
  <si>
    <t xml:space="preserve"> 7/7</t>
  </si>
  <si>
    <t xml:space="preserve"> 084-1480925</t>
  </si>
  <si>
    <t xml:space="preserve"> 081-6058582</t>
  </si>
  <si>
    <t xml:space="preserve"> 089-5675028</t>
  </si>
  <si>
    <t>616/13</t>
  </si>
  <si>
    <t xml:space="preserve"> 086-2147718</t>
  </si>
  <si>
    <t xml:space="preserve"> 081-5609079</t>
  </si>
  <si>
    <t xml:space="preserve"> 78/20</t>
  </si>
  <si>
    <t xml:space="preserve"> ถ.ประชาอุทิศ</t>
  </si>
  <si>
    <t xml:space="preserve"> 089-7986790</t>
  </si>
  <si>
    <t xml:space="preserve"> 132/2</t>
  </si>
  <si>
    <t xml:space="preserve"> 094-7109519</t>
  </si>
  <si>
    <t xml:space="preserve"> ยางขาว</t>
  </si>
  <si>
    <t xml:space="preserve"> 497/39</t>
  </si>
  <si>
    <t xml:space="preserve"> 087-2046622</t>
  </si>
  <si>
    <t xml:space="preserve"> สุขสำราญ</t>
  </si>
  <si>
    <t xml:space="preserve"> 081-0446138</t>
  </si>
  <si>
    <t xml:space="preserve"> 084-6232488</t>
  </si>
  <si>
    <t xml:space="preserve"> 254/1</t>
  </si>
  <si>
    <t xml:space="preserve"> 089-8562159</t>
  </si>
  <si>
    <t xml:space="preserve"> 64/5</t>
  </si>
  <si>
    <t xml:space="preserve"> ไร่พัฒนา</t>
  </si>
  <si>
    <t xml:space="preserve"> มโนรมย์</t>
  </si>
  <si>
    <t xml:space="preserve"> ชัยนาท</t>
  </si>
  <si>
    <t xml:space="preserve"> 086-3569338</t>
  </si>
  <si>
    <t xml:space="preserve"> 098-0166277</t>
  </si>
  <si>
    <t xml:space="preserve"> 087-9432433</t>
  </si>
  <si>
    <t xml:space="preserve"> 106/3</t>
  </si>
  <si>
    <t xml:space="preserve"> 081-9534721</t>
  </si>
  <si>
    <t xml:space="preserve"> 24/3</t>
  </si>
  <si>
    <t xml:space="preserve"> ไผ่ใหญ่</t>
  </si>
  <si>
    <t xml:space="preserve"> 089-0867391</t>
  </si>
  <si>
    <t xml:space="preserve"> 2/4</t>
  </si>
  <si>
    <t xml:space="preserve"> บางมัญ</t>
  </si>
  <si>
    <t xml:space="preserve"> เมือง</t>
  </si>
  <si>
    <t xml:space="preserve"> 061-6565966</t>
  </si>
  <si>
    <t xml:space="preserve"> 081-0447577</t>
  </si>
  <si>
    <t xml:space="preserve"> 521/14</t>
  </si>
  <si>
    <t xml:space="preserve"> บ้านใหม่พัฒนา</t>
  </si>
  <si>
    <t xml:space="preserve"> 056-360533,086-1191987</t>
  </si>
  <si>
    <t xml:space="preserve"> 24/1</t>
  </si>
  <si>
    <t xml:space="preserve"> 094-6170080</t>
  </si>
  <si>
    <t xml:space="preserve"> 081-0178436</t>
  </si>
  <si>
    <t xml:space="preserve"> 65/1</t>
  </si>
  <si>
    <t xml:space="preserve"> 086-5897668</t>
  </si>
  <si>
    <t xml:space="preserve"> โพธิ์ประสาท</t>
  </si>
  <si>
    <t xml:space="preserve"> 086-2089077</t>
  </si>
  <si>
    <t xml:space="preserve"> 62/3</t>
  </si>
  <si>
    <t xml:space="preserve"> บ้านแป้ง</t>
  </si>
  <si>
    <t xml:space="preserve"> พรหมบุรี</t>
  </si>
  <si>
    <t xml:space="preserve"> 084-0497495,096-0288007</t>
  </si>
  <si>
    <t xml:space="preserve"> ซ.นวชน</t>
  </si>
  <si>
    <t xml:space="preserve"> 080-6873126</t>
  </si>
  <si>
    <t xml:space="preserve"> 1 </t>
  </si>
  <si>
    <t xml:space="preserve"> 087-1984240</t>
  </si>
  <si>
    <t xml:space="preserve"> 62/2</t>
  </si>
  <si>
    <t xml:space="preserve"> 081-0409481</t>
  </si>
  <si>
    <t xml:space="preserve"> 81/2</t>
  </si>
  <si>
    <t xml:space="preserve"> ถ.มาลัย</t>
  </si>
  <si>
    <t xml:space="preserve"> ซ.มาลัย 2</t>
  </si>
  <si>
    <t xml:space="preserve"> 081-8885331</t>
  </si>
  <si>
    <t xml:space="preserve"> 5/14</t>
  </si>
  <si>
    <t xml:space="preserve"> ถ.หัสนัย</t>
  </si>
  <si>
    <t xml:space="preserve"> 096-3948505</t>
  </si>
  <si>
    <t xml:space="preserve"> ซ.ยี่สุ่นเทศ</t>
  </si>
  <si>
    <t xml:space="preserve"> 085-0525351</t>
  </si>
  <si>
    <t xml:space="preserve"> 243/2</t>
  </si>
  <si>
    <t xml:space="preserve"> 089-9591768</t>
  </si>
  <si>
    <t xml:space="preserve"> บ้านโค้งสวอง</t>
  </si>
  <si>
    <t xml:space="preserve"> โพธื์ประสาท</t>
  </si>
  <si>
    <t xml:space="preserve"> 089-9585182</t>
  </si>
  <si>
    <t xml:space="preserve"> ลำพยนต์</t>
  </si>
  <si>
    <t xml:space="preserve"> 081-8868115</t>
  </si>
  <si>
    <t xml:space="preserve"> 299/137</t>
  </si>
  <si>
    <t xml:space="preserve"> 094-8286882</t>
  </si>
  <si>
    <t xml:space="preserve"> 083-3315120</t>
  </si>
  <si>
    <t xml:space="preserve"> 093-3410181</t>
  </si>
  <si>
    <t xml:space="preserve"> 081-0422102</t>
  </si>
  <si>
    <t xml:space="preserve"> 081-9716015</t>
  </si>
  <si>
    <t>300/4</t>
  </si>
  <si>
    <t xml:space="preserve"> 081-0464919</t>
  </si>
  <si>
    <t xml:space="preserve"> 37/4</t>
  </si>
  <si>
    <t xml:space="preserve"> 10</t>
  </si>
  <si>
    <t xml:space="preserve"> 085-6518884</t>
  </si>
  <si>
    <t xml:space="preserve"> 13 </t>
  </si>
  <si>
    <t xml:space="preserve"> 061-6865562</t>
  </si>
  <si>
    <t xml:space="preserve"> 497/17</t>
  </si>
  <si>
    <t xml:space="preserve"> 081-7858067,086-9330235</t>
  </si>
  <si>
    <t xml:space="preserve"> 084-8180556</t>
  </si>
  <si>
    <t>612/16</t>
  </si>
  <si>
    <t xml:space="preserve">ซอยหนองปลิงรวมใจ 6 </t>
  </si>
  <si>
    <t>081-7270988</t>
  </si>
  <si>
    <t>31/11</t>
  </si>
  <si>
    <t>087-1975967</t>
  </si>
  <si>
    <t>081-3812368</t>
  </si>
  <si>
    <t xml:space="preserve">ท่าตะโก </t>
  </si>
  <si>
    <t>089-7085212</t>
  </si>
  <si>
    <t>091-8404720</t>
  </si>
  <si>
    <t>ง.86/152</t>
  </si>
  <si>
    <t>ถนนดาวดึงส์</t>
  </si>
  <si>
    <t>083-9624732</t>
  </si>
  <si>
    <t>081-9737977</t>
  </si>
  <si>
    <t>5/2</t>
  </si>
  <si>
    <t>089-8581809</t>
  </si>
  <si>
    <t>061-7568576</t>
  </si>
  <si>
    <t>226/3</t>
  </si>
  <si>
    <t>097-2707703</t>
  </si>
  <si>
    <t>บ้านวังปลาสร้อย</t>
  </si>
  <si>
    <t>085-8771724</t>
  </si>
  <si>
    <t>88/7</t>
  </si>
  <si>
    <t xml:space="preserve"> 199/177</t>
  </si>
  <si>
    <t>084-3827411</t>
  </si>
  <si>
    <t>277/4</t>
  </si>
  <si>
    <t>089-9604251</t>
  </si>
  <si>
    <t>087-5220159</t>
  </si>
  <si>
    <t>086-6167865</t>
  </si>
  <si>
    <t>72/3</t>
  </si>
  <si>
    <t>092-2643538</t>
  </si>
  <si>
    <t>081-2801704</t>
  </si>
  <si>
    <t>81/9</t>
  </si>
  <si>
    <t>089-9606698</t>
  </si>
  <si>
    <t>ซอยนวชน</t>
  </si>
  <si>
    <t>089-4366716</t>
  </si>
  <si>
    <t>92/7</t>
  </si>
  <si>
    <t>089-9061798</t>
  </si>
  <si>
    <t>061-4951182</t>
  </si>
  <si>
    <t>089-2706460</t>
  </si>
  <si>
    <t>094-7076697</t>
  </si>
  <si>
    <t>102/2</t>
  </si>
  <si>
    <t>095-5402752</t>
  </si>
  <si>
    <t>126/1</t>
  </si>
  <si>
    <t>087-5713665</t>
  </si>
  <si>
    <t>หางน้ำสาคร</t>
  </si>
  <si>
    <t>086-2103446</t>
  </si>
  <si>
    <t>99/2</t>
  </si>
  <si>
    <t>086-2056192</t>
  </si>
  <si>
    <t>081-0373008</t>
  </si>
  <si>
    <t>2/125</t>
  </si>
  <si>
    <t>ถนนมณฑา</t>
  </si>
  <si>
    <t>71/1</t>
  </si>
  <si>
    <t>089-8598619</t>
  </si>
  <si>
    <t xml:space="preserve"> 281/12</t>
  </si>
  <si>
    <t xml:space="preserve"> ร้านเสริมสวยนู๋นิก</t>
  </si>
  <si>
    <t>08-4815-3817</t>
  </si>
  <si>
    <t>เงิน</t>
  </si>
  <si>
    <t>มุ่งเพีย</t>
  </si>
  <si>
    <t>เฉลิมศักดิ์</t>
  </si>
  <si>
    <t>ศรีทรัพย์</t>
  </si>
  <si>
    <t>006-6260077742</t>
  </si>
  <si>
    <t>006-6281535987</t>
  </si>
  <si>
    <t>นาย เงิน มุ่งเพีย</t>
  </si>
  <si>
    <t>นาย เฉลิมศักดิ์ ศรีทรัพย์</t>
  </si>
  <si>
    <t>096-3420877</t>
  </si>
  <si>
    <t>3601101009780</t>
  </si>
  <si>
    <t>3600700781543</t>
  </si>
  <si>
    <t>3600800094785</t>
  </si>
  <si>
    <t>3600101087810</t>
  </si>
  <si>
    <t>3620500455740</t>
  </si>
  <si>
    <t>3601200409654</t>
  </si>
  <si>
    <t>3600800162624</t>
  </si>
  <si>
    <t>3600900325436</t>
  </si>
  <si>
    <t>5600400018719</t>
  </si>
  <si>
    <t>3600800662651</t>
  </si>
  <si>
    <t>3120200124661</t>
  </si>
  <si>
    <t>3600900210949</t>
  </si>
  <si>
    <t>3102002333983</t>
  </si>
  <si>
    <t>3600800657283</t>
  </si>
  <si>
    <t>3609800101399</t>
  </si>
  <si>
    <t>3600900023634</t>
  </si>
  <si>
    <t>3600800652834</t>
  </si>
  <si>
    <t>3600800093649</t>
  </si>
  <si>
    <t>3600800412728</t>
  </si>
  <si>
    <t>3600400618701</t>
  </si>
  <si>
    <t>3600900530862</t>
  </si>
  <si>
    <t>3600800523031</t>
  </si>
  <si>
    <t>3600800571753</t>
  </si>
  <si>
    <t>3600400531444</t>
  </si>
  <si>
    <t>3609700057100</t>
  </si>
  <si>
    <t>3609700178365</t>
  </si>
  <si>
    <t>3600700722849</t>
  </si>
  <si>
    <t>5600190010491</t>
  </si>
  <si>
    <t>3170300189811</t>
  </si>
  <si>
    <t>3601000442046</t>
  </si>
  <si>
    <t>3550100435009</t>
  </si>
  <si>
    <t>3600800069870</t>
  </si>
  <si>
    <t>5609700005220</t>
  </si>
  <si>
    <t>3609700174645</t>
  </si>
  <si>
    <t>3679900092561</t>
  </si>
  <si>
    <t>3609900865994</t>
  </si>
  <si>
    <t>3600700244653</t>
  </si>
  <si>
    <t>3601200443011</t>
  </si>
  <si>
    <t>3600700783643</t>
  </si>
  <si>
    <t>3600700574246</t>
  </si>
  <si>
    <t>3601200347861</t>
  </si>
  <si>
    <t>3600400154284</t>
  </si>
  <si>
    <t>3600700152660</t>
  </si>
  <si>
    <t>3600400069210</t>
  </si>
  <si>
    <t>3170600302656</t>
  </si>
  <si>
    <t>3600500331986</t>
  </si>
  <si>
    <t>3600900627173</t>
  </si>
  <si>
    <t>3609700326747</t>
  </si>
  <si>
    <t>3600800715836</t>
  </si>
  <si>
    <t>3600700585175</t>
  </si>
  <si>
    <t>3600800094416</t>
  </si>
  <si>
    <t>3360400215871</t>
  </si>
  <si>
    <t>5600890012569</t>
  </si>
  <si>
    <t>3600700774831</t>
  </si>
  <si>
    <t>3660700668828</t>
  </si>
  <si>
    <t>3600700597564</t>
  </si>
  <si>
    <t>3600400083026</t>
  </si>
  <si>
    <t>3600800219758</t>
  </si>
  <si>
    <t>3180400442098</t>
  </si>
  <si>
    <t>3601200126172</t>
  </si>
  <si>
    <t>3600800246461</t>
  </si>
  <si>
    <t>3610400224754</t>
  </si>
  <si>
    <t>3600800019724</t>
  </si>
  <si>
    <t>3600700588280</t>
  </si>
  <si>
    <t>3609700326712</t>
  </si>
  <si>
    <t>3600800104764</t>
  </si>
  <si>
    <t>3600800066501</t>
  </si>
  <si>
    <t>3160300110875</t>
  </si>
  <si>
    <t>3600700917887</t>
  </si>
  <si>
    <t>3629900033255</t>
  </si>
  <si>
    <t>5609700016337</t>
  </si>
  <si>
    <t>3610100306666</t>
  </si>
  <si>
    <t>3100202695542</t>
  </si>
  <si>
    <t>3730200280684</t>
  </si>
  <si>
    <t>3179900116945</t>
  </si>
  <si>
    <t>3600800095587</t>
  </si>
  <si>
    <t>3601200252062</t>
  </si>
  <si>
    <t>3600400455489</t>
  </si>
  <si>
    <t>3609700076708</t>
  </si>
  <si>
    <t>3600800160842</t>
  </si>
  <si>
    <t>3609700027464</t>
  </si>
  <si>
    <t>3600800154338</t>
  </si>
  <si>
    <t>3600101062621</t>
  </si>
  <si>
    <t>3600800524852</t>
  </si>
  <si>
    <t>3660200013202</t>
  </si>
  <si>
    <t>3601200334891</t>
  </si>
  <si>
    <t>3609700227609</t>
  </si>
  <si>
    <t>3600900069588</t>
  </si>
  <si>
    <t>3600400250658</t>
  </si>
  <si>
    <t>3600700571760</t>
  </si>
  <si>
    <t>4600900001604</t>
  </si>
  <si>
    <t>3600900410654</t>
  </si>
  <si>
    <t>3600400365994</t>
  </si>
  <si>
    <t>3600400238208</t>
  </si>
  <si>
    <t>3600100400212</t>
  </si>
  <si>
    <t>3600800689231</t>
  </si>
  <si>
    <t>3600900436009</t>
  </si>
  <si>
    <t>3600700811272</t>
  </si>
  <si>
    <t>3600100597113</t>
  </si>
  <si>
    <t>3600400265566</t>
  </si>
  <si>
    <t>3600800284401</t>
  </si>
  <si>
    <t>3600900447108</t>
  </si>
  <si>
    <t>3160600362187</t>
  </si>
  <si>
    <t>5600800012289</t>
  </si>
  <si>
    <t>3600900014945</t>
  </si>
  <si>
    <t>3601200243055</t>
  </si>
  <si>
    <t>3600400071893</t>
  </si>
  <si>
    <t>5600800019755</t>
  </si>
  <si>
    <t>3600800179039</t>
  </si>
  <si>
    <t>3600700039308</t>
  </si>
  <si>
    <t>3660600445461</t>
  </si>
  <si>
    <t>3609700087858</t>
  </si>
  <si>
    <t>3600700546374</t>
  </si>
  <si>
    <t>3100500727523</t>
  </si>
  <si>
    <t>3601101579683</t>
  </si>
  <si>
    <t>3600800079336</t>
  </si>
  <si>
    <t>3620300271718</t>
  </si>
  <si>
    <t>5600490001403</t>
  </si>
  <si>
    <t>3609700118559</t>
  </si>
  <si>
    <t>3609700159727</t>
  </si>
  <si>
    <t>3600700781411</t>
  </si>
  <si>
    <t>3600700349072</t>
  </si>
  <si>
    <t>3600800631110</t>
  </si>
  <si>
    <t>4609700001188</t>
  </si>
  <si>
    <t>3600400307498</t>
  </si>
  <si>
    <t>3600400489103</t>
  </si>
  <si>
    <t>3600800521586</t>
  </si>
  <si>
    <t>3609900726781</t>
  </si>
  <si>
    <t>3600900269781</t>
  </si>
  <si>
    <t>3600400529881</t>
  </si>
  <si>
    <t>3600400488875</t>
  </si>
  <si>
    <t>3600400084758</t>
  </si>
  <si>
    <t>5600400011226</t>
  </si>
  <si>
    <t>3600800094611</t>
  </si>
  <si>
    <t>3600700441467</t>
  </si>
  <si>
    <t>3609700059251</t>
  </si>
  <si>
    <t>3609700273121</t>
  </si>
  <si>
    <t>3600900394942</t>
  </si>
  <si>
    <t>3180400208541</t>
  </si>
  <si>
    <t>3609700054186</t>
  </si>
  <si>
    <t>3609700284530</t>
  </si>
  <si>
    <t>3609900324357</t>
  </si>
  <si>
    <t>3100500106847</t>
  </si>
  <si>
    <t>3650801072084</t>
  </si>
  <si>
    <t>3650200354867</t>
  </si>
  <si>
    <t>3660500125758</t>
  </si>
  <si>
    <t>3600900261331</t>
  </si>
  <si>
    <t>3180500605908</t>
  </si>
  <si>
    <t>3600700359507</t>
  </si>
  <si>
    <t>3600800104497</t>
  </si>
  <si>
    <t>3600800641913</t>
  </si>
  <si>
    <t>3600700260357</t>
  </si>
  <si>
    <t>3600800491733</t>
  </si>
  <si>
    <t>3620400878304</t>
  </si>
  <si>
    <t>3600700045839</t>
  </si>
  <si>
    <t>3600400477059</t>
  </si>
  <si>
    <t>3600900679823</t>
  </si>
  <si>
    <t>3600700115268</t>
  </si>
  <si>
    <t>3600900304196</t>
  </si>
  <si>
    <t>3200101399912</t>
  </si>
  <si>
    <t>3600700594301</t>
  </si>
  <si>
    <t>3600400529423</t>
  </si>
  <si>
    <t>3189900106630</t>
  </si>
  <si>
    <t>3600800444034</t>
  </si>
  <si>
    <t>3600900633254</t>
  </si>
  <si>
    <t>3600800432257</t>
  </si>
  <si>
    <t>3600800730029</t>
  </si>
  <si>
    <t>3600900254539</t>
  </si>
  <si>
    <t>3170600227221</t>
  </si>
  <si>
    <t>3600800355503</t>
  </si>
  <si>
    <t>3600800114107</t>
  </si>
  <si>
    <t>3600400431628</t>
  </si>
  <si>
    <t>3601000031861</t>
  </si>
  <si>
    <t>5600790009060</t>
  </si>
  <si>
    <t>3601000443794</t>
  </si>
  <si>
    <t>3609900826069</t>
  </si>
  <si>
    <t>5600490008904</t>
  </si>
  <si>
    <t>3600700503438</t>
  </si>
  <si>
    <t>3600800394843</t>
  </si>
  <si>
    <t>3600800009192</t>
  </si>
  <si>
    <t>3600700329764</t>
  </si>
  <si>
    <t>3600700122680</t>
  </si>
  <si>
    <t>3360900018994</t>
  </si>
  <si>
    <t>3601200189417</t>
  </si>
  <si>
    <t>3600700596509</t>
  </si>
  <si>
    <t>3600700594107</t>
  </si>
  <si>
    <t>3609900027891</t>
  </si>
  <si>
    <t>3601200354761</t>
  </si>
  <si>
    <t>3609900212371</t>
  </si>
  <si>
    <t>3600700077706</t>
  </si>
  <si>
    <t>3600400147598</t>
  </si>
  <si>
    <t>3600400488468</t>
  </si>
  <si>
    <t>3600800009982</t>
  </si>
  <si>
    <t>3609900726005</t>
  </si>
  <si>
    <t>3609700258873</t>
  </si>
  <si>
    <t>3600400078022</t>
  </si>
  <si>
    <t>3609700328936</t>
  </si>
  <si>
    <t>3600700379974</t>
  </si>
  <si>
    <t>3601200437437</t>
  </si>
  <si>
    <t>3600400031999</t>
  </si>
  <si>
    <t>3600700781527</t>
  </si>
  <si>
    <t>3601200443453</t>
  </si>
  <si>
    <t>3600400488603</t>
  </si>
  <si>
    <t>3600900061838</t>
  </si>
  <si>
    <t>3600800662660</t>
  </si>
  <si>
    <t>3670800349091</t>
  </si>
  <si>
    <t>3600800652702</t>
  </si>
  <si>
    <t>3360300088541</t>
  </si>
  <si>
    <t>3601000057622</t>
  </si>
  <si>
    <t>3600800076779</t>
  </si>
  <si>
    <t>3600600030635</t>
  </si>
  <si>
    <t>3609700159972</t>
  </si>
  <si>
    <t>3600800477838</t>
  </si>
  <si>
    <t>3600800105680</t>
  </si>
  <si>
    <t>3600400133970</t>
  </si>
  <si>
    <t>3600800327011</t>
  </si>
  <si>
    <t>3600700463665</t>
  </si>
  <si>
    <t>3600900016581</t>
  </si>
  <si>
    <t>3601200415841</t>
  </si>
  <si>
    <t>3600800743554</t>
  </si>
  <si>
    <t>3600800635051</t>
  </si>
  <si>
    <t>3200100118219</t>
  </si>
  <si>
    <t>3600500328322</t>
  </si>
  <si>
    <t>3600700438474</t>
  </si>
  <si>
    <t>3600700431411</t>
  </si>
  <si>
    <t>3600400023007</t>
  </si>
  <si>
    <t>3600800068580</t>
  </si>
  <si>
    <t>3600800035916</t>
  </si>
  <si>
    <t>3601200441493</t>
  </si>
  <si>
    <t>3600700420206</t>
  </si>
  <si>
    <t>3600800101781</t>
  </si>
  <si>
    <t>3420300165006</t>
  </si>
  <si>
    <t>3601200447220</t>
  </si>
  <si>
    <t>3600800512293</t>
  </si>
  <si>
    <t>3600700831061</t>
  </si>
  <si>
    <t>3600400488271</t>
  </si>
  <si>
    <t>3600400476567</t>
  </si>
  <si>
    <t>3601200242300</t>
  </si>
  <si>
    <t>3600900080662</t>
  </si>
  <si>
    <t>3600400571977</t>
  </si>
  <si>
    <t>5500400030914</t>
  </si>
  <si>
    <t>3609700034355</t>
  </si>
  <si>
    <t>3950100197759</t>
  </si>
  <si>
    <t>3600400061375</t>
  </si>
  <si>
    <t>3600400486872</t>
  </si>
  <si>
    <t>5660690006930</t>
  </si>
  <si>
    <t>3600500030901</t>
  </si>
  <si>
    <t>3609900212362</t>
  </si>
  <si>
    <t>3600100592065</t>
  </si>
  <si>
    <t>3600700424228</t>
  </si>
  <si>
    <t>3600800072404</t>
  </si>
  <si>
    <t>3609700121215</t>
  </si>
  <si>
    <t>3600400619651</t>
  </si>
  <si>
    <t>3600700768466</t>
  </si>
  <si>
    <t>3600800641972</t>
  </si>
  <si>
    <t>3600400071885</t>
  </si>
  <si>
    <t>3600800101854</t>
  </si>
  <si>
    <t>3600700244696</t>
  </si>
  <si>
    <t>3601200252038</t>
  </si>
  <si>
    <t>3600900098154</t>
  </si>
  <si>
    <t>3160300366268</t>
  </si>
  <si>
    <t>3600700109471</t>
  </si>
  <si>
    <t>3170600417771</t>
  </si>
  <si>
    <t>3600700122833</t>
  </si>
  <si>
    <t>3600900239921</t>
  </si>
  <si>
    <t>3169800009799</t>
  </si>
  <si>
    <t>3601000433900</t>
  </si>
  <si>
    <t>3600900015615</t>
  </si>
  <si>
    <t>3160100428421</t>
  </si>
  <si>
    <t>3600800541927</t>
  </si>
  <si>
    <t>3609900094041</t>
  </si>
  <si>
    <t>3600800590499</t>
  </si>
  <si>
    <t>3600700355846</t>
  </si>
  <si>
    <t>5600900050981</t>
  </si>
  <si>
    <t>3600700060081</t>
  </si>
  <si>
    <t>3600700835872</t>
  </si>
  <si>
    <t>3609900343386</t>
  </si>
  <si>
    <t>3600800262360</t>
  </si>
  <si>
    <t>3102000681003</t>
  </si>
  <si>
    <t>3600200146113</t>
  </si>
  <si>
    <t>3600700240569</t>
  </si>
  <si>
    <t>3601200130111</t>
  </si>
  <si>
    <t>3600700028136</t>
  </si>
  <si>
    <t>3609900273531</t>
  </si>
  <si>
    <t>3600700776876</t>
  </si>
  <si>
    <t>3600800243039</t>
  </si>
  <si>
    <t>3600700234674</t>
  </si>
  <si>
    <t>3600800583336</t>
  </si>
  <si>
    <t>3600700067280</t>
  </si>
  <si>
    <t>3600800505548</t>
  </si>
  <si>
    <t>3600400224185</t>
  </si>
  <si>
    <t>3600800342568</t>
  </si>
  <si>
    <t>3600700349030</t>
  </si>
  <si>
    <t>3600400629789</t>
  </si>
  <si>
    <t>3600800330322</t>
  </si>
  <si>
    <t>3601200443461</t>
  </si>
  <si>
    <t>3600100591743</t>
  </si>
  <si>
    <t>3600700854648</t>
  </si>
  <si>
    <t>3600800261401</t>
  </si>
  <si>
    <t>5600800004286</t>
  </si>
  <si>
    <t>3150200064731</t>
  </si>
  <si>
    <t>3180400455203</t>
  </si>
  <si>
    <t>3600800454889</t>
  </si>
  <si>
    <t>3600900652909</t>
  </si>
  <si>
    <t>3609700325597</t>
  </si>
  <si>
    <t>3600800652842</t>
  </si>
  <si>
    <t>3150200099659</t>
  </si>
  <si>
    <t>3601200120689</t>
  </si>
  <si>
    <t>3160600370996</t>
  </si>
  <si>
    <t>3600900410191</t>
  </si>
  <si>
    <t>3160300282641</t>
  </si>
  <si>
    <t>3600900501528</t>
  </si>
  <si>
    <t>3609700116858</t>
  </si>
  <si>
    <t>3601200016920</t>
  </si>
  <si>
    <t>3600700125042</t>
  </si>
  <si>
    <t>3600900306644</t>
  </si>
  <si>
    <t>3610100222012</t>
  </si>
  <si>
    <t>3600900249578</t>
  </si>
  <si>
    <t>3600800708228</t>
  </si>
  <si>
    <t>3600700226256</t>
  </si>
  <si>
    <t>3600800096681</t>
  </si>
  <si>
    <t>3609700065706</t>
  </si>
  <si>
    <t>3600700439331</t>
  </si>
  <si>
    <t>3600400489090</t>
  </si>
  <si>
    <t>3160400186580</t>
  </si>
  <si>
    <t>3600900246366</t>
  </si>
  <si>
    <t>3600700177662</t>
  </si>
  <si>
    <t>3600900012942</t>
  </si>
  <si>
    <t>3600700806031</t>
  </si>
  <si>
    <t>3600700327109</t>
  </si>
  <si>
    <t>3669700024350</t>
  </si>
  <si>
    <t>3600800501691</t>
  </si>
  <si>
    <t>3600800592696</t>
  </si>
  <si>
    <t>3600400486864</t>
  </si>
  <si>
    <t>3600900117906</t>
  </si>
  <si>
    <t>3160600755171</t>
  </si>
  <si>
    <t>3600700016405</t>
  </si>
  <si>
    <t>3600800621921</t>
  </si>
  <si>
    <t>3600800605356</t>
  </si>
  <si>
    <t>3600800099191</t>
  </si>
  <si>
    <t>3600900296932</t>
  </si>
  <si>
    <t>3609700070327</t>
  </si>
  <si>
    <t>3600800077821</t>
  </si>
  <si>
    <t>3601200322630</t>
  </si>
  <si>
    <t>3600400534265</t>
  </si>
  <si>
    <t>3600800249622</t>
  </si>
  <si>
    <t>3600800726218</t>
  </si>
  <si>
    <t>3600400602481</t>
  </si>
  <si>
    <t>4600900004484</t>
  </si>
  <si>
    <t>3601200447211</t>
  </si>
  <si>
    <t>3601200442660</t>
  </si>
  <si>
    <t>3600400468882</t>
  </si>
  <si>
    <t>3600700685358</t>
  </si>
  <si>
    <t>3600800095501</t>
  </si>
  <si>
    <t>3190300193134</t>
  </si>
  <si>
    <t>3600400417285</t>
  </si>
  <si>
    <t>3180200055406</t>
  </si>
  <si>
    <t>3609700037915</t>
  </si>
  <si>
    <t>3600700832521</t>
  </si>
  <si>
    <t>3609700332691</t>
  </si>
  <si>
    <t>3600700768512</t>
  </si>
  <si>
    <t>3150300065071</t>
  </si>
  <si>
    <t>3600200243186</t>
  </si>
  <si>
    <t>3600400530049</t>
  </si>
  <si>
    <t>3600700293697</t>
  </si>
  <si>
    <t>3179900067863</t>
  </si>
  <si>
    <t>3600300309596</t>
  </si>
  <si>
    <t>3600400035129</t>
  </si>
  <si>
    <t>3609900343475</t>
  </si>
  <si>
    <t>3600900060017</t>
  </si>
  <si>
    <t>3600700760732</t>
  </si>
  <si>
    <t>3600900023596</t>
  </si>
  <si>
    <t>3600800099205</t>
  </si>
  <si>
    <t>4600500001658</t>
  </si>
  <si>
    <t>3601200215736</t>
  </si>
  <si>
    <t>3600900015411</t>
  </si>
  <si>
    <t>3609700048381</t>
  </si>
  <si>
    <t>3600900025131</t>
  </si>
  <si>
    <t>3601200327330</t>
  </si>
  <si>
    <t>3600700404383</t>
  </si>
  <si>
    <t>3600900483830</t>
  </si>
  <si>
    <t>3600200243194</t>
  </si>
  <si>
    <t>5601100113342</t>
  </si>
  <si>
    <t>3600900098171</t>
  </si>
  <si>
    <t>3600400418389</t>
  </si>
  <si>
    <t>3600800541919</t>
  </si>
  <si>
    <t>3600800512251</t>
  </si>
  <si>
    <t>3600900308604</t>
  </si>
  <si>
    <t>3160100079443</t>
  </si>
  <si>
    <t>3600400415207</t>
  </si>
  <si>
    <t>5600800015806</t>
  </si>
  <si>
    <t>3600800506188</t>
  </si>
  <si>
    <t>3609900763971</t>
  </si>
  <si>
    <t>3600800034022</t>
  </si>
  <si>
    <t>3421000053459</t>
  </si>
  <si>
    <t>3601200302540</t>
  </si>
  <si>
    <t>3600900350023</t>
  </si>
  <si>
    <t>3600800730037</t>
  </si>
  <si>
    <t>5609700018020</t>
  </si>
  <si>
    <t>3609700036889</t>
  </si>
  <si>
    <t>3609700065404</t>
  </si>
  <si>
    <t>3609800109110</t>
  </si>
  <si>
    <t>5600800003115</t>
  </si>
  <si>
    <t>3600800564340</t>
  </si>
  <si>
    <t>3600700563597</t>
  </si>
  <si>
    <t>3620600347019</t>
  </si>
  <si>
    <t>3600700595481</t>
  </si>
  <si>
    <t>3600900015607</t>
  </si>
  <si>
    <t>3609800002757</t>
  </si>
  <si>
    <t>3600400103582</t>
  </si>
  <si>
    <t>3620500464382</t>
  </si>
  <si>
    <t>3600700834361</t>
  </si>
  <si>
    <t>3600400489430</t>
  </si>
  <si>
    <t>3600800491083</t>
  </si>
  <si>
    <t>3620400396521</t>
  </si>
  <si>
    <t>3600700123201</t>
  </si>
  <si>
    <t>3600700069941</t>
  </si>
  <si>
    <t>3101702561708</t>
  </si>
  <si>
    <t>3600700441530</t>
  </si>
  <si>
    <t>3609700077704</t>
  </si>
  <si>
    <t>3670400294850</t>
  </si>
  <si>
    <t>3620300068335</t>
  </si>
  <si>
    <t>3600900098901</t>
  </si>
  <si>
    <t>3160600080076</t>
  </si>
  <si>
    <t>3609700044385</t>
  </si>
  <si>
    <t>3609700201715</t>
  </si>
  <si>
    <t>3600700708846</t>
  </si>
  <si>
    <t>3609700065692</t>
  </si>
  <si>
    <t>3600700762239</t>
  </si>
  <si>
    <t>3720800560521</t>
  </si>
  <si>
    <t>3600700781551</t>
  </si>
  <si>
    <t>3600900623071</t>
  </si>
  <si>
    <t>3600700593861</t>
  </si>
  <si>
    <t>5600490001756</t>
  </si>
  <si>
    <t>3600400521023</t>
  </si>
  <si>
    <t>3160600136390</t>
  </si>
  <si>
    <t>3609700022942</t>
  </si>
  <si>
    <t>3420300165022</t>
  </si>
  <si>
    <t>3609700061115</t>
  </si>
  <si>
    <t>3600800160656</t>
  </si>
  <si>
    <t>3600700038671</t>
  </si>
  <si>
    <t>3600900030746</t>
  </si>
  <si>
    <t>3150100277971</t>
  </si>
  <si>
    <t>3600800517767</t>
  </si>
  <si>
    <t>3600700091156</t>
  </si>
  <si>
    <t>3600800206311</t>
  </si>
  <si>
    <t>3600900067909</t>
  </si>
  <si>
    <t>3600800391917</t>
  </si>
  <si>
    <t>5600490008921</t>
  </si>
  <si>
    <t>3600400569450</t>
  </si>
  <si>
    <t>3609900096117</t>
  </si>
  <si>
    <t>5600200017441</t>
  </si>
  <si>
    <t>3600400495413</t>
  </si>
  <si>
    <t>3600900086423</t>
  </si>
  <si>
    <t>3600900017553</t>
  </si>
  <si>
    <t>3600400035111</t>
  </si>
  <si>
    <t>3601200302574</t>
  </si>
  <si>
    <t>3600700352871</t>
  </si>
  <si>
    <t>5600200020779</t>
  </si>
  <si>
    <t>3600800652982</t>
  </si>
  <si>
    <t>3600700582087</t>
  </si>
  <si>
    <t>3609700036731</t>
  </si>
  <si>
    <t>3600400242612</t>
  </si>
  <si>
    <t>3609700159948</t>
  </si>
  <si>
    <t>3600700139507</t>
  </si>
  <si>
    <t>3609700118532</t>
  </si>
  <si>
    <t>3600700067450</t>
  </si>
  <si>
    <t>3600900019581</t>
  </si>
  <si>
    <t>3609700048666</t>
  </si>
  <si>
    <t>3600800093720</t>
  </si>
  <si>
    <t>3609700233544</t>
  </si>
  <si>
    <t>3501100349928</t>
  </si>
  <si>
    <t>3600700349102</t>
  </si>
  <si>
    <t>3600800477889</t>
  </si>
  <si>
    <t>3170400173020</t>
  </si>
  <si>
    <t>3600900349149</t>
  </si>
  <si>
    <t>5170699001625</t>
  </si>
  <si>
    <t>3600800585827</t>
  </si>
  <si>
    <t>3600800545175</t>
  </si>
  <si>
    <t>3600400270535</t>
  </si>
  <si>
    <t>3600800592688</t>
  </si>
  <si>
    <t>3600100534782</t>
  </si>
  <si>
    <t>3600800239431</t>
  </si>
  <si>
    <t>3600900098162</t>
  </si>
  <si>
    <t>3600100529142</t>
  </si>
  <si>
    <t>3600800322311</t>
  </si>
  <si>
    <t>3160600073568</t>
  </si>
  <si>
    <t>3600400133961</t>
  </si>
  <si>
    <t>3660600598429</t>
  </si>
  <si>
    <t>3189900126266</t>
  </si>
  <si>
    <t>3609900225600</t>
  </si>
  <si>
    <t>3600400367695</t>
  </si>
  <si>
    <t>3609700106003</t>
  </si>
  <si>
    <t>5600100005271</t>
  </si>
  <si>
    <t>3169700083032</t>
  </si>
  <si>
    <t>3609900818929</t>
  </si>
  <si>
    <t>3600900478704</t>
  </si>
  <si>
    <t>3600800267515</t>
  </si>
  <si>
    <t>3520101523441</t>
  </si>
  <si>
    <t>3609700080667</t>
  </si>
  <si>
    <t>3180400225348</t>
  </si>
  <si>
    <t>5660600033487</t>
  </si>
  <si>
    <t>3600100205860</t>
  </si>
  <si>
    <t>3600800540122</t>
  </si>
  <si>
    <t>3180600423411</t>
  </si>
  <si>
    <t>3609700070254</t>
  </si>
  <si>
    <t>5600800013986</t>
  </si>
  <si>
    <t>3600700333656</t>
  </si>
  <si>
    <t>3600700463622</t>
  </si>
  <si>
    <t>3600900239645</t>
  </si>
  <si>
    <t>3669900149105</t>
  </si>
  <si>
    <t>3180600075781</t>
  </si>
  <si>
    <t>3600700122761</t>
  </si>
  <si>
    <t>5600790016597</t>
  </si>
  <si>
    <t>3600700244785</t>
  </si>
  <si>
    <t>3101000221826</t>
  </si>
  <si>
    <t>3101402367060</t>
  </si>
  <si>
    <t>3600800631071</t>
  </si>
  <si>
    <t>3719900223142</t>
  </si>
  <si>
    <t>3600900246871</t>
  </si>
  <si>
    <t>3600900239939</t>
  </si>
  <si>
    <t>3141400250441</t>
  </si>
  <si>
    <t>3600700359442</t>
  </si>
  <si>
    <t>3601200415689</t>
  </si>
  <si>
    <t>3600800734199</t>
  </si>
  <si>
    <t>3100601360129</t>
  </si>
  <si>
    <t>3600700136974</t>
  </si>
  <si>
    <t>3609700161187</t>
  </si>
  <si>
    <t>3180500052399</t>
  </si>
  <si>
    <t>3600800079301</t>
  </si>
  <si>
    <t>3601200299816</t>
  </si>
  <si>
    <t>3600400717661</t>
  </si>
  <si>
    <t>3600800373145</t>
  </si>
  <si>
    <t>3600800035924</t>
  </si>
  <si>
    <t>3600700574556</t>
  </si>
  <si>
    <t>3600800505599</t>
  </si>
  <si>
    <t>3609700233234</t>
  </si>
  <si>
    <t>3170600074980</t>
  </si>
  <si>
    <t>3609700002208</t>
  </si>
  <si>
    <t>3609700258911</t>
  </si>
  <si>
    <t>3600100908101</t>
  </si>
  <si>
    <t>3180200192357</t>
  </si>
  <si>
    <t>3160101796734</t>
  </si>
  <si>
    <t>3600900019572</t>
  </si>
  <si>
    <t>3600800708171</t>
  </si>
  <si>
    <t>3600900017561</t>
  </si>
  <si>
    <t>3199900158567</t>
  </si>
  <si>
    <t>3600700041841</t>
  </si>
  <si>
    <t>3600800470141</t>
  </si>
  <si>
    <t>3600700067271</t>
  </si>
  <si>
    <t>3600800085042</t>
  </si>
  <si>
    <t>3600400035358</t>
  </si>
  <si>
    <t>3600800246054</t>
  </si>
  <si>
    <t>3601200079735</t>
  </si>
  <si>
    <t>3601200415999</t>
  </si>
  <si>
    <t>3609700327085</t>
  </si>
  <si>
    <t>3600800351460</t>
  </si>
  <si>
    <t>3600300212142</t>
  </si>
  <si>
    <t>3601200036157</t>
  </si>
  <si>
    <t>5170600013065</t>
  </si>
  <si>
    <t>3600900014112</t>
  </si>
  <si>
    <t>3600900318880</t>
  </si>
  <si>
    <t>3600900237375</t>
  </si>
  <si>
    <t>3600400490284</t>
  </si>
  <si>
    <t>3600900035951</t>
  </si>
  <si>
    <t>3180500222197</t>
  </si>
  <si>
    <t>3600800652681</t>
  </si>
  <si>
    <t>3600700003877</t>
  </si>
  <si>
    <t>3601200432940</t>
  </si>
  <si>
    <t>3609700363162</t>
  </si>
  <si>
    <t>3600900144300</t>
  </si>
  <si>
    <t>3600900339704</t>
  </si>
  <si>
    <t>3600800653644</t>
  </si>
  <si>
    <t>3609700059242</t>
  </si>
  <si>
    <t>3609700054135</t>
  </si>
  <si>
    <t>3609700037907</t>
  </si>
  <si>
    <t>3600800403796</t>
  </si>
  <si>
    <t>3600800495259</t>
  </si>
  <si>
    <t>3600500092639</t>
  </si>
  <si>
    <t>3600800094297</t>
  </si>
  <si>
    <t>3600800205471</t>
  </si>
  <si>
    <t>3609900725734</t>
  </si>
  <si>
    <t>3610100045994</t>
  </si>
  <si>
    <t>3600800330349</t>
  </si>
  <si>
    <t>3600400265493</t>
  </si>
  <si>
    <t>3609700067971</t>
  </si>
  <si>
    <t>3600400579447</t>
  </si>
  <si>
    <t>3160600364287</t>
  </si>
  <si>
    <t>3600800723839</t>
  </si>
  <si>
    <t>3600400036036</t>
  </si>
  <si>
    <t>3600800094271</t>
  </si>
  <si>
    <t>3600700246044</t>
  </si>
  <si>
    <t>3600900616597</t>
  </si>
  <si>
    <t>3600700651241</t>
  </si>
  <si>
    <t>3600400574097</t>
  </si>
  <si>
    <t>3600900027761</t>
  </si>
  <si>
    <t>3600800093690</t>
  </si>
  <si>
    <t>3600700125697</t>
  </si>
  <si>
    <t>3600700573096</t>
  </si>
  <si>
    <t>3600600265616</t>
  </si>
  <si>
    <t>3600900236883</t>
  </si>
  <si>
    <t>5600800038245</t>
  </si>
  <si>
    <t>3601200166620</t>
  </si>
  <si>
    <t>3601000050466</t>
  </si>
  <si>
    <t>3600400074825</t>
  </si>
  <si>
    <t>3600400061391</t>
  </si>
  <si>
    <t>3180100535619</t>
  </si>
  <si>
    <t>3600800106856</t>
  </si>
  <si>
    <t>3600400490390</t>
  </si>
  <si>
    <t>4360600001440</t>
  </si>
  <si>
    <t>3180400440745</t>
  </si>
  <si>
    <t>3600900497865</t>
  </si>
  <si>
    <t>5601290004566</t>
  </si>
  <si>
    <t>3600800202499</t>
  </si>
  <si>
    <t>3600400051680</t>
  </si>
  <si>
    <t>3600800098241</t>
  </si>
  <si>
    <t>3600400043725</t>
  </si>
  <si>
    <t>3600400529393</t>
  </si>
  <si>
    <t>3600900686102</t>
  </si>
  <si>
    <t>3600900061170</t>
  </si>
  <si>
    <t>3600900135548</t>
  </si>
  <si>
    <t>3660700674241</t>
  </si>
  <si>
    <t>3601000565113</t>
  </si>
  <si>
    <t>3720800284044</t>
  </si>
  <si>
    <t>3600800357361</t>
  </si>
  <si>
    <t>3600200277102</t>
  </si>
  <si>
    <t>3609700068926</t>
  </si>
  <si>
    <t>4600900001710</t>
  </si>
  <si>
    <t>3600800514041</t>
  </si>
  <si>
    <t>3160100445598</t>
  </si>
  <si>
    <t>3170300185191</t>
  </si>
  <si>
    <t>3600700599516</t>
  </si>
  <si>
    <t>5609990013611</t>
  </si>
  <si>
    <t>3609700155411</t>
  </si>
  <si>
    <t>3180100283041</t>
  </si>
  <si>
    <t>3600900425121</t>
  </si>
  <si>
    <t>3600400497556</t>
  </si>
  <si>
    <t>3600700260438</t>
  </si>
  <si>
    <t>3601200449362</t>
  </si>
  <si>
    <t>3601200183079</t>
  </si>
  <si>
    <t>3600400501111</t>
  </si>
  <si>
    <t>3600800492462</t>
  </si>
  <si>
    <t>3601000067881</t>
  </si>
  <si>
    <t>3189900074916</t>
  </si>
  <si>
    <t>3600800019741</t>
  </si>
  <si>
    <t>3170500017241</t>
  </si>
  <si>
    <t>3600800107020</t>
  </si>
  <si>
    <t>3600800322389</t>
  </si>
  <si>
    <t>3600900268718</t>
  </si>
  <si>
    <t>3600900520204</t>
  </si>
  <si>
    <t>3600100509681</t>
  </si>
  <si>
    <t>3609700292214</t>
  </si>
  <si>
    <t>3609700274704</t>
  </si>
  <si>
    <t>3600800019775</t>
  </si>
  <si>
    <t>3600700122698</t>
  </si>
  <si>
    <t>3600400082801</t>
  </si>
  <si>
    <t>3180100030398</t>
  </si>
  <si>
    <t>3600200243208</t>
  </si>
  <si>
    <t>3600400529512</t>
  </si>
  <si>
    <t>3600700829104</t>
  </si>
  <si>
    <t>3600900529449</t>
  </si>
  <si>
    <t>3600900665504</t>
  </si>
  <si>
    <t>3170600230124</t>
  </si>
  <si>
    <t>5179999009816</t>
  </si>
  <si>
    <t>3609900504355</t>
  </si>
  <si>
    <t>3600400148004</t>
  </si>
  <si>
    <t>3600700336671</t>
  </si>
  <si>
    <t>3609700244465</t>
  </si>
  <si>
    <t>3600700333311</t>
  </si>
  <si>
    <t>3421000053467</t>
  </si>
  <si>
    <t>3640300102401</t>
  </si>
  <si>
    <t>3669900024299</t>
  </si>
  <si>
    <t>3410800010893</t>
  </si>
  <si>
    <t>5609990024966</t>
  </si>
  <si>
    <t>3600800009796</t>
  </si>
  <si>
    <t>3601000330701</t>
  </si>
  <si>
    <t>3239900050021</t>
  </si>
  <si>
    <t>3600700592066</t>
  </si>
  <si>
    <t>3609700065749</t>
  </si>
  <si>
    <t>3601200438638</t>
  </si>
  <si>
    <t>3601200182579</t>
  </si>
  <si>
    <t>3180200324334</t>
  </si>
  <si>
    <t>3600400698039</t>
  </si>
  <si>
    <t>3600400495421</t>
  </si>
  <si>
    <t>3309900246642</t>
  </si>
  <si>
    <t>3600800206761</t>
  </si>
  <si>
    <t>3601200448331</t>
  </si>
  <si>
    <t>3180200204444</t>
  </si>
  <si>
    <t>3600800093631</t>
  </si>
  <si>
    <t>3600700490913</t>
  </si>
  <si>
    <t>3609800111556</t>
  </si>
  <si>
    <t>3600700152082</t>
  </si>
  <si>
    <t>3650400101504</t>
  </si>
  <si>
    <t>3600700004393</t>
  </si>
  <si>
    <t>3600900064560</t>
  </si>
  <si>
    <t>3600700321232</t>
  </si>
  <si>
    <t>3620100009769</t>
  </si>
  <si>
    <t>3601200189603</t>
  </si>
  <si>
    <t>3600800742230</t>
  </si>
  <si>
    <t>3610100142876</t>
  </si>
  <si>
    <t>3600900006624</t>
  </si>
  <si>
    <t>3609900458825</t>
  </si>
  <si>
    <t>3601200333526</t>
  </si>
  <si>
    <t>3520300608462</t>
  </si>
  <si>
    <t>3600800607413</t>
  </si>
  <si>
    <t>3601200041100</t>
  </si>
  <si>
    <t>3600900261365</t>
  </si>
  <si>
    <t>3609700365831</t>
  </si>
  <si>
    <t>3600700004261</t>
  </si>
  <si>
    <t>3600900121148</t>
  </si>
  <si>
    <t>3601200149768</t>
  </si>
  <si>
    <t>3660500539048</t>
  </si>
  <si>
    <t>5600890002199</t>
  </si>
  <si>
    <t>3609700075256</t>
  </si>
  <si>
    <t>3601200094343</t>
  </si>
  <si>
    <t>3609700034398</t>
  </si>
  <si>
    <t>3440300396369</t>
  </si>
  <si>
    <t>3449900072082</t>
  </si>
  <si>
    <t>3601200185861</t>
  </si>
  <si>
    <t>3600800156152</t>
  </si>
  <si>
    <t>3580300189192</t>
  </si>
  <si>
    <t>3600400030780</t>
  </si>
  <si>
    <t>3609900432273</t>
  </si>
  <si>
    <t>3600101085841</t>
  </si>
  <si>
    <t>3600800540114</t>
  </si>
  <si>
    <t>3609700110817</t>
  </si>
  <si>
    <t>3600700045821</t>
  </si>
  <si>
    <t>3600700041094</t>
  </si>
  <si>
    <t>3600800106651</t>
  </si>
  <si>
    <t>3600900063237</t>
  </si>
  <si>
    <t>3609700055263</t>
  </si>
  <si>
    <t>3601200419978</t>
  </si>
  <si>
    <t>3600800097695</t>
  </si>
  <si>
    <t>3600400521619</t>
  </si>
  <si>
    <t>3600700348955</t>
  </si>
  <si>
    <t>3600800063367</t>
  </si>
  <si>
    <t>3600800356801</t>
  </si>
  <si>
    <t>3609900450441</t>
  </si>
  <si>
    <t>3102300219054</t>
  </si>
  <si>
    <t>3600400529504</t>
  </si>
  <si>
    <t>3601200241362</t>
  </si>
  <si>
    <t>3610600073571</t>
  </si>
  <si>
    <t>3600700774130</t>
  </si>
  <si>
    <t>3600400051698</t>
  </si>
  <si>
    <t>3120500243259</t>
  </si>
  <si>
    <t>3601100869921</t>
  </si>
  <si>
    <t>3600700424309</t>
  </si>
  <si>
    <t>3700100009733</t>
  </si>
  <si>
    <t>3600400091525</t>
  </si>
  <si>
    <t>3600700600531</t>
  </si>
  <si>
    <t>3609700070815</t>
  </si>
  <si>
    <t>3609700138355</t>
  </si>
  <si>
    <t>3600800594541</t>
  </si>
  <si>
    <t>3600400609559</t>
  </si>
  <si>
    <t>3640600203793</t>
  </si>
  <si>
    <t>3610400451637</t>
  </si>
  <si>
    <t>3600700371094</t>
  </si>
  <si>
    <t>3609900826531</t>
  </si>
  <si>
    <t>3609700036897</t>
  </si>
  <si>
    <t>3600800078585</t>
  </si>
  <si>
    <t>3600800480197</t>
  </si>
  <si>
    <t>3180500059679</t>
  </si>
  <si>
    <t>3601200120701</t>
  </si>
  <si>
    <t>3150200042843</t>
  </si>
  <si>
    <t>3600400691727</t>
  </si>
  <si>
    <t>3600400474629</t>
  </si>
  <si>
    <t>3609700244481</t>
  </si>
  <si>
    <t>3600100832872</t>
  </si>
  <si>
    <t>3600400534273</t>
  </si>
  <si>
    <t>3600400051205</t>
  </si>
  <si>
    <t>3160100403798</t>
  </si>
  <si>
    <t>3160101453284</t>
  </si>
  <si>
    <t>3601200189930</t>
  </si>
  <si>
    <t>3600900027940</t>
  </si>
  <si>
    <t>3619900131761</t>
  </si>
  <si>
    <t>4180200002793</t>
  </si>
  <si>
    <t>3600700438806</t>
  </si>
  <si>
    <t>3600400083328</t>
  </si>
  <si>
    <t>3180400172261</t>
  </si>
  <si>
    <t xml:space="preserve">สำนักงานเขตพื้นที่การศึกษาประถมศึกษานครสวรรค์ เขต 3
อำเภอไพศาลี จังหวัดนครสวรรค์ 60220
</t>
  </si>
  <si>
    <t>ซอยแสงประชา</t>
  </si>
  <si>
    <t xml:space="preserve"> 09-1017-7306</t>
  </si>
  <si>
    <t>สิรินภา</t>
  </si>
  <si>
    <t>ทศพร</t>
  </si>
  <si>
    <t>5670700042577</t>
  </si>
  <si>
    <t>006-6331552987</t>
  </si>
  <si>
    <t>นาง สิรินภา ทศพร</t>
  </si>
  <si>
    <t xml:space="preserve"> 607/46</t>
  </si>
  <si>
    <t>เอกมหาชัย</t>
  </si>
  <si>
    <t xml:space="preserve"> 08-9960-3942</t>
  </si>
  <si>
    <t>เสน่ห์จิตร</t>
  </si>
  <si>
    <t>ก้อนจันเทศ</t>
  </si>
  <si>
    <t>006-9851412457</t>
  </si>
  <si>
    <t>นาง เสน่ห์จิตร ก้อนจันเทศ</t>
  </si>
  <si>
    <t>เอี่ยมหอม</t>
  </si>
  <si>
    <t>006-6281535944</t>
  </si>
  <si>
    <t>นาย ชอ้อน เอี่ยมหอม</t>
  </si>
  <si>
    <t>3600800547801</t>
  </si>
  <si>
    <t>3600900016051</t>
  </si>
  <si>
    <t xml:space="preserve"> 09-4823-5315</t>
  </si>
  <si>
    <t>ซ.หกเขย ถ.พหลโยธิน</t>
  </si>
  <si>
    <t>006-9811195404</t>
  </si>
  <si>
    <t>นาย บุญเลิศ ธูปบูชา</t>
  </si>
  <si>
    <t xml:space="preserve"> 28/7</t>
  </si>
  <si>
    <t xml:space="preserve"> 5 เขาค้างคาว</t>
  </si>
  <si>
    <t>3600800540921</t>
  </si>
  <si>
    <t xml:space="preserve"> 08-7197-5267</t>
  </si>
  <si>
    <t>รอดวินิจ</t>
  </si>
  <si>
    <t xml:space="preserve"> 09-8989-2365,09-9549-9923</t>
  </si>
  <si>
    <t>5601100113334</t>
  </si>
  <si>
    <t>006-6261277907</t>
  </si>
  <si>
    <t>นาย สมพร จันทร์ชู</t>
  </si>
  <si>
    <t xml:space="preserve"> 102/2</t>
  </si>
  <si>
    <t xml:space="preserve"> 09-5165-0091</t>
  </si>
  <si>
    <t xml:space="preserve"> 9/404</t>
  </si>
  <si>
    <t xml:space="preserve"> หมู่บ้านพฤกษาวิลล์ 94</t>
  </si>
  <si>
    <t>สายไหม 56 ถ.วัชรพล-สายไหม</t>
  </si>
  <si>
    <t>สำรวล</t>
  </si>
  <si>
    <t>แดงนุ้ย</t>
  </si>
  <si>
    <t>3170600528441</t>
  </si>
  <si>
    <t>006-1170266991</t>
  </si>
  <si>
    <t>นาง สำรวล แดงนุ้ย</t>
  </si>
  <si>
    <t xml:space="preserve">  27/3</t>
  </si>
  <si>
    <t xml:space="preserve"> 08-6703-3484</t>
  </si>
  <si>
    <t>ฉิมทวี</t>
  </si>
  <si>
    <t>3170200291525</t>
  </si>
  <si>
    <t>006-6281315723</t>
  </si>
  <si>
    <t>นาย สุพจน์ ฉิมทวี</t>
  </si>
  <si>
    <t xml:space="preserve"> 09-9268-5471</t>
  </si>
  <si>
    <t xml:space="preserve"> 09 -1880-4779</t>
  </si>
  <si>
    <t>006-9823520127</t>
  </si>
  <si>
    <t xml:space="preserve"> 65/7</t>
  </si>
  <si>
    <t>08-8280-7563</t>
  </si>
  <si>
    <t xml:space="preserve"> 08-5052-0860</t>
  </si>
  <si>
    <t>กรรณิกา</t>
  </si>
  <si>
    <t>รักประกิจ</t>
  </si>
  <si>
    <t>3600800101714</t>
  </si>
  <si>
    <t>006-9801785748</t>
  </si>
  <si>
    <t>3180500605771</t>
  </si>
  <si>
    <t>006-6071324599</t>
  </si>
  <si>
    <t>มั่นเกษวิทย์</t>
  </si>
  <si>
    <t>3600700464572</t>
  </si>
  <si>
    <t>006-6071326818</t>
  </si>
  <si>
    <t>กาญจนาณัฐ</t>
  </si>
  <si>
    <t>อ่วมทอง</t>
  </si>
  <si>
    <t>3180400149501</t>
  </si>
  <si>
    <t>006-6071323967</t>
  </si>
  <si>
    <t>กุสุมา</t>
  </si>
  <si>
    <t>วิชิตนาค</t>
  </si>
  <si>
    <t>3609700369179</t>
  </si>
  <si>
    <t>006-6071594707</t>
  </si>
  <si>
    <t>มีโพธิ์</t>
  </si>
  <si>
    <t>3600900089716</t>
  </si>
  <si>
    <t>006-9804281740</t>
  </si>
  <si>
    <t>อิ่มสำอางค์</t>
  </si>
  <si>
    <t>3170500141707</t>
  </si>
  <si>
    <t>006-6281418670</t>
  </si>
  <si>
    <t>คนึงนิด</t>
  </si>
  <si>
    <t>สมบูรณ์นาวากุล</t>
  </si>
  <si>
    <t>3609900699652</t>
  </si>
  <si>
    <t>006-6050597189</t>
  </si>
  <si>
    <t>ภักดีรัตน์</t>
  </si>
  <si>
    <t>3600600117617</t>
  </si>
  <si>
    <t>006-6281357752</t>
  </si>
  <si>
    <t>จรรยา</t>
  </si>
  <si>
    <t>แย้มประเสริฐ</t>
  </si>
  <si>
    <t>3159800051922</t>
  </si>
  <si>
    <t>006-6260070330</t>
  </si>
  <si>
    <t>บุญเสือ</t>
  </si>
  <si>
    <t>3600800606191</t>
  </si>
  <si>
    <t>006-9801757809</t>
  </si>
  <si>
    <t>3600100959961</t>
  </si>
  <si>
    <t>006-9803780778</t>
  </si>
  <si>
    <t>จุฑาพร</t>
  </si>
  <si>
    <t>ศิริทองสิงห์ชัย</t>
  </si>
  <si>
    <t>3601200188518</t>
  </si>
  <si>
    <t>006-6261263272</t>
  </si>
  <si>
    <t>ฉลาด</t>
  </si>
  <si>
    <t>ชาติสุทธิ</t>
  </si>
  <si>
    <t>3601200326252</t>
  </si>
  <si>
    <t>006-6261075336</t>
  </si>
  <si>
    <t>ชวาลิน</t>
  </si>
  <si>
    <t>3600900061188</t>
  </si>
  <si>
    <t>006-6281118162</t>
  </si>
  <si>
    <t>ชุติมา</t>
  </si>
  <si>
    <t>สอนทองคำ</t>
  </si>
  <si>
    <t>3600900076223</t>
  </si>
  <si>
    <t>006-9808778429</t>
  </si>
  <si>
    <t>ภู่ระย้า</t>
  </si>
  <si>
    <t>3180100100418</t>
  </si>
  <si>
    <t>006-9809770863</t>
  </si>
  <si>
    <t>เชิดชัย</t>
  </si>
  <si>
    <t>สันติจารี</t>
  </si>
  <si>
    <t>3180400194736</t>
  </si>
  <si>
    <t>006-6261032025</t>
  </si>
  <si>
    <t>ฎนณภพ</t>
  </si>
  <si>
    <t>สุริชัยข์</t>
  </si>
  <si>
    <t>3600900325321</t>
  </si>
  <si>
    <t>006-9805196283</t>
  </si>
  <si>
    <t>โฉมสุวรรณ</t>
  </si>
  <si>
    <t>3160100297114</t>
  </si>
  <si>
    <t>006-6071366097</t>
  </si>
  <si>
    <t>วงษ์คำ</t>
  </si>
  <si>
    <t>3609700006068</t>
  </si>
  <si>
    <t>006-6261077819</t>
  </si>
  <si>
    <t>3600800365461</t>
  </si>
  <si>
    <t>006-6281419138</t>
  </si>
  <si>
    <t>จารุจิตร</t>
  </si>
  <si>
    <t>3600800476998</t>
  </si>
  <si>
    <t>006-9801730935</t>
  </si>
  <si>
    <t>ธนิต</t>
  </si>
  <si>
    <t>เดชะ</t>
  </si>
  <si>
    <t>3600800577697</t>
  </si>
  <si>
    <t>006-9801837861</t>
  </si>
  <si>
    <t>ธิภาภรณ์</t>
  </si>
  <si>
    <t>บางหลวง</t>
  </si>
  <si>
    <t>3609700130354</t>
  </si>
  <si>
    <t>006-6261077800</t>
  </si>
  <si>
    <t>นพพล</t>
  </si>
  <si>
    <t>เพ็ญวิจิตร</t>
  </si>
  <si>
    <t>3600100092771</t>
  </si>
  <si>
    <t>006-6261161208</t>
  </si>
  <si>
    <t>นภาวรรณ</t>
  </si>
  <si>
    <t>3600800074822</t>
  </si>
  <si>
    <t>006-9828434377</t>
  </si>
  <si>
    <t>3601000115291</t>
  </si>
  <si>
    <t>006-6281269993</t>
  </si>
  <si>
    <t>นัยนา</t>
  </si>
  <si>
    <t>นานา</t>
  </si>
  <si>
    <t>3600900145161</t>
  </si>
  <si>
    <t>006-9812142754</t>
  </si>
  <si>
    <t>ไทยเจริญ</t>
  </si>
  <si>
    <t>3609700105970</t>
  </si>
  <si>
    <t>006-6071327814</t>
  </si>
  <si>
    <t>โสมบุตร์</t>
  </si>
  <si>
    <t>3600700435459</t>
  </si>
  <si>
    <t>006-6071320364</t>
  </si>
  <si>
    <t>นิติพงศ์</t>
  </si>
  <si>
    <t>กองตัน</t>
  </si>
  <si>
    <t>3600400401788</t>
  </si>
  <si>
    <t>006-6081342093</t>
  </si>
  <si>
    <t>นุกูล</t>
  </si>
  <si>
    <t>เผือกพยงค์</t>
  </si>
  <si>
    <t>3609700202380</t>
  </si>
  <si>
    <t>006-6071323436</t>
  </si>
  <si>
    <t>บัวคลี่</t>
  </si>
  <si>
    <t>3600700042465</t>
  </si>
  <si>
    <t>006-6071322103</t>
  </si>
  <si>
    <t>บำรุงศรี</t>
  </si>
  <si>
    <t>3600900066325</t>
  </si>
  <si>
    <t>006-6260127073</t>
  </si>
  <si>
    <t>บัณฑิต</t>
  </si>
  <si>
    <t>3600900231148</t>
  </si>
  <si>
    <t>006-9803942158</t>
  </si>
  <si>
    <t>บุญแทน</t>
  </si>
  <si>
    <t>3150500287795</t>
  </si>
  <si>
    <t>006-9860600007</t>
  </si>
  <si>
    <t>3600900035969</t>
  </si>
  <si>
    <t>006-6281315774</t>
  </si>
  <si>
    <t>เรืองชัย</t>
  </si>
  <si>
    <t>3601200130021</t>
  </si>
  <si>
    <t>006-6260243839</t>
  </si>
  <si>
    <t>ประชุม</t>
  </si>
  <si>
    <t>3670800161881</t>
  </si>
  <si>
    <t>006-6280221342</t>
  </si>
  <si>
    <t>แพ่งเกษร</t>
  </si>
  <si>
    <t>3170600517164</t>
  </si>
  <si>
    <t>006-6071321395</t>
  </si>
  <si>
    <t>คำสอาด</t>
  </si>
  <si>
    <t>3600400092769</t>
  </si>
  <si>
    <t>006-9852621092</t>
  </si>
  <si>
    <t>ประทีป</t>
  </si>
  <si>
    <t>แป้นโต</t>
  </si>
  <si>
    <t>3609700048747</t>
  </si>
  <si>
    <t>006-6071311799</t>
  </si>
  <si>
    <t>ประเมิน</t>
  </si>
  <si>
    <t>ปลิวสกุลดี</t>
  </si>
  <si>
    <t>3679900058959</t>
  </si>
  <si>
    <t>006-6071471095</t>
  </si>
  <si>
    <t>คงเถื่อน</t>
  </si>
  <si>
    <t>3600400082071</t>
  </si>
  <si>
    <t>006-9841961571</t>
  </si>
  <si>
    <t>3600400191929</t>
  </si>
  <si>
    <t>พุ่มไม้</t>
  </si>
  <si>
    <t>3640400024542</t>
  </si>
  <si>
    <t>006-6081345033</t>
  </si>
  <si>
    <t>พจนีย์</t>
  </si>
  <si>
    <t>อินทรเรืองศร</t>
  </si>
  <si>
    <t>3600400010037</t>
  </si>
  <si>
    <t>006-6081345130</t>
  </si>
  <si>
    <t>006-6281260511</t>
  </si>
  <si>
    <t>พิสุทธิ์</t>
  </si>
  <si>
    <t>3600900112874</t>
  </si>
  <si>
    <t>006-6081343448</t>
  </si>
  <si>
    <t>พีระชัย</t>
  </si>
  <si>
    <t>โชคสมัย</t>
  </si>
  <si>
    <t>3169800002115</t>
  </si>
  <si>
    <t>006-6071318661</t>
  </si>
  <si>
    <t>พีระพงษ์</t>
  </si>
  <si>
    <t>3670500162092</t>
  </si>
  <si>
    <t>006-6081348830</t>
  </si>
  <si>
    <t>กรณ์ลัพธ์</t>
  </si>
  <si>
    <t>3609900296884</t>
  </si>
  <si>
    <t>006-6281471482</t>
  </si>
  <si>
    <t>พวงจำปี</t>
  </si>
  <si>
    <t>3609700220663</t>
  </si>
  <si>
    <t>006-6071473470</t>
  </si>
  <si>
    <t>3601100051359</t>
  </si>
  <si>
    <t>006-6071315492</t>
  </si>
  <si>
    <t>มณฑล</t>
  </si>
  <si>
    <t>ศิลป์ประเสริฐ</t>
  </si>
  <si>
    <t>3601000065340</t>
  </si>
  <si>
    <t>006-6261141959</t>
  </si>
  <si>
    <t>มนัส</t>
  </si>
  <si>
    <t>คณะโต</t>
  </si>
  <si>
    <t>3100603134363</t>
  </si>
  <si>
    <t>006-6281137442</t>
  </si>
  <si>
    <t>3600700038689</t>
  </si>
  <si>
    <t>006-6071321972</t>
  </si>
  <si>
    <t>ยินดี</t>
  </si>
  <si>
    <t>3600100027627</t>
  </si>
  <si>
    <t>006-6081333744</t>
  </si>
  <si>
    <t>3600400094001</t>
  </si>
  <si>
    <t>006-9860611130</t>
  </si>
  <si>
    <t>ยุวรรณดา</t>
  </si>
  <si>
    <t>มาลัยทอง</t>
  </si>
  <si>
    <t>3601000279684</t>
  </si>
  <si>
    <t>006-9828522039</t>
  </si>
  <si>
    <t>รัชดา</t>
  </si>
  <si>
    <t>บุญประถม</t>
  </si>
  <si>
    <t>5670190020879</t>
  </si>
  <si>
    <t>006-6281127838</t>
  </si>
  <si>
    <t>3600800104837</t>
  </si>
  <si>
    <t>006-9812233237</t>
  </si>
  <si>
    <t>รำพึง</t>
  </si>
  <si>
    <t>3600400075619</t>
  </si>
  <si>
    <t>006-9823045860</t>
  </si>
  <si>
    <t>สังข์เมือง</t>
  </si>
  <si>
    <t>3609800104223</t>
  </si>
  <si>
    <t>006-9823787220</t>
  </si>
  <si>
    <t>วรรณวรางค์</t>
  </si>
  <si>
    <t>3601200016784</t>
  </si>
  <si>
    <t>006-6281169875</t>
  </si>
  <si>
    <t>หมีทอง</t>
  </si>
  <si>
    <t>5600890012836</t>
  </si>
  <si>
    <t>006-6281418638</t>
  </si>
  <si>
    <t>วรินทร์นุต</t>
  </si>
  <si>
    <t>โหรสกุล</t>
  </si>
  <si>
    <t>3140200081717</t>
  </si>
  <si>
    <t>วลัยพร</t>
  </si>
  <si>
    <t>3600700001459</t>
  </si>
  <si>
    <t>006-6071324076</t>
  </si>
  <si>
    <t>วสุ</t>
  </si>
  <si>
    <t>อินทร์พรหม</t>
  </si>
  <si>
    <t>5600490004534</t>
  </si>
  <si>
    <t>006-9829110559</t>
  </si>
  <si>
    <t>วันชัย</t>
  </si>
  <si>
    <t>3180400043525</t>
  </si>
  <si>
    <t>006-6281122003</t>
  </si>
  <si>
    <t>ซื่อสกุลรัตน์</t>
  </si>
  <si>
    <t>3600900576200</t>
  </si>
  <si>
    <t>ผู้กำจัด</t>
  </si>
  <si>
    <t>3600800016326</t>
  </si>
  <si>
    <t>006-9808336035</t>
  </si>
  <si>
    <t>ไทยเที่ยง</t>
  </si>
  <si>
    <t>3160400076709</t>
  </si>
  <si>
    <t>006-6071324513</t>
  </si>
  <si>
    <t>3600800708333</t>
  </si>
  <si>
    <t>006-9803818422</t>
  </si>
  <si>
    <t>วิชชุ</t>
  </si>
  <si>
    <t>ช่ออัญชัญ</t>
  </si>
  <si>
    <t>3600700246052</t>
  </si>
  <si>
    <t>006-6071320356</t>
  </si>
  <si>
    <t>3601101571208</t>
  </si>
  <si>
    <t>006-6331133720</t>
  </si>
  <si>
    <t>วินิจ</t>
  </si>
  <si>
    <t>กลิ่นเฟื่อง</t>
  </si>
  <si>
    <t>3600800586831</t>
  </si>
  <si>
    <t>006-9804028867</t>
  </si>
  <si>
    <t>ปัญญาทิพย์</t>
  </si>
  <si>
    <t>3600800423835</t>
  </si>
  <si>
    <t>006-6281417542</t>
  </si>
  <si>
    <t>วิไล</t>
  </si>
  <si>
    <t>3600700245951</t>
  </si>
  <si>
    <t>006-6071318726</t>
  </si>
  <si>
    <t>ศรีวิภา</t>
  </si>
  <si>
    <t>ฉัยยายนต์</t>
  </si>
  <si>
    <t>3600101062477</t>
  </si>
  <si>
    <t>006-6331148086</t>
  </si>
  <si>
    <t>ศิร</t>
  </si>
  <si>
    <t>3600900300590</t>
  </si>
  <si>
    <t>006-9812948899</t>
  </si>
  <si>
    <t>ศุภกิจ</t>
  </si>
  <si>
    <t>บุญทอง</t>
  </si>
  <si>
    <t>3600400085576</t>
  </si>
  <si>
    <t>006-9831619099</t>
  </si>
  <si>
    <t>ศุภิดา</t>
  </si>
  <si>
    <t>3601000440507</t>
  </si>
  <si>
    <t>006-9812948430</t>
  </si>
  <si>
    <t>สุขประทีป</t>
  </si>
  <si>
    <t>3140800173507</t>
  </si>
  <si>
    <t>006-6261128146</t>
  </si>
  <si>
    <t>โชคไพบูลย์</t>
  </si>
  <si>
    <t>3609700329371</t>
  </si>
  <si>
    <t>006-6071330327</t>
  </si>
  <si>
    <t>สมบูรณ์</t>
  </si>
  <si>
    <t>3671000008940</t>
  </si>
  <si>
    <t>006-6071355117</t>
  </si>
  <si>
    <t>แสงซื่อ</t>
  </si>
  <si>
    <t>3530800266544</t>
  </si>
  <si>
    <t>006-6081343820</t>
  </si>
  <si>
    <t>สมปอง</t>
  </si>
  <si>
    <t>นันทิกาญจน์</t>
  </si>
  <si>
    <t>3600800658778</t>
  </si>
  <si>
    <t>006-6281500385</t>
  </si>
  <si>
    <t>3600800491075</t>
  </si>
  <si>
    <t>006-6070290585</t>
  </si>
  <si>
    <t>3600700464548</t>
  </si>
  <si>
    <t>006-6071326842</t>
  </si>
  <si>
    <t>ฟองเอม</t>
  </si>
  <si>
    <t>3600800073664</t>
  </si>
  <si>
    <t>006-6261185662</t>
  </si>
  <si>
    <t>สมยศ</t>
  </si>
  <si>
    <t>พรหมชัย</t>
  </si>
  <si>
    <t>3609900513273</t>
  </si>
  <si>
    <t>006-6261233381</t>
  </si>
  <si>
    <t>3600700016448</t>
  </si>
  <si>
    <t>006-6261076855</t>
  </si>
  <si>
    <t>3600200150951</t>
  </si>
  <si>
    <t>006-6281257456</t>
  </si>
  <si>
    <t>3679900059009</t>
  </si>
  <si>
    <t>006-6261090653</t>
  </si>
  <si>
    <t>เขียวสวาท</t>
  </si>
  <si>
    <t>3600900128690</t>
  </si>
  <si>
    <t>สานนท์</t>
  </si>
  <si>
    <t>ศรีสงคราม</t>
  </si>
  <si>
    <t>3600800330365</t>
  </si>
  <si>
    <t>006-9824381163</t>
  </si>
  <si>
    <t>สิน</t>
  </si>
  <si>
    <t>3660600076821</t>
  </si>
  <si>
    <t>006-6081342859</t>
  </si>
  <si>
    <t>สิริกาญจน์</t>
  </si>
  <si>
    <t>ชนัฐธัญนพ</t>
  </si>
  <si>
    <t>3600400093650</t>
  </si>
  <si>
    <t>006-6261075999</t>
  </si>
  <si>
    <t>สิริพันธุ์</t>
  </si>
  <si>
    <t>อุ่มอยู่</t>
  </si>
  <si>
    <t>3609900344153</t>
  </si>
  <si>
    <t>006-6071646863</t>
  </si>
  <si>
    <t>สุชีพ</t>
  </si>
  <si>
    <t>ศรีสัมพันธ์</t>
  </si>
  <si>
    <t>4601200002251</t>
  </si>
  <si>
    <t>006-6261108048</t>
  </si>
  <si>
    <t>3620300271726</t>
  </si>
  <si>
    <t>006-6281129636</t>
  </si>
  <si>
    <t>สุริวงศ์ษา</t>
  </si>
  <si>
    <t>3600700439217</t>
  </si>
  <si>
    <t>006-6071505143</t>
  </si>
  <si>
    <t>3600800597434</t>
  </si>
  <si>
    <t>006-9802537780</t>
  </si>
  <si>
    <t>3601200417011</t>
  </si>
  <si>
    <t>006-6261094489</t>
  </si>
  <si>
    <t>พ่วงชัง</t>
  </si>
  <si>
    <t>3600700867634</t>
  </si>
  <si>
    <t>006-6071311535</t>
  </si>
  <si>
    <t>เสฐียรพงศ์</t>
  </si>
  <si>
    <t>พันธ์กอง</t>
  </si>
  <si>
    <t>3600800444689</t>
  </si>
  <si>
    <t>004-0268224750</t>
  </si>
  <si>
    <t>แสงเดือน</t>
  </si>
  <si>
    <t>พึ่งตน</t>
  </si>
  <si>
    <t>3600900223943</t>
  </si>
  <si>
    <t>006-9803483862</t>
  </si>
  <si>
    <t>อริญชัย</t>
  </si>
  <si>
    <t>เทียนเทศ</t>
  </si>
  <si>
    <t>3600700102891</t>
  </si>
  <si>
    <t>006-6091095951</t>
  </si>
  <si>
    <t>อรุณรุ่ง</t>
  </si>
  <si>
    <t>3609900135473</t>
  </si>
  <si>
    <t>006-9859308330</t>
  </si>
  <si>
    <t>อังสุมารินทร์</t>
  </si>
  <si>
    <t>3600800730100</t>
  </si>
  <si>
    <t>006-9802434329</t>
  </si>
  <si>
    <t>อัญชัญ</t>
  </si>
  <si>
    <t>ฉวางวงศานุกูล</t>
  </si>
  <si>
    <t>3100908198268</t>
  </si>
  <si>
    <t>006-6071318610</t>
  </si>
  <si>
    <t>เทศกาล</t>
  </si>
  <si>
    <t>3600800492101</t>
  </si>
  <si>
    <t>006-9804091968</t>
  </si>
  <si>
    <t>แป้นขำ</t>
  </si>
  <si>
    <t>3169900088348</t>
  </si>
  <si>
    <t>006-6071324548</t>
  </si>
  <si>
    <t>อำนาจ</t>
  </si>
  <si>
    <t>3600800099213</t>
  </si>
  <si>
    <t>006-9803445782</t>
  </si>
  <si>
    <t>อุบล</t>
  </si>
  <si>
    <t>สินธุมาลย์</t>
  </si>
  <si>
    <t>3180600464796</t>
  </si>
  <si>
    <t>006-6071499437</t>
  </si>
  <si>
    <t>เอกภพ</t>
  </si>
  <si>
    <t>มั่นขันธ์</t>
  </si>
  <si>
    <t>3180600543301</t>
  </si>
  <si>
    <t>006-6071641756</t>
  </si>
  <si>
    <t>โอภาส</t>
  </si>
  <si>
    <t>โพธิ์พึ่ง</t>
  </si>
  <si>
    <t>5600300019632</t>
  </si>
  <si>
    <t>006-9807206774</t>
  </si>
  <si>
    <t xml:space="preserve">ชอ้อน </t>
  </si>
  <si>
    <t>ถ่วง</t>
  </si>
  <si>
    <t>จุลโพธิ์</t>
  </si>
  <si>
    <t>3600900667655</t>
  </si>
  <si>
    <t>006-6281143205</t>
  </si>
  <si>
    <t>ดำรงรักษ์</t>
  </si>
  <si>
    <t>006-6071281180</t>
  </si>
  <si>
    <t>วงญาติ</t>
  </si>
  <si>
    <t>006-6071522560</t>
  </si>
  <si>
    <t>เสวียน</t>
  </si>
  <si>
    <t>คำบุญมา</t>
  </si>
  <si>
    <t>3600400038888</t>
  </si>
  <si>
    <t>006-6081343340</t>
  </si>
  <si>
    <t>รายที่12</t>
  </si>
  <si>
    <t>รายที่ 21</t>
  </si>
  <si>
    <t>รายที่ 22</t>
  </si>
  <si>
    <t>รายที่ 23</t>
  </si>
  <si>
    <t>รายที่ 24</t>
  </si>
  <si>
    <t>สกสค.ชพส อ.หนองบัว</t>
  </si>
  <si>
    <t>นาง กัญญา เทศขำ</t>
  </si>
  <si>
    <t>นาง กาญจนา มั่นเกษวิทย์</t>
  </si>
  <si>
    <t>นาง กุสุมา วิชิตนาค</t>
  </si>
  <si>
    <t>นาย โกสุม อิ่มสำอางค์</t>
  </si>
  <si>
    <t>นาย คมกฤช ภักดีรัตน์</t>
  </si>
  <si>
    <t>นาง จรรยา แย้มประเสริฐ</t>
  </si>
  <si>
    <t>นาง จินตนา เหี่ยวเกิด</t>
  </si>
  <si>
    <t>นาง จุฑาพร ศิริทองสิงห์ชัย</t>
  </si>
  <si>
    <t>นาย ฉลาด ชาติสุทธิ</t>
  </si>
  <si>
    <t>นาง ชวาลิน กาญจนศิริโรจน์</t>
  </si>
  <si>
    <t>นาง ชุติมา สอนทองคำ</t>
  </si>
  <si>
    <t>นาย เชาว์ ภู่ระย้า</t>
  </si>
  <si>
    <t>นาย เชิดชัย สันติจารี</t>
  </si>
  <si>
    <t>นาย ฎนณภพ สุริชัยข์</t>
  </si>
  <si>
    <t>นาง ดรุณี โฉมสุวรรณ</t>
  </si>
  <si>
    <t>นาย ดำรงค์ วงษ์คำ</t>
  </si>
  <si>
    <t>นาย ดิเรก คงเพชรศักดิ์</t>
  </si>
  <si>
    <t>นาง ทัศนีย์ จารุจิตร</t>
  </si>
  <si>
    <t>นาย ธนิต เดชะ</t>
  </si>
  <si>
    <t>นาง ธิภาภรณ์ บางหลวง</t>
  </si>
  <si>
    <t>นาย นพพล เพ็ญวิจิตร</t>
  </si>
  <si>
    <t>นาง นภาวรรณ ขาวทอง</t>
  </si>
  <si>
    <t>นาย นเรศ เสงี่ยมศิลป์</t>
  </si>
  <si>
    <t>นาง นัยนา นานา</t>
  </si>
  <si>
    <t>นาง นิตยา ไทยเจริญ</t>
  </si>
  <si>
    <t>นาย นิติพงศ์ กองตัน</t>
  </si>
  <si>
    <t>นาย นุกูล เผือกพยงค์</t>
  </si>
  <si>
    <t>นาง แน่งน้อย บัวคลี่</t>
  </si>
  <si>
    <t>นาง บังอร บำรุงศรี</t>
  </si>
  <si>
    <t>นาย บัณฑิต กรรขำ</t>
  </si>
  <si>
    <t>นาย บุญแทน ฝอยทอง</t>
  </si>
  <si>
    <t>นาง บุญมา แย้มเผือก</t>
  </si>
  <si>
    <t>นาย ประจวบ เรืองชัย</t>
  </si>
  <si>
    <t>นาย ประชุม โตสุข</t>
  </si>
  <si>
    <t>นาย ประดิษฐ์ แพ่งเกษร</t>
  </si>
  <si>
    <t>นาย ประทวน คำสอาด</t>
  </si>
  <si>
    <t>นาย ประทีป แป้นโต</t>
  </si>
  <si>
    <t>นาง ประเมิน ปลิวสกุลดี</t>
  </si>
  <si>
    <t>นาย ประสิทธิ์ คงเถื่อน</t>
  </si>
  <si>
    <t>นาย ประสิทธิ์ รัตนบัวพา</t>
  </si>
  <si>
    <t>นาย พงษ์ศักดิ์ พุ่มไม้</t>
  </si>
  <si>
    <t>นาง พจนีย์ อินทรเรืองศร</t>
  </si>
  <si>
    <t>นาย พิสุทธิ์ สุขเอี่ยม</t>
  </si>
  <si>
    <t>นาย พีระชัย โชคสมัย</t>
  </si>
  <si>
    <t>นาย พีระพงษ์ โนนจุ้ย</t>
  </si>
  <si>
    <t>นาง เพ็ญจันทร์ กรณ์ลัพธ์</t>
  </si>
  <si>
    <t>นาย ไพโรจน์ พวงจำปี</t>
  </si>
  <si>
    <t>นาย ภิรมย์ ไทยเจริญ</t>
  </si>
  <si>
    <t>นาย มณฑล ศิลป์ประเสริฐ</t>
  </si>
  <si>
    <t>นาย มนัส คณะโต</t>
  </si>
  <si>
    <t>นาง มานิตย์ รุผักชี</t>
  </si>
  <si>
    <t>นาง ยินดี บุญช่วย</t>
  </si>
  <si>
    <t>นาง ยุพิน ฝอยทอง</t>
  </si>
  <si>
    <t>นาง ยุวรรณดา มาลัยทอง</t>
  </si>
  <si>
    <t>นาง รัชดา บุญประถม</t>
  </si>
  <si>
    <t>นาง รัชนี มั่นต่าย</t>
  </si>
  <si>
    <t>นาง รำพึง ธูปบูชา</t>
  </si>
  <si>
    <t>นาง ลัดดา สังข์เมือง</t>
  </si>
  <si>
    <t>นาง วรรณวรางค์ คงเพชรศักดิ์</t>
  </si>
  <si>
    <t>นาง วราภรณ์ หมีทอง</t>
  </si>
  <si>
    <t>นาง วรินทร์นุต โหรสกุล</t>
  </si>
  <si>
    <t>นาง วลัยพร ดีเจริญ</t>
  </si>
  <si>
    <t>นาย วสุ อินทร์พรหม</t>
  </si>
  <si>
    <t>นาย วันชัย จีนโต</t>
  </si>
  <si>
    <t>นาย วันชัย ซื่อสกุลรัตน์</t>
  </si>
  <si>
    <t>นาย วันชัย ผู้กำจัด</t>
  </si>
  <si>
    <t>นาง วันทนีย์ ไทยเที่ยง</t>
  </si>
  <si>
    <t>นาง วันเพ็ญ บุญเอี่ยม</t>
  </si>
  <si>
    <t>นาย วิชชุ ช่ออัญชัญ</t>
  </si>
  <si>
    <t>นาย วิทยา หงษ์ยิ้ม</t>
  </si>
  <si>
    <t>นาย วินิจ กลิ่นเฟื่อง</t>
  </si>
  <si>
    <t>นาง วิรัช ปัญญาทิพย์</t>
  </si>
  <si>
    <t>นาง วิไล แก่นจ้าย</t>
  </si>
  <si>
    <t>นาย ศิร ปิ่นเขียน</t>
  </si>
  <si>
    <t>นาย ศุภกิจ บุญทอง</t>
  </si>
  <si>
    <t>นาง ศุภิดา ปิ่นเขียน</t>
  </si>
  <si>
    <t>นาย สมควร สุขประทีป</t>
  </si>
  <si>
    <t>นาง สมบูรณ์ เมฆดำ</t>
  </si>
  <si>
    <t>นาย สมบูรณ์ แสงซื่อ</t>
  </si>
  <si>
    <t>นาง สมปอง นันทิกาญจน์</t>
  </si>
  <si>
    <t>นาย สมพงษ์ ชูช่วย</t>
  </si>
  <si>
    <t>นาย สมพงษ์ มั่นเกษวิทย์</t>
  </si>
  <si>
    <t>นาง สมพร ฟองเอม</t>
  </si>
  <si>
    <t>นาย สมยศ พรหมชัย</t>
  </si>
  <si>
    <t>นาย สมยศ วรอินทร์</t>
  </si>
  <si>
    <t>นาง สมร กลิ่นทิพย์</t>
  </si>
  <si>
    <t>นาย สมหมาย ปลิวสกุลดี</t>
  </si>
  <si>
    <t>นาย สวัสดิ์ เขียวสวาท</t>
  </si>
  <si>
    <t>นาย สานนท์ ศรีสงคราม</t>
  </si>
  <si>
    <t>นาย สิน บุญเนียง</t>
  </si>
  <si>
    <t>นาง สิริกาญจน์ ชนัฐธัญนพ</t>
  </si>
  <si>
    <t>นาย สุชีพ ศรีสัมพันธ์</t>
  </si>
  <si>
    <t>นาง สุนันทา ทองกลม</t>
  </si>
  <si>
    <t>นาง สุภาภรณ์ สุริวงศ์ษา</t>
  </si>
  <si>
    <t>นาง สุรีย์ ภู่กระจาย</t>
  </si>
  <si>
    <t>นาง สุรีย์ วงษ์มั่น</t>
  </si>
  <si>
    <t>นาย สุวิทย์ พ่วงชัง</t>
  </si>
  <si>
    <t>นาย เสฐียรพงศ์ พันธ์กอง</t>
  </si>
  <si>
    <t>นาย อริญชัย เทียนเทศ</t>
  </si>
  <si>
    <t>นาง อรุณรุ่ง กฤษดี</t>
  </si>
  <si>
    <t>นาง อัญชัญ ฉวางวงศานุกูล</t>
  </si>
  <si>
    <t>นาง อารีย์ เทศกาล</t>
  </si>
  <si>
    <t>นาง อารีย์ แป้นขำ</t>
  </si>
  <si>
    <t>นาย อำนาจ จรบุรี</t>
  </si>
  <si>
    <t>นาง อุบล สินธุมาลย์</t>
  </si>
  <si>
    <t>นาย เอกภพ มั่นขันธ์</t>
  </si>
  <si>
    <t>นาย โอภาส โพธิ์พึ่ง</t>
  </si>
  <si>
    <t>นาย ถ่วง จุลโพธิ์</t>
  </si>
  <si>
    <t>นาย มงคล ดำรงรักษ์</t>
  </si>
  <si>
    <t>นาย วินัย วงญาติ</t>
  </si>
  <si>
    <t>นาย เสวียน คำบุญมา</t>
  </si>
  <si>
    <t>616/15</t>
  </si>
  <si>
    <t>08-1284-7044</t>
  </si>
  <si>
    <t>272/15</t>
  </si>
  <si>
    <t>ถ.ประชาธิปัตย์</t>
  </si>
  <si>
    <t>08-6199-8643</t>
  </si>
  <si>
    <t>225/4</t>
  </si>
  <si>
    <t>08-9565-6339</t>
  </si>
  <si>
    <t>หาดอาสา</t>
  </si>
  <si>
    <t>08-1042-8567</t>
  </si>
  <si>
    <t>09-9629-5365</t>
  </si>
  <si>
    <t>08-7308-1803</t>
  </si>
  <si>
    <t>636/37</t>
  </si>
  <si>
    <t>08-1785-7371</t>
  </si>
  <si>
    <t>199/175</t>
  </si>
  <si>
    <t>09-4629-8516</t>
  </si>
  <si>
    <t>06-3477-6422</t>
  </si>
  <si>
    <t>2/157</t>
  </si>
  <si>
    <t>09-4756-8550</t>
  </si>
  <si>
    <t>09-9231-4034</t>
  </si>
  <si>
    <t>08-7208-4579</t>
  </si>
  <si>
    <t>086-9299329</t>
  </si>
  <si>
    <t>06-1284-4628</t>
  </si>
  <si>
    <t>08-6210-8989</t>
  </si>
  <si>
    <t>08-9267-6423</t>
  </si>
  <si>
    <t>607/142</t>
  </si>
  <si>
    <t>08-1785-8203</t>
  </si>
  <si>
    <t>ตลุก</t>
  </si>
  <si>
    <t>08-2785-0051</t>
  </si>
  <si>
    <t>09-8796-4624</t>
  </si>
  <si>
    <t>2/127</t>
  </si>
  <si>
    <t>ถ.มณฑา</t>
  </si>
  <si>
    <t>08-1474-8757</t>
  </si>
  <si>
    <t>6/6</t>
  </si>
  <si>
    <t>ซ.บ่อทอง 2</t>
  </si>
  <si>
    <t>09-3146-4886</t>
  </si>
  <si>
    <t>4/3</t>
  </si>
  <si>
    <t>08-1040-0724</t>
  </si>
  <si>
    <t>527/1</t>
  </si>
  <si>
    <t>08-6119-5077</t>
  </si>
  <si>
    <t>636/7</t>
  </si>
  <si>
    <t>08-6200-0681</t>
  </si>
  <si>
    <t>630/2</t>
  </si>
  <si>
    <t>ทับคล้อ</t>
  </si>
  <si>
    <t>08-9638-1929</t>
  </si>
  <si>
    <t>056-891240</t>
  </si>
  <si>
    <t>271/1</t>
  </si>
  <si>
    <t>08-9859-8095</t>
  </si>
  <si>
    <t>ซ.นวชน</t>
  </si>
  <si>
    <t>08-9705-7736</t>
  </si>
  <si>
    <t>ถ.เทศบาลดำริ3</t>
  </si>
  <si>
    <t>เมืองสวรรคโลก</t>
  </si>
  <si>
    <t>สวรรคโลก</t>
  </si>
  <si>
    <t>สุโขทัย</t>
  </si>
  <si>
    <t>08-2218-1927</t>
  </si>
  <si>
    <t>ถ.มหาราช</t>
  </si>
  <si>
    <t>09-5754-1907</t>
  </si>
  <si>
    <t>ถ.ศิลาทอง</t>
  </si>
  <si>
    <t>056-269363</t>
  </si>
  <si>
    <t>65/3</t>
  </si>
  <si>
    <t>08-8422-9273</t>
  </si>
  <si>
    <t>ซ.วิลาวัลย์ 1</t>
  </si>
  <si>
    <t>08-1379-8198</t>
  </si>
  <si>
    <t>ถ.เทศบาลพัฒนา 2</t>
  </si>
  <si>
    <t>08-9271-5372</t>
  </si>
  <si>
    <t>06-2691-2699</t>
  </si>
  <si>
    <t>08-9053-4236</t>
  </si>
  <si>
    <t>7/1</t>
  </si>
  <si>
    <t>08-6211-9992</t>
  </si>
  <si>
    <t>165/3</t>
  </si>
  <si>
    <t>09-7241-1198</t>
  </si>
  <si>
    <t>ซ.พัฒนาซอย 1</t>
  </si>
  <si>
    <t>08-1046-6501</t>
  </si>
  <si>
    <t>08-9957-9316</t>
  </si>
  <si>
    <t>09-8154-0265</t>
  </si>
  <si>
    <t>08-1786-8146</t>
  </si>
  <si>
    <t>5/3</t>
  </si>
  <si>
    <t>ซ.รจนา 2</t>
  </si>
  <si>
    <t>09-7950-7424</t>
  </si>
  <si>
    <t>34/2</t>
  </si>
  <si>
    <t>08-9707-9715</t>
  </si>
  <si>
    <t>300/1</t>
  </si>
  <si>
    <t>08-1973-2449</t>
  </si>
  <si>
    <t>10/3</t>
  </si>
  <si>
    <t>08-6217-8987</t>
  </si>
  <si>
    <t>08-8422-7643</t>
  </si>
  <si>
    <t>67/7</t>
  </si>
  <si>
    <t>08-4815-8491</t>
  </si>
  <si>
    <t>494/4</t>
  </si>
  <si>
    <t>08-1182-0500</t>
  </si>
  <si>
    <t>08-2200-1909</t>
  </si>
  <si>
    <t>ถ.เทศบาลพัฒนา 4</t>
  </si>
  <si>
    <t>08-9461-8605</t>
  </si>
  <si>
    <t>09-2745-9303</t>
  </si>
  <si>
    <t>507/68</t>
  </si>
  <si>
    <t>08-9568-2905</t>
  </si>
  <si>
    <t>76/24</t>
  </si>
  <si>
    <t>ถ.ประชาตาคลี</t>
  </si>
  <si>
    <t>09-4617-2927</t>
  </si>
  <si>
    <t>08-3013-9605</t>
  </si>
  <si>
    <t>709/13</t>
  </si>
  <si>
    <t>08-1280-9427</t>
  </si>
  <si>
    <t>08-5166-6651</t>
  </si>
  <si>
    <t>08-6925-7584</t>
  </si>
  <si>
    <t>493/8</t>
  </si>
  <si>
    <t>08-9193-2501</t>
  </si>
  <si>
    <t>08-9564-4390</t>
  </si>
  <si>
    <t>09-1282-6694</t>
  </si>
  <si>
    <t>08-8426-9454</t>
  </si>
  <si>
    <t>613/11</t>
  </si>
  <si>
    <t>08-9859-6183</t>
  </si>
  <si>
    <t>08-5601-5227</t>
  </si>
  <si>
    <t>08-1962-6526</t>
  </si>
  <si>
    <t>08-9858-5693</t>
  </si>
  <si>
    <t>08-7841-2974</t>
  </si>
  <si>
    <t>09-4289-3445</t>
  </si>
  <si>
    <t>13/1</t>
  </si>
  <si>
    <t>ซ.รจนา2</t>
  </si>
  <si>
    <t>08-1740-7226</t>
  </si>
  <si>
    <t>44/4</t>
  </si>
  <si>
    <t>08-2090-9995</t>
  </si>
  <si>
    <t>08-6661-4298</t>
  </si>
  <si>
    <t>09-9153-5414</t>
  </si>
  <si>
    <t>24/2</t>
  </si>
  <si>
    <t>08-6378-2325</t>
  </si>
  <si>
    <t>08-9957-5895</t>
  </si>
  <si>
    <t>46/1</t>
  </si>
  <si>
    <t>08-5952-4940</t>
  </si>
  <si>
    <t>84/4</t>
  </si>
  <si>
    <t>08-4495-6458</t>
  </si>
  <si>
    <t>115/2</t>
  </si>
  <si>
    <t>08-1283-1579</t>
  </si>
  <si>
    <t>46/2</t>
  </si>
  <si>
    <t>08-7028-8606</t>
  </si>
  <si>
    <t>564/25</t>
  </si>
  <si>
    <t>08-6119-9325</t>
  </si>
  <si>
    <t>09-4716-3777</t>
  </si>
  <si>
    <t xml:space="preserve"> 09-9369-1113</t>
  </si>
  <si>
    <t>325/53</t>
  </si>
  <si>
    <t>06-1349-8249</t>
  </si>
  <si>
    <t>08-6680-7127</t>
  </si>
  <si>
    <t>08-4493-2546</t>
  </si>
  <si>
    <t>08-6211-7690</t>
  </si>
  <si>
    <t>ซ.ทวีชัย8</t>
  </si>
  <si>
    <t>08-0403-9198</t>
  </si>
  <si>
    <t>20/3</t>
  </si>
  <si>
    <t>08-6674-8503</t>
  </si>
  <si>
    <t>332/2</t>
  </si>
  <si>
    <t>08-6204-1262</t>
  </si>
  <si>
    <t>3/11</t>
  </si>
  <si>
    <t>08-4596-0043</t>
  </si>
  <si>
    <t>12/1</t>
  </si>
  <si>
    <t>09-0913-4915</t>
  </si>
  <si>
    <t>08-7211-5222</t>
  </si>
  <si>
    <t>ซ.โค้งพัฒนา</t>
  </si>
  <si>
    <t>08-0516-2824</t>
  </si>
  <si>
    <t>09-3143-0995</t>
  </si>
  <si>
    <t>08-1037-1309</t>
  </si>
  <si>
    <t>34/1</t>
  </si>
  <si>
    <t>09-5517-2267</t>
  </si>
  <si>
    <t>979/10</t>
  </si>
  <si>
    <t>06-3142-9700</t>
  </si>
  <si>
    <t>115/4</t>
  </si>
  <si>
    <t>08-4816-0160</t>
  </si>
  <si>
    <t>08-6678-1773</t>
  </si>
  <si>
    <t>ซ.เหล็กกล้า1</t>
  </si>
  <si>
    <t>06-1798-5528</t>
  </si>
  <si>
    <t>2/161</t>
  </si>
  <si>
    <t>09-6892-6519</t>
  </si>
  <si>
    <t>09-5662-0459</t>
  </si>
  <si>
    <t>274/7</t>
  </si>
  <si>
    <t>08-9839-9309</t>
  </si>
  <si>
    <t>7/3</t>
  </si>
  <si>
    <t>ซ.มหาราช3</t>
  </si>
  <si>
    <t>08-9960-2702</t>
  </si>
  <si>
    <t>08-7209-8011</t>
  </si>
  <si>
    <t>08-1280-5450</t>
  </si>
  <si>
    <t>06-1338-9832</t>
  </si>
  <si>
    <t>22/15</t>
  </si>
  <si>
    <t>09-8515-1528</t>
  </si>
  <si>
    <t xml:space="preserve"> 12/6</t>
  </si>
  <si>
    <t xml:space="preserve"> 086-2056132,056-369245</t>
  </si>
  <si>
    <t>08-5039-4262</t>
  </si>
  <si>
    <t>09-6269-5263</t>
  </si>
  <si>
    <t>08-1259-4229</t>
  </si>
  <si>
    <t>คอนคา</t>
  </si>
  <si>
    <t>08-6201-2645</t>
  </si>
  <si>
    <t>ซ.มหาราช2</t>
  </si>
  <si>
    <t>08-6203-8962</t>
  </si>
  <si>
    <t>215/140</t>
  </si>
  <si>
    <t>08-7200-3537</t>
  </si>
  <si>
    <t>ถ.รามเดโช</t>
  </si>
  <si>
    <t>ทะเลชุบศร</t>
  </si>
  <si>
    <t>08-9001-0448</t>
  </si>
  <si>
    <t>566/2</t>
  </si>
  <si>
    <t>08-9564-3558</t>
  </si>
  <si>
    <t>08-9562-9192</t>
  </si>
  <si>
    <t>31/3</t>
  </si>
  <si>
    <t>09-5830-0898</t>
  </si>
  <si>
    <t>08-0133-6671</t>
  </si>
  <si>
    <t>1/3</t>
  </si>
  <si>
    <t>08-2225-0113</t>
  </si>
  <si>
    <t>ห้วยหอม</t>
  </si>
  <si>
    <t>08-2400-2628</t>
  </si>
  <si>
    <t>เทอดศักดิ์</t>
  </si>
  <si>
    <t>บุตรศรี</t>
  </si>
  <si>
    <t>3600700431470</t>
  </si>
  <si>
    <t>006-6260053711</t>
  </si>
  <si>
    <t>006-9863851337</t>
  </si>
  <si>
    <t>นาย เทอดศักดิ์ บุตรศรี</t>
  </si>
  <si>
    <t xml:space="preserve"> 08-1284-6049,08-6215-0010</t>
  </si>
  <si>
    <t>3100501787406</t>
  </si>
  <si>
    <t>หงษ์น้อย</t>
  </si>
  <si>
    <t>006-6071340721</t>
  </si>
  <si>
    <t>นาง ปราณี หงษ์น้อย</t>
  </si>
  <si>
    <t>225</t>
  </si>
  <si>
    <t>082-2287947</t>
  </si>
  <si>
    <t>3600300300751</t>
  </si>
  <si>
    <t>คงสมบูรณ์</t>
  </si>
  <si>
    <t>006-6071329264</t>
  </si>
  <si>
    <t>098-8036876</t>
  </si>
  <si>
    <t xml:space="preserve"> 325/28</t>
  </si>
  <si>
    <t>006-9825108193</t>
  </si>
  <si>
    <t>006-9825108207</t>
  </si>
  <si>
    <t>อัมระนันท์ (ฮวบสอน)</t>
  </si>
  <si>
    <t>นาง ศิริจิตร อัมระนันท์</t>
  </si>
  <si>
    <t>08-6778-8339</t>
  </si>
  <si>
    <t>นาย คนอง ยอดฉิมมา</t>
  </si>
  <si>
    <t>นาง วันทนา ยอดทอง</t>
  </si>
  <si>
    <t>006-6281149408</t>
  </si>
  <si>
    <t xml:space="preserve"> 08-6204-1573</t>
  </si>
  <si>
    <t>289/1</t>
  </si>
  <si>
    <t>083-3301131</t>
  </si>
  <si>
    <t>นาย ปองภพ รอดวินิจ</t>
  </si>
  <si>
    <t>นาง บุญสม ขาวเหลือง</t>
  </si>
  <si>
    <t>3609900517571</t>
  </si>
  <si>
    <t>จันทร์เสน่ห์</t>
  </si>
  <si>
    <t>006-6280046397</t>
  </si>
  <si>
    <t>นาง ละเอียด จันทร์เสน่ห์</t>
  </si>
  <si>
    <t>888/295</t>
  </si>
  <si>
    <t>06-2213-1459</t>
  </si>
  <si>
    <t>วรวีกิจการณ์ (แสงทุ่งทอง)</t>
  </si>
  <si>
    <t>แก้วเกิด (โพธิ์อ่อน)</t>
  </si>
  <si>
    <t>นาง พเยาว์ แก้วเกิด</t>
  </si>
  <si>
    <t>709/15</t>
  </si>
  <si>
    <t>08-1971-3261</t>
  </si>
  <si>
    <t>+สบง.6ข้อมูลปรับตามสพฐ.!A343</t>
  </si>
  <si>
    <t>ชมภูมิ่ง</t>
  </si>
  <si>
    <t>006-6081344983</t>
  </si>
  <si>
    <t>นัทธวัฒน์</t>
  </si>
  <si>
    <t>จันทร์สิงห์</t>
  </si>
  <si>
    <t>006-6260085001</t>
  </si>
  <si>
    <t>3660500375835</t>
  </si>
  <si>
    <t>3601200115383</t>
  </si>
  <si>
    <t>นาง สมจิต ชมภูมิ่ง</t>
  </si>
  <si>
    <t>นาย สมชาย คงสมบูรณ์</t>
  </si>
  <si>
    <t>นาย นัทธวัฒน์ จันทร์สิงห์</t>
  </si>
  <si>
    <t>096-2200420</t>
  </si>
  <si>
    <t>121</t>
  </si>
  <si>
    <t>ห้วยเขน</t>
  </si>
  <si>
    <t>086-1195603</t>
  </si>
  <si>
    <t>ถ.ศรีพยุหะ</t>
  </si>
  <si>
    <t>236/20</t>
  </si>
  <si>
    <t xml:space="preserve">สรณคมน์ 14 </t>
  </si>
  <si>
    <t>สีกัน</t>
  </si>
  <si>
    <t>ดอนเมือง</t>
  </si>
  <si>
    <t>กทม</t>
  </si>
  <si>
    <t>รักษาสวัสดิ์</t>
  </si>
  <si>
    <t>006-9804353512</t>
  </si>
  <si>
    <t>006-9824030212</t>
  </si>
  <si>
    <t>นาง มานิตย์ รักษาสวัสดิ์</t>
  </si>
  <si>
    <t>3650101095952</t>
  </si>
  <si>
    <t>498/9</t>
  </si>
  <si>
    <t>09-7198-8361</t>
  </si>
  <si>
    <t xml:space="preserve">กชธนณัฏฐ์ </t>
  </si>
  <si>
    <t xml:space="preserve">ชุฏิมา </t>
  </si>
  <si>
    <t>ศรีวรรณ</t>
  </si>
  <si>
    <t>3140100204680</t>
  </si>
  <si>
    <t xml:space="preserve">เจษฎา </t>
  </si>
  <si>
    <t>สุขนิคม</t>
  </si>
  <si>
    <t>3140100462824</t>
  </si>
  <si>
    <t xml:space="preserve">สถาพร </t>
  </si>
  <si>
    <t>3160100441053</t>
  </si>
  <si>
    <t xml:space="preserve">มงคล </t>
  </si>
  <si>
    <t>โตสวัสดิ์</t>
  </si>
  <si>
    <t>3160101257779</t>
  </si>
  <si>
    <t xml:space="preserve">นพดล </t>
  </si>
  <si>
    <t>ปานเดช</t>
  </si>
  <si>
    <t>3160600414047</t>
  </si>
  <si>
    <t xml:space="preserve">สมศักดิ์ </t>
  </si>
  <si>
    <t>โป๋ทอง</t>
  </si>
  <si>
    <t>3170200296641</t>
  </si>
  <si>
    <t xml:space="preserve">ภาสกร </t>
  </si>
  <si>
    <t>ผลเกิด</t>
  </si>
  <si>
    <t>3170200318971</t>
  </si>
  <si>
    <t xml:space="preserve">มานพ </t>
  </si>
  <si>
    <t>3180300122385</t>
  </si>
  <si>
    <t xml:space="preserve">สานิตย์ </t>
  </si>
  <si>
    <t>สนธิ</t>
  </si>
  <si>
    <t>3180400002349</t>
  </si>
  <si>
    <t xml:space="preserve">สุธี </t>
  </si>
  <si>
    <t>ชัยประเสริฐ</t>
  </si>
  <si>
    <t>3180400030971</t>
  </si>
  <si>
    <t xml:space="preserve">บุญส่ง </t>
  </si>
  <si>
    <t>ยอดวิเศษ</t>
  </si>
  <si>
    <t>3180400465055</t>
  </si>
  <si>
    <t xml:space="preserve">วิสุทธิ์ </t>
  </si>
  <si>
    <t>3180500597671</t>
  </si>
  <si>
    <t xml:space="preserve">ปราณี </t>
  </si>
  <si>
    <t>3300100510746</t>
  </si>
  <si>
    <t xml:space="preserve">จุฑาภรณ์ </t>
  </si>
  <si>
    <t>คำภา</t>
  </si>
  <si>
    <t>3301700448104</t>
  </si>
  <si>
    <t xml:space="preserve">ปรีชา </t>
  </si>
  <si>
    <t>ประเสริฐศักดิ์</t>
  </si>
  <si>
    <t>3309900841745</t>
  </si>
  <si>
    <t xml:space="preserve">วิไลวรรณ </t>
  </si>
  <si>
    <t>มีเย็น</t>
  </si>
  <si>
    <t>3341100810872</t>
  </si>
  <si>
    <t xml:space="preserve">สินถนอม </t>
  </si>
  <si>
    <t>3540100262902</t>
  </si>
  <si>
    <t xml:space="preserve">กัญญารัตน์ </t>
  </si>
  <si>
    <t>3559900045793</t>
  </si>
  <si>
    <t xml:space="preserve">เรืองศักดิ์ </t>
  </si>
  <si>
    <t>แก้วอรัญญิก</t>
  </si>
  <si>
    <t>3600100241246</t>
  </si>
  <si>
    <t xml:space="preserve">สิริพันธ์ </t>
  </si>
  <si>
    <t>ลี้ตระกูล</t>
  </si>
  <si>
    <t>3600100521362</t>
  </si>
  <si>
    <t xml:space="preserve">ทิพาวดี </t>
  </si>
  <si>
    <t>3600100594351</t>
  </si>
  <si>
    <t xml:space="preserve">รัตนา </t>
  </si>
  <si>
    <t>จำนงค์ทรง</t>
  </si>
  <si>
    <t>3600100659089</t>
  </si>
  <si>
    <t xml:space="preserve">นุชา </t>
  </si>
  <si>
    <t>กองช้าง</t>
  </si>
  <si>
    <t>3600200143963</t>
  </si>
  <si>
    <t xml:space="preserve">จันทร์ศิรา </t>
  </si>
  <si>
    <t>จันทร์หอม</t>
  </si>
  <si>
    <t>3600300169387</t>
  </si>
  <si>
    <t xml:space="preserve">สมพงษ์ </t>
  </si>
  <si>
    <t>ข่มอารมณ์</t>
  </si>
  <si>
    <t>3600300416465</t>
  </si>
  <si>
    <t xml:space="preserve">พิมทิพย์ </t>
  </si>
  <si>
    <t>บัวสนิท</t>
  </si>
  <si>
    <t>3600400082062</t>
  </si>
  <si>
    <t xml:space="preserve">นฤมิต </t>
  </si>
  <si>
    <t>3600400096675</t>
  </si>
  <si>
    <t xml:space="preserve">อำนวย </t>
  </si>
  <si>
    <t>แก้วไพฑูรย์</t>
  </si>
  <si>
    <t>3600400103477</t>
  </si>
  <si>
    <t xml:space="preserve">จีราวัฒน์ </t>
  </si>
  <si>
    <t>3600400106620</t>
  </si>
  <si>
    <t>คนิษร์</t>
  </si>
  <si>
    <t>คงสูน</t>
  </si>
  <si>
    <t>3600400142596</t>
  </si>
  <si>
    <t xml:space="preserve">เจริญชัย </t>
  </si>
  <si>
    <t>โลหะเวช</t>
  </si>
  <si>
    <t>3600400438771</t>
  </si>
  <si>
    <t xml:space="preserve">ผัน </t>
  </si>
  <si>
    <t>อินทะชิต</t>
  </si>
  <si>
    <t>3600400460245</t>
  </si>
  <si>
    <t xml:space="preserve">วีระวัช </t>
  </si>
  <si>
    <t>3600400489308</t>
  </si>
  <si>
    <t xml:space="preserve">จุฑามาศ </t>
  </si>
  <si>
    <t>เปี่ยมเพ็ชร์</t>
  </si>
  <si>
    <t>3600400512024</t>
  </si>
  <si>
    <t xml:space="preserve">ภาวนา </t>
  </si>
  <si>
    <t>3600400529482</t>
  </si>
  <si>
    <t xml:space="preserve">คำพอง </t>
  </si>
  <si>
    <t>สุบินตา</t>
  </si>
  <si>
    <t>3600400570768</t>
  </si>
  <si>
    <t xml:space="preserve">วันเพ็ญ </t>
  </si>
  <si>
    <t>ภวภูตานนท์</t>
  </si>
  <si>
    <t>3600400598701</t>
  </si>
  <si>
    <t xml:space="preserve">นิภาภรณ์ </t>
  </si>
  <si>
    <t>เรืองวงษ์</t>
  </si>
  <si>
    <t>3600400645202</t>
  </si>
  <si>
    <t xml:space="preserve">พล </t>
  </si>
  <si>
    <t>3600700022120</t>
  </si>
  <si>
    <t xml:space="preserve">เรณู </t>
  </si>
  <si>
    <t>3600700041124</t>
  </si>
  <si>
    <t xml:space="preserve">ปริศนา </t>
  </si>
  <si>
    <t>3600700166164</t>
  </si>
  <si>
    <t xml:space="preserve">บุญเสริม </t>
  </si>
  <si>
    <t>พิลึก</t>
  </si>
  <si>
    <t>3600700241328</t>
  </si>
  <si>
    <t xml:space="preserve">สุรพล </t>
  </si>
  <si>
    <t>ซื่อสัตย์ศักดิ์</t>
  </si>
  <si>
    <t>3600700244807</t>
  </si>
  <si>
    <t xml:space="preserve">สุเทพ </t>
  </si>
  <si>
    <t>ดีพุ่ม</t>
  </si>
  <si>
    <t>3600700396071</t>
  </si>
  <si>
    <t xml:space="preserve">วิภา </t>
  </si>
  <si>
    <t>3600700438822</t>
  </si>
  <si>
    <t xml:space="preserve">สงัด </t>
  </si>
  <si>
    <t>อินทรฤทธิ์</t>
  </si>
  <si>
    <t>3600700448194</t>
  </si>
  <si>
    <t>ศรีสวัสดิ์</t>
  </si>
  <si>
    <t xml:space="preserve">สุทัศ </t>
  </si>
  <si>
    <t>3600700759220</t>
  </si>
  <si>
    <t xml:space="preserve">เฉลียว </t>
  </si>
  <si>
    <t xml:space="preserve">พรทิพย์ </t>
  </si>
  <si>
    <t>จิ๋วใจธรรม</t>
  </si>
  <si>
    <t>3600800066650</t>
  </si>
  <si>
    <t xml:space="preserve">นิศา </t>
  </si>
  <si>
    <t>3600800122584</t>
  </si>
  <si>
    <t xml:space="preserve">ธันยาภัทร์ </t>
  </si>
  <si>
    <t>นาคะ</t>
  </si>
  <si>
    <t>3600800206648</t>
  </si>
  <si>
    <t xml:space="preserve">บุญยืน </t>
  </si>
  <si>
    <t>เอมสกุล</t>
  </si>
  <si>
    <t>3600800269259</t>
  </si>
  <si>
    <t xml:space="preserve">สิทธิศักดิ์ </t>
  </si>
  <si>
    <t>3600800403818</t>
  </si>
  <si>
    <t xml:space="preserve">ชุติกาญจน์ </t>
  </si>
  <si>
    <t>พรมมา</t>
  </si>
  <si>
    <t>3600800445553</t>
  </si>
  <si>
    <t xml:space="preserve">กำแพง </t>
  </si>
  <si>
    <t>แก้วมูล</t>
  </si>
  <si>
    <t>3600800529820</t>
  </si>
  <si>
    <t xml:space="preserve">ไพรัชช์ </t>
  </si>
  <si>
    <t>3600800564358</t>
  </si>
  <si>
    <t xml:space="preserve">ชมนาด </t>
  </si>
  <si>
    <t>เหมือนพรรณ</t>
  </si>
  <si>
    <t>3600800585517</t>
  </si>
  <si>
    <t xml:space="preserve">มนต์รวี </t>
  </si>
  <si>
    <t>3600800585835</t>
  </si>
  <si>
    <t xml:space="preserve">ดวงใจ </t>
  </si>
  <si>
    <t>อภิปรัชญาฐิติกุล</t>
  </si>
  <si>
    <t>3600800633783</t>
  </si>
  <si>
    <t xml:space="preserve">ยุทธนา </t>
  </si>
  <si>
    <t>3600800635077</t>
  </si>
  <si>
    <t xml:space="preserve">บุญเรือง </t>
  </si>
  <si>
    <t>3600800642588</t>
  </si>
  <si>
    <t xml:space="preserve">พิราภรณ์ </t>
  </si>
  <si>
    <t>3600800718193</t>
  </si>
  <si>
    <t xml:space="preserve">ชวน </t>
  </si>
  <si>
    <t>3600800730789</t>
  </si>
  <si>
    <t>3600900015861</t>
  </si>
  <si>
    <t xml:space="preserve">สุนทรี </t>
  </si>
  <si>
    <t>3600900047746</t>
  </si>
  <si>
    <t xml:space="preserve">เสนาะ </t>
  </si>
  <si>
    <t>ขวัญพุทโธ</t>
  </si>
  <si>
    <t>3600900117361</t>
  </si>
  <si>
    <t xml:space="preserve">ณัฐวุฒิ </t>
  </si>
  <si>
    <t>ยอดหมวก</t>
  </si>
  <si>
    <t>3600900258364</t>
  </si>
  <si>
    <t xml:space="preserve">อัมพร </t>
  </si>
  <si>
    <t>จันทร์ขาว</t>
  </si>
  <si>
    <t>3600900264241</t>
  </si>
  <si>
    <t xml:space="preserve">มนัสวี </t>
  </si>
  <si>
    <t>ไล้ตัน</t>
  </si>
  <si>
    <t>3600900276397</t>
  </si>
  <si>
    <t xml:space="preserve">ประทวน </t>
  </si>
  <si>
    <t>3600900287534</t>
  </si>
  <si>
    <t xml:space="preserve">พิเศษ </t>
  </si>
  <si>
    <t>กลมขุนทด</t>
  </si>
  <si>
    <t>3600900499086</t>
  </si>
  <si>
    <t xml:space="preserve">ตวงพร </t>
  </si>
  <si>
    <t>รุ่งนาค</t>
  </si>
  <si>
    <t>3600900607547</t>
  </si>
  <si>
    <t xml:space="preserve">สมหมาย </t>
  </si>
  <si>
    <t>กรุตเพชร</t>
  </si>
  <si>
    <t>3601000412066</t>
  </si>
  <si>
    <t>3601101009224</t>
  </si>
  <si>
    <t xml:space="preserve">ยุพิน </t>
  </si>
  <si>
    <t>บุญธรรม</t>
  </si>
  <si>
    <t>3601200008161</t>
  </si>
  <si>
    <t xml:space="preserve">สุรินทร์ </t>
  </si>
  <si>
    <t>ฟุ้งสุข</t>
  </si>
  <si>
    <t>3601200069543</t>
  </si>
  <si>
    <t xml:space="preserve">ยุพา </t>
  </si>
  <si>
    <t>จ้อยโทน</t>
  </si>
  <si>
    <t>3601200192264</t>
  </si>
  <si>
    <t xml:space="preserve">เพ็ญศรี </t>
  </si>
  <si>
    <t>3601200242288</t>
  </si>
  <si>
    <t>3601200251996</t>
  </si>
  <si>
    <t xml:space="preserve">นิตยา </t>
  </si>
  <si>
    <t>3609700017353</t>
  </si>
  <si>
    <t>โฉมวงค์</t>
  </si>
  <si>
    <t>3609700030538</t>
  </si>
  <si>
    <t xml:space="preserve">อวยพร </t>
  </si>
  <si>
    <t>3609700034371</t>
  </si>
  <si>
    <t xml:space="preserve">พัฒนาพร </t>
  </si>
  <si>
    <t>เริ่มหาสุข</t>
  </si>
  <si>
    <t>3609700065005</t>
  </si>
  <si>
    <t xml:space="preserve">ภิรมย์ </t>
  </si>
  <si>
    <t>3609700085898</t>
  </si>
  <si>
    <t>กูกขุนทด</t>
  </si>
  <si>
    <t>3609700107841</t>
  </si>
  <si>
    <t>สิงหะนัด</t>
  </si>
  <si>
    <t>3609700139173</t>
  </si>
  <si>
    <t xml:space="preserve">วิทยา </t>
  </si>
  <si>
    <t>แสงศรี</t>
  </si>
  <si>
    <t>3609700149161</t>
  </si>
  <si>
    <t>3609700330311</t>
  </si>
  <si>
    <t xml:space="preserve">จีรวัฒน์ </t>
  </si>
  <si>
    <t>3609700365823</t>
  </si>
  <si>
    <t xml:space="preserve">จารุวรรณ </t>
  </si>
  <si>
    <t>พันงาม</t>
  </si>
  <si>
    <t>3609900064860</t>
  </si>
  <si>
    <t xml:space="preserve">นงลักษณ์ </t>
  </si>
  <si>
    <t>รอดอุตส่าห์</t>
  </si>
  <si>
    <t>3609900309072</t>
  </si>
  <si>
    <t xml:space="preserve">วิลาสินี </t>
  </si>
  <si>
    <t>ศรสิงห์ทอง</t>
  </si>
  <si>
    <t>3609900345281</t>
  </si>
  <si>
    <t xml:space="preserve">ประกิต </t>
  </si>
  <si>
    <t>3609900442856</t>
  </si>
  <si>
    <t xml:space="preserve">เยาวลักษณ์ </t>
  </si>
  <si>
    <t>อินทร์พิทักษ์</t>
  </si>
  <si>
    <t>3609900457837</t>
  </si>
  <si>
    <t xml:space="preserve">สุปรางภรณ์ </t>
  </si>
  <si>
    <t>สอนทรัพย์</t>
  </si>
  <si>
    <t>3609900663305</t>
  </si>
  <si>
    <t xml:space="preserve">ชอุ้ม </t>
  </si>
  <si>
    <t>อินทร์น้อย</t>
  </si>
  <si>
    <t>3609900802526</t>
  </si>
  <si>
    <t xml:space="preserve">สมชาย </t>
  </si>
  <si>
    <t>ใหม่รุ่งโรจน์</t>
  </si>
  <si>
    <t>3609900831119</t>
  </si>
  <si>
    <t xml:space="preserve">สุชาติ </t>
  </si>
  <si>
    <t>เย็นยอดวิชัย</t>
  </si>
  <si>
    <t>3609900840274</t>
  </si>
  <si>
    <t>กรโพธิ์</t>
  </si>
  <si>
    <t>3610100063372</t>
  </si>
  <si>
    <t xml:space="preserve">รัตนากร </t>
  </si>
  <si>
    <t>3610200134930</t>
  </si>
  <si>
    <t xml:space="preserve">ประจิน </t>
  </si>
  <si>
    <t>ตัณฑพาทย์</t>
  </si>
  <si>
    <t>3610600235431</t>
  </si>
  <si>
    <t xml:space="preserve">จำลองลักษณ์ </t>
  </si>
  <si>
    <t>3630600527220</t>
  </si>
  <si>
    <t xml:space="preserve">กาญจนา </t>
  </si>
  <si>
    <t>3650101163249</t>
  </si>
  <si>
    <t xml:space="preserve">กวีวรรณ </t>
  </si>
  <si>
    <t>3650800832603</t>
  </si>
  <si>
    <t xml:space="preserve">สุวิทย์ </t>
  </si>
  <si>
    <t>3660400441330</t>
  </si>
  <si>
    <t xml:space="preserve">ประสิทธิ์ </t>
  </si>
  <si>
    <t>สุขแก่น</t>
  </si>
  <si>
    <t>3660500530601</t>
  </si>
  <si>
    <t xml:space="preserve">ประทีป </t>
  </si>
  <si>
    <t>ปรียาจิตร์</t>
  </si>
  <si>
    <t>3670800186337</t>
  </si>
  <si>
    <t xml:space="preserve">อรรถพร </t>
  </si>
  <si>
    <t>ไตรบุญ</t>
  </si>
  <si>
    <t>3820200005194</t>
  </si>
  <si>
    <t>บุหงาเกษมสุข</t>
  </si>
  <si>
    <t>5100699035368</t>
  </si>
  <si>
    <t xml:space="preserve">ไพบูรณ์ </t>
  </si>
  <si>
    <t>5180199004226</t>
  </si>
  <si>
    <t xml:space="preserve">จุฑารัตน์ </t>
  </si>
  <si>
    <t>จันทร์ภู่</t>
  </si>
  <si>
    <t>5401199003350</t>
  </si>
  <si>
    <t>สุขจิตร์</t>
  </si>
  <si>
    <t>5600400018565</t>
  </si>
  <si>
    <t xml:space="preserve">ซ้อน </t>
  </si>
  <si>
    <t>ชุนใช้</t>
  </si>
  <si>
    <t>5600500056175</t>
  </si>
  <si>
    <t xml:space="preserve">ขวัญยืน </t>
  </si>
  <si>
    <t>ชูพันธ์</t>
  </si>
  <si>
    <t>5609700002361</t>
  </si>
  <si>
    <t xml:space="preserve">ศิริวรรณ </t>
  </si>
  <si>
    <t>5609790001181</t>
  </si>
  <si>
    <t>นางสาว</t>
  </si>
  <si>
    <t>006-6280046400</t>
  </si>
  <si>
    <t>006-9813677856</t>
  </si>
  <si>
    <t>นาย บุญสม จันทร์เสน่ห์</t>
  </si>
  <si>
    <t>นาย กชธนณัฏฐ์ หมวกผัน</t>
  </si>
  <si>
    <t>006-6281416953</t>
  </si>
  <si>
    <t>006-6281127803</t>
  </si>
  <si>
    <t>006-6071546060</t>
  </si>
  <si>
    <t>006-6281113527</t>
  </si>
  <si>
    <t>006-6261245568</t>
  </si>
  <si>
    <t>006-6261107475</t>
  </si>
  <si>
    <t>006-6071310539</t>
  </si>
  <si>
    <t>006-6261127158</t>
  </si>
  <si>
    <t>006-6261077576</t>
  </si>
  <si>
    <t>006-6071322006</t>
  </si>
  <si>
    <t>006-9804349736</t>
  </si>
  <si>
    <t>006-6261108889</t>
  </si>
  <si>
    <t>006-6071239966</t>
  </si>
  <si>
    <t>006-6081345289</t>
  </si>
  <si>
    <t>006-9801781971</t>
  </si>
  <si>
    <t>006-6071353807</t>
  </si>
  <si>
    <t>006-9823619549</t>
  </si>
  <si>
    <t>006-9804410826</t>
  </si>
  <si>
    <t>006-9801731001</t>
  </si>
  <si>
    <t>006-6261075913</t>
  </si>
  <si>
    <t>006-6281314794</t>
  </si>
  <si>
    <t>006-6071325498</t>
  </si>
  <si>
    <t>006-9837592729</t>
  </si>
  <si>
    <t>006-6081180123</t>
  </si>
  <si>
    <t>006-9843161203</t>
  </si>
  <si>
    <t>006-9823517614</t>
  </si>
  <si>
    <t>006-6071547253</t>
  </si>
  <si>
    <t>006-9827956426</t>
  </si>
  <si>
    <t>006-6081346447</t>
  </si>
  <si>
    <t>006-6081346145</t>
  </si>
  <si>
    <t>006-6081347133</t>
  </si>
  <si>
    <t>006-6081343286</t>
  </si>
  <si>
    <t>006-6081345726</t>
  </si>
  <si>
    <t>006-9825278471</t>
  </si>
  <si>
    <t>006-6081343952</t>
  </si>
  <si>
    <t>006-6261106231</t>
  </si>
  <si>
    <t>006-6081344126</t>
  </si>
  <si>
    <t>006-6071304636</t>
  </si>
  <si>
    <t>006-6071318718</t>
  </si>
  <si>
    <t>006-6071410460</t>
  </si>
  <si>
    <t>006-6071321441</t>
  </si>
  <si>
    <t>006-6071321840</t>
  </si>
  <si>
    <t>006-6061460325</t>
  </si>
  <si>
    <t>006-6071546257</t>
  </si>
  <si>
    <t>006-6071325749</t>
  </si>
  <si>
    <t>006-6071266920</t>
  </si>
  <si>
    <t>006-6071322685</t>
  </si>
  <si>
    <t>006-6281417666</t>
  </si>
  <si>
    <t>006-6261170177</t>
  </si>
  <si>
    <t>006-6071511208</t>
  </si>
  <si>
    <t>006-6280140202</t>
  </si>
  <si>
    <t>006-9811990964</t>
  </si>
  <si>
    <t>006-6051936343</t>
  </si>
  <si>
    <t>006-9818182782</t>
  </si>
  <si>
    <t>006-9802608289</t>
  </si>
  <si>
    <t>006-6281418611</t>
  </si>
  <si>
    <t>006-6281420454</t>
  </si>
  <si>
    <t>006-6281314700</t>
  </si>
  <si>
    <t>006-6331133771</t>
  </si>
  <si>
    <t>006-9801730951</t>
  </si>
  <si>
    <t>006-9804982854</t>
  </si>
  <si>
    <t>006-6281338413</t>
  </si>
  <si>
    <t>006-9813495162</t>
  </si>
  <si>
    <t>006-6281417968</t>
  </si>
  <si>
    <t>006-6281315367</t>
  </si>
  <si>
    <t>006-6281315626</t>
  </si>
  <si>
    <t>006-6281157850</t>
  </si>
  <si>
    <t>006-6281314298</t>
  </si>
  <si>
    <t>006-9812699910</t>
  </si>
  <si>
    <t>006-9823516367</t>
  </si>
  <si>
    <t>006-6280373371</t>
  </si>
  <si>
    <t>006-6261075956</t>
  </si>
  <si>
    <t>006-6260086490</t>
  </si>
  <si>
    <t>006-6071501881</t>
  </si>
  <si>
    <t>006-6261153434</t>
  </si>
  <si>
    <t>006-6261094098</t>
  </si>
  <si>
    <t>006-6261076227</t>
  </si>
  <si>
    <t>006-6070295242</t>
  </si>
  <si>
    <t>006-6071466016</t>
  </si>
  <si>
    <t>006-6071495385</t>
  </si>
  <si>
    <t>006-6071314291</t>
  </si>
  <si>
    <t>006-6281143787</t>
  </si>
  <si>
    <t>006-6261077312</t>
  </si>
  <si>
    <t>006-6071318475</t>
  </si>
  <si>
    <t>006-6071309336</t>
  </si>
  <si>
    <t>006-6071311608</t>
  </si>
  <si>
    <t>006-9842248399</t>
  </si>
  <si>
    <t>006-6261095213</t>
  </si>
  <si>
    <t>006-6280141446</t>
  </si>
  <si>
    <t>006-6281105664</t>
  </si>
  <si>
    <t>006-6260007094</t>
  </si>
  <si>
    <t>006-6261078009</t>
  </si>
  <si>
    <t>006-6281408357</t>
  </si>
  <si>
    <t>006-6081345742</t>
  </si>
  <si>
    <t>006-6081341909</t>
  </si>
  <si>
    <t>006-6071322731</t>
  </si>
  <si>
    <t>006-6081342743</t>
  </si>
  <si>
    <t>006-6071326494</t>
  </si>
  <si>
    <t>006-6281116291</t>
  </si>
  <si>
    <t>006-9827933884</t>
  </si>
  <si>
    <t>006-6071490669</t>
  </si>
  <si>
    <t>006-9823631794</t>
  </si>
  <si>
    <t>006-6081344460</t>
  </si>
  <si>
    <t>006-6281110935</t>
  </si>
  <si>
    <t>006-6281358023</t>
  </si>
  <si>
    <t>006-9855012372</t>
  </si>
  <si>
    <t>006-6071561183</t>
  </si>
  <si>
    <t>006-6261184119</t>
  </si>
  <si>
    <t>006-6050069247</t>
  </si>
  <si>
    <t>006-6071439469</t>
  </si>
  <si>
    <t>006-6071544173</t>
  </si>
  <si>
    <t>006-6071321832</t>
  </si>
  <si>
    <t>นาง ชุฏิมา ศรีวรรณ</t>
  </si>
  <si>
    <t>นาย เจษฎา สุขนิคม</t>
  </si>
  <si>
    <t>นาย สถาพร มาเจริญ</t>
  </si>
  <si>
    <t>นาง มงคล โตสวัสดิ์</t>
  </si>
  <si>
    <t>นาย นพดล ปานเดช</t>
  </si>
  <si>
    <t>นาย สมศักดิ์ โป๋ทอง</t>
  </si>
  <si>
    <t>นาย ภาสกร ผลเกิด</t>
  </si>
  <si>
    <t>นาย มานพ มีทอง</t>
  </si>
  <si>
    <t>นาย สานิตย์ สนธิ</t>
  </si>
  <si>
    <t>นาย สุธี ชัยประเสริฐ</t>
  </si>
  <si>
    <t>นาย บุญส่ง ยอดวิเศษ</t>
  </si>
  <si>
    <t>นาง วิสุทธิ์ มั่นต่าย</t>
  </si>
  <si>
    <t>นาง ปราณี บุญเกิด</t>
  </si>
  <si>
    <t>นาง จุฑาภรณ์ คำภา</t>
  </si>
  <si>
    <t>นาง วิไลวรรณ มีเย็น</t>
  </si>
  <si>
    <t>นาง สินถนอม เจริญสุข</t>
  </si>
  <si>
    <t>นาง กัญญารัตน์ จรบุรี</t>
  </si>
  <si>
    <t>นาย เรืองศักดิ์ แก้วอรัญญิก</t>
  </si>
  <si>
    <t>นาง สิริพันธ์ ลี้ตระกูล</t>
  </si>
  <si>
    <t>นาง ทิพาวดี คูณหอม</t>
  </si>
  <si>
    <t>นาย นุชา กองช้าง</t>
  </si>
  <si>
    <t>นาง จันทร์ศิรา จันทร์หอม</t>
  </si>
  <si>
    <t>นาย สมพงษ์ ข่มอารมณ์</t>
  </si>
  <si>
    <t>นาง พิมทิพย์ บัวสนิท</t>
  </si>
  <si>
    <t>นาง นฤมิต นาคยา</t>
  </si>
  <si>
    <t>นาย อำนวย แก้วไพฑูรย์</t>
  </si>
  <si>
    <t>นาง จีราวัฒน์ เรืองมาลัย</t>
  </si>
  <si>
    <t>นาย คนิษร์ คงสูน</t>
  </si>
  <si>
    <t>นาย เจริญชัย โลหะเวช</t>
  </si>
  <si>
    <t>นาย ผัน อินทะชิต</t>
  </si>
  <si>
    <t>นาย วีระวัช ทองบู่</t>
  </si>
  <si>
    <t>นาง จุฑามาศ เปี่ยมเพ็ชร์</t>
  </si>
  <si>
    <t>นาง ภาวนา ดำนงค์</t>
  </si>
  <si>
    <t>นาย คำพอง สุบินตา</t>
  </si>
  <si>
    <t>นาง วันเพ็ญ ภวภูตานนท์</t>
  </si>
  <si>
    <t>นาง นิภาภรณ์ เรืองวงษ์</t>
  </si>
  <si>
    <t>นาย พล จันทนา</t>
  </si>
  <si>
    <t>นาง เรณู ปานเดช</t>
  </si>
  <si>
    <t>นาง ปริศนา แก้วไพฑูรย์</t>
  </si>
  <si>
    <t>นาง บุญเสริม พิลึก</t>
  </si>
  <si>
    <t>นาย สุรพล ซื่อสัตย์ศักดิ์</t>
  </si>
  <si>
    <t>นาย สุเทพ ดีพุ่ม</t>
  </si>
  <si>
    <t>นาง วิภา มีปาน</t>
  </si>
  <si>
    <t>นาย มงคล ศรีสวัสดิ์</t>
  </si>
  <si>
    <t>นาย สุทัศ ใยเทศ</t>
  </si>
  <si>
    <t>นาง พรทิพย์ จิ๋วใจธรรม</t>
  </si>
  <si>
    <t>นาง นิศา เนตรทอง</t>
  </si>
  <si>
    <t>นาง ธันยาภัทร์ นาคะ</t>
  </si>
  <si>
    <t>นาย บุญยืน เอมสกุล</t>
  </si>
  <si>
    <t>นาย สิทธิศักดิ์ แพร่หลาย</t>
  </si>
  <si>
    <t>นาง ชุติกาญจน์ พรมมา</t>
  </si>
  <si>
    <t>นาง กำแพง แก้วมูล</t>
  </si>
  <si>
    <t>นาย ไพรัชช์ ผู้ภักดี</t>
  </si>
  <si>
    <t>นาง ชมนาด เหมือนพรรณ</t>
  </si>
  <si>
    <t>นาง ดวงใจ อภิปรัชญาฐิติกุล</t>
  </si>
  <si>
    <t>นาย ยุทธนา ธีระรังสิกุล</t>
  </si>
  <si>
    <t>นาง บุญเรือง ภู่ระย้า</t>
  </si>
  <si>
    <t>นาย ชวน โพธิ์อ่อง</t>
  </si>
  <si>
    <t>นาย บุญยืน บุญเอี่ยม</t>
  </si>
  <si>
    <t>นาง สุนทรี สุขนิคม</t>
  </si>
  <si>
    <t>นาย เสนาะ ขวัญพุทโธ</t>
  </si>
  <si>
    <t>นาย ณัฐวุฒิ ยอดหมวก</t>
  </si>
  <si>
    <t>นาง อัมพร จันทร์ขาว</t>
  </si>
  <si>
    <t>นาง มนัสวี ไล้ตัน</t>
  </si>
  <si>
    <t>นาย ประทวน แก่นยิ่ง</t>
  </si>
  <si>
    <t>นาย พิเศษ กลมขุนทด</t>
  </si>
  <si>
    <t>นาง สมหมาย กรุตเพชร</t>
  </si>
  <si>
    <t>นาย ประทิน จิ๋วหยี่</t>
  </si>
  <si>
    <t>นาง ยุพิน บุญธรรม</t>
  </si>
  <si>
    <t>นาย สุรินทร์ ฟุ้งสุข</t>
  </si>
  <si>
    <t>นาง ยุพา จ้อยโทน</t>
  </si>
  <si>
    <t>นาง เพ็ญศรี โหงอ่อน</t>
  </si>
  <si>
    <t>นาง อำนวย แผนสุพรรณ์</t>
  </si>
  <si>
    <t>นาง เกษร โฉมวงค์</t>
  </si>
  <si>
    <t>นาง พัฒนาพร เริ่มหาสุข</t>
  </si>
  <si>
    <t>นาง ภิรมย์ คำอิ่ม</t>
  </si>
  <si>
    <t>นาง เฉลียว กูกขุนทด</t>
  </si>
  <si>
    <t>นาง อำนวย สิงหะนัด</t>
  </si>
  <si>
    <t>นาย วิทยา แสงศรี</t>
  </si>
  <si>
    <t>นาง ปราณี เข็มวงษ์</t>
  </si>
  <si>
    <t>นาง จีรวัฒน์ อัตตปรีชากุล</t>
  </si>
  <si>
    <t>นาง จารุวรรณ พันงาม</t>
  </si>
  <si>
    <t>นาง นงลักษณ์ รอดอุตส่าห์</t>
  </si>
  <si>
    <t>นาง วิลาสินี ศรสิงห์ทอง</t>
  </si>
  <si>
    <t>นาย ประกิต ศรีวรรณ</t>
  </si>
  <si>
    <t>นาง เยาวลักษณ์ อินทร์พิทักษ์</t>
  </si>
  <si>
    <t>นาง สุปรางภรณ์ สอนทรัพย์</t>
  </si>
  <si>
    <t>นาง ชอุ้ม อินทร์น้อย</t>
  </si>
  <si>
    <t>นาย สมชาย ใหม่รุ่งโรจน์</t>
  </si>
  <si>
    <t>นาย สุชาติ เย็นยอดวิชัย</t>
  </si>
  <si>
    <t>นาย มงคล กรโพธิ์</t>
  </si>
  <si>
    <t>นาง รัตนากร บุญมา</t>
  </si>
  <si>
    <t>นาย ประจิน ตัณฑพาทย์</t>
  </si>
  <si>
    <t>นาง จำลองลักษณ์ แก้วก่ำ</t>
  </si>
  <si>
    <t>นาง กาญจนา อินทร์น้อย</t>
  </si>
  <si>
    <t>นาง กวีวรรณ จูเที่ยง</t>
  </si>
  <si>
    <t>นาย สุวิทย์ พันธ์พงษ์</t>
  </si>
  <si>
    <t>นาย ประสิทธิ์ สุขแก่น</t>
  </si>
  <si>
    <t>นาย ประทีป ปรียาจิตร์</t>
  </si>
  <si>
    <t>นาย อรรถพร ไตรบุญ</t>
  </si>
  <si>
    <t>นาย สมชาย บุหงาเกษมสุข</t>
  </si>
  <si>
    <t>นาย ไพบูรณ์ แดงนุ้ย</t>
  </si>
  <si>
    <t>นาง จุฑารัตน์ จันทร์ภู่</t>
  </si>
  <si>
    <t>นาย สุเทพ สุขจิตร์</t>
  </si>
  <si>
    <t>นาย ซ้อน ชุนใช้</t>
  </si>
  <si>
    <t>นาง ศิริวรรณ จันทนา</t>
  </si>
  <si>
    <t>114/1</t>
  </si>
  <si>
    <t>081-7279662</t>
  </si>
  <si>
    <t>138/467</t>
  </si>
  <si>
    <t>097-9371224,097-0164906</t>
  </si>
  <si>
    <t>148/4</t>
  </si>
  <si>
    <t>096-1702001</t>
  </si>
  <si>
    <t>104/8</t>
  </si>
  <si>
    <t>081-3513700</t>
  </si>
  <si>
    <t>856/7</t>
  </si>
  <si>
    <t>081-7576199</t>
  </si>
  <si>
    <t>108/3</t>
  </si>
  <si>
    <t>099-3879038</t>
  </si>
  <si>
    <t>148/1</t>
  </si>
  <si>
    <t>086-2076870</t>
  </si>
  <si>
    <t>086-2075524</t>
  </si>
  <si>
    <t>081-0430979</t>
  </si>
  <si>
    <t>093-5800663</t>
  </si>
  <si>
    <t>65/2</t>
  </si>
  <si>
    <t>085-6024770</t>
  </si>
  <si>
    <t>40/1</t>
  </si>
  <si>
    <t>089-9602910</t>
  </si>
  <si>
    <t>061-8941636</t>
  </si>
  <si>
    <t>091-8196849,091-0133312</t>
  </si>
  <si>
    <t>เทศบาลพัฒนา3</t>
  </si>
  <si>
    <t>085-2686869</t>
  </si>
  <si>
    <t>ซอยลูกตาคลี</t>
  </si>
  <si>
    <t>086-2173896</t>
  </si>
  <si>
    <t>74/3</t>
  </si>
  <si>
    <t>089-8607169</t>
  </si>
  <si>
    <t>081-6757469</t>
  </si>
  <si>
    <t>วิถีพรหมประทาน1</t>
  </si>
  <si>
    <t>064-6185389</t>
  </si>
  <si>
    <t>564/63</t>
  </si>
  <si>
    <t>สามัคคีสุข6</t>
  </si>
  <si>
    <t>081-0366662</t>
  </si>
  <si>
    <t>54/14</t>
  </si>
  <si>
    <t>091-8210301</t>
  </si>
  <si>
    <t>217/3</t>
  </si>
  <si>
    <t>097-2687296</t>
  </si>
  <si>
    <t>089-6419820</t>
  </si>
  <si>
    <t>สันโป่ง</t>
  </si>
  <si>
    <t>แม่ริม</t>
  </si>
  <si>
    <t>เชียงใหม่</t>
  </si>
  <si>
    <t>089-5634591</t>
  </si>
  <si>
    <t>081-0453206</t>
  </si>
  <si>
    <t>086-6783211,080-6894161</t>
  </si>
  <si>
    <t>085-2499495</t>
  </si>
  <si>
    <t>087-3147127</t>
  </si>
  <si>
    <t>106/2</t>
  </si>
  <si>
    <t>081-2812721</t>
  </si>
  <si>
    <t>97/2</t>
  </si>
  <si>
    <t>083-6308742</t>
  </si>
  <si>
    <t>639/3</t>
  </si>
  <si>
    <t>080-0273233</t>
  </si>
  <si>
    <t xml:space="preserve"> 3/3</t>
  </si>
  <si>
    <t>097-0892800</t>
  </si>
  <si>
    <t>2050/2</t>
  </si>
  <si>
    <t>089-9573079</t>
  </si>
  <si>
    <t>หมู่บ้านรุ่งเจริญทรัพย์</t>
  </si>
  <si>
    <t>089-8563407</t>
  </si>
  <si>
    <t>083-9629325</t>
  </si>
  <si>
    <t>96/1</t>
  </si>
  <si>
    <t>097-1328256</t>
  </si>
  <si>
    <t>หนองหม้อ</t>
  </si>
  <si>
    <t>089-0853722</t>
  </si>
  <si>
    <t>089-9614167</t>
  </si>
  <si>
    <t>130/2</t>
  </si>
  <si>
    <t>ซ.รจนา 2/1 ถ.รจนา</t>
  </si>
  <si>
    <t>086-9395975</t>
  </si>
  <si>
    <t>089-9571045</t>
  </si>
  <si>
    <t>ซ.หลังโรงเรียนจีน</t>
  </si>
  <si>
    <t>081-7073833</t>
  </si>
  <si>
    <t>093-3075562</t>
  </si>
  <si>
    <t xml:space="preserve"> 5/1</t>
  </si>
  <si>
    <t>089-8579481</t>
  </si>
  <si>
    <t>53/4</t>
  </si>
  <si>
    <t>บ้านสายลำโพงกลาง อาคารบ้านสองชั้น</t>
  </si>
  <si>
    <t>098-9606623</t>
  </si>
  <si>
    <t>087-2052868</t>
  </si>
  <si>
    <t>089-2692746</t>
  </si>
  <si>
    <t>242/64</t>
  </si>
  <si>
    <t>086-0006076</t>
  </si>
  <si>
    <t>089-5630027</t>
  </si>
  <si>
    <t>107/6</t>
  </si>
  <si>
    <t>089-8565107</t>
  </si>
  <si>
    <t>168/2</t>
  </si>
  <si>
    <t>081-0425756</t>
  </si>
  <si>
    <t>063-8748485</t>
  </si>
  <si>
    <t>โพชนไก่</t>
  </si>
  <si>
    <t>บางระจัน</t>
  </si>
  <si>
    <t>086-1998809</t>
  </si>
  <si>
    <t>090-5195696</t>
  </si>
  <si>
    <t>161/1</t>
  </si>
  <si>
    <t>097-9942178</t>
  </si>
  <si>
    <t>081-7272236,081-3812368</t>
  </si>
  <si>
    <t>080-5082393</t>
  </si>
  <si>
    <t>087-2014695</t>
  </si>
  <si>
    <t>208/1</t>
  </si>
  <si>
    <t>081-0404699</t>
  </si>
  <si>
    <t>119/2</t>
  </si>
  <si>
    <t>บ้านหนองขว้าว</t>
  </si>
  <si>
    <t>084-6229781,081-6328671</t>
  </si>
  <si>
    <t>087-3154035</t>
  </si>
  <si>
    <t>094-6350047</t>
  </si>
  <si>
    <t>โพนางดำออก</t>
  </si>
  <si>
    <t>086-2083472</t>
  </si>
  <si>
    <t>106/5</t>
  </si>
  <si>
    <t>095-3076271</t>
  </si>
  <si>
    <t>566/3</t>
  </si>
  <si>
    <t>089-9290146,081-2811427</t>
  </si>
  <si>
    <t>57/1</t>
  </si>
  <si>
    <t>082-7740893</t>
  </si>
  <si>
    <t>ดงเจริญ</t>
  </si>
  <si>
    <t>081-1811901</t>
  </si>
  <si>
    <t>086-2134008</t>
  </si>
  <si>
    <t xml:space="preserve"> 24/2</t>
  </si>
  <si>
    <t>096-0295063</t>
  </si>
  <si>
    <t>091-0265174</t>
  </si>
  <si>
    <t>089-8842078</t>
  </si>
  <si>
    <t>097-9592928</t>
  </si>
  <si>
    <t xml:space="preserve"> 2/6</t>
  </si>
  <si>
    <t>ซ.สระตาเฉื่อย ถ.พระสังข์</t>
  </si>
  <si>
    <t>089-9589260</t>
  </si>
  <si>
    <t>081-0411632</t>
  </si>
  <si>
    <t>085-7331509</t>
  </si>
  <si>
    <t>081-5346286</t>
  </si>
  <si>
    <t>ซ.ยศวิมล2</t>
  </si>
  <si>
    <t>087-1969782</t>
  </si>
  <si>
    <t>497/39</t>
  </si>
  <si>
    <t>082-1781151</t>
  </si>
  <si>
    <t>2050/1</t>
  </si>
  <si>
    <t>ซ.รวมใจ7 ถ.พหลโยธิน</t>
  </si>
  <si>
    <t>081-5341746</t>
  </si>
  <si>
    <t>089-9582116</t>
  </si>
  <si>
    <t xml:space="preserve"> 23/3</t>
  </si>
  <si>
    <t>ซ.พรหมนคร2</t>
  </si>
  <si>
    <t>083-6272023</t>
  </si>
  <si>
    <t>338/87</t>
  </si>
  <si>
    <t>080-8395748,096-1361078</t>
  </si>
  <si>
    <t>081-8885743</t>
  </si>
  <si>
    <t>58/3</t>
  </si>
  <si>
    <t>088-1652918,093-3369233</t>
  </si>
  <si>
    <t xml:space="preserve"> 13/8</t>
  </si>
  <si>
    <t>081-6807710</t>
  </si>
  <si>
    <t>086-2078809</t>
  </si>
  <si>
    <t>220/1</t>
  </si>
  <si>
    <t>094-0656806</t>
  </si>
  <si>
    <t>226/62</t>
  </si>
  <si>
    <t>097-0637189</t>
  </si>
  <si>
    <t>086-2051594</t>
  </si>
  <si>
    <t>31/107</t>
  </si>
  <si>
    <t>หมู่บ้านแม่ศรี</t>
  </si>
  <si>
    <t>081-0400883</t>
  </si>
  <si>
    <t>096-6637962</t>
  </si>
  <si>
    <t>081-0402245</t>
  </si>
  <si>
    <t>094-2089557</t>
  </si>
  <si>
    <t>194/19</t>
  </si>
  <si>
    <t>082-3937213,090-4500054</t>
  </si>
  <si>
    <t>088-2808340,094-4965301</t>
  </si>
  <si>
    <t>086-9292524</t>
  </si>
  <si>
    <t>087-8486252</t>
  </si>
  <si>
    <t xml:space="preserve"> 5/23</t>
  </si>
  <si>
    <t>ซ.งามวงศ์วาน 25 แยก 26</t>
  </si>
  <si>
    <t>บางเขน</t>
  </si>
  <si>
    <t>เมืองนนทบุรี</t>
  </si>
  <si>
    <t>085-1254609</t>
  </si>
  <si>
    <t>หลังที่ว่าการอำเภอตาคลี</t>
  </si>
  <si>
    <t>064-2678064</t>
  </si>
  <si>
    <t>095-7031446</t>
  </si>
  <si>
    <t>083-2367535</t>
  </si>
  <si>
    <t>304/1</t>
  </si>
  <si>
    <t>087-3069554</t>
  </si>
  <si>
    <t>ตะลุง</t>
  </si>
  <si>
    <t>083-9574488</t>
  </si>
  <si>
    <t>80/1</t>
  </si>
  <si>
    <t>061-3020212</t>
  </si>
  <si>
    <t>056-251154</t>
  </si>
  <si>
    <t>375/3</t>
  </si>
  <si>
    <t>092-0377613</t>
  </si>
  <si>
    <t>081-2805282</t>
  </si>
  <si>
    <t>ซ.ศาลเจ้า</t>
  </si>
  <si>
    <t>091-2853824</t>
  </si>
  <si>
    <t>087-1996246,087-8418165</t>
  </si>
  <si>
    <t>493/3</t>
  </si>
  <si>
    <t>081-8884606</t>
  </si>
  <si>
    <t>089-9603058</t>
  </si>
  <si>
    <t>108/4</t>
  </si>
  <si>
    <t>098-5555994,089-5675096</t>
  </si>
  <si>
    <t>082-4106062</t>
  </si>
  <si>
    <t>089-8392103</t>
  </si>
  <si>
    <t>ถ.หอยสังข์</t>
  </si>
  <si>
    <t>081-7864020</t>
  </si>
  <si>
    <t>097-9320182</t>
  </si>
  <si>
    <t>3600400113821</t>
  </si>
  <si>
    <t>28/6</t>
  </si>
  <si>
    <t>ท่าข้าม</t>
  </si>
  <si>
    <t>ค่ายบางระจัน</t>
  </si>
  <si>
    <t>45/5</t>
  </si>
  <si>
    <t>วังลึก</t>
  </si>
  <si>
    <t>ศรีสำโรง</t>
  </si>
  <si>
    <t>ปานทยักษ์</t>
  </si>
  <si>
    <t>3100502009440</t>
  </si>
  <si>
    <t>006-6081386260</t>
  </si>
  <si>
    <t>006-6728682287</t>
  </si>
  <si>
    <t>006-6728682821</t>
  </si>
  <si>
    <t>006-6180360790</t>
  </si>
  <si>
    <t>นาย ชาญชัย ปานทยักษ์</t>
  </si>
  <si>
    <t>081-9819486</t>
  </si>
  <si>
    <t>ณิชชาภัทร</t>
  </si>
  <si>
    <t>3670800161890</t>
  </si>
  <si>
    <t>พูลสวัสดิ์</t>
  </si>
  <si>
    <t>มุงคุณ</t>
  </si>
  <si>
    <t>3430500698067</t>
  </si>
  <si>
    <t>006-9832324777</t>
  </si>
  <si>
    <t>006-6261231745</t>
  </si>
  <si>
    <t>นาง ณิชชาภัทร เรืองฤทธิ์</t>
  </si>
  <si>
    <t>นาย พูลสวัสดิ์ มุงคุณ</t>
  </si>
  <si>
    <t>97</t>
  </si>
  <si>
    <t>089-8064660</t>
  </si>
  <si>
    <t>098-7840154</t>
  </si>
  <si>
    <t>พิมพ์ชญา</t>
  </si>
  <si>
    <t>006-9818052072</t>
  </si>
  <si>
    <t>นาง พิมพ์ชญา บุญช่วย</t>
  </si>
  <si>
    <t>0-5630-6131/0899613069</t>
  </si>
  <si>
    <t>เอ ไอ เอ</t>
  </si>
  <si>
    <t>615/35</t>
  </si>
  <si>
    <t>083-3319281,089-8607282</t>
  </si>
  <si>
    <t>094-8654708</t>
  </si>
  <si>
    <t>006-6781192000</t>
  </si>
  <si>
    <t>รวมเป็นเงิน    ยอดหนี้</t>
  </si>
  <si>
    <t>006-6783603458</t>
  </si>
  <si>
    <t>ณัฐชยาพร</t>
  </si>
  <si>
    <t>คำประกอบ</t>
  </si>
  <si>
    <t>ทองย้อย</t>
  </si>
  <si>
    <t>เชียงทอง</t>
  </si>
  <si>
    <t>นัธทีณา</t>
  </si>
  <si>
    <t>ศรีเงิน</t>
  </si>
  <si>
    <t>006-6281315863</t>
  </si>
  <si>
    <t>006-0591233169</t>
  </si>
  <si>
    <t>006-6071488559</t>
  </si>
  <si>
    <t>006-6081345521</t>
  </si>
  <si>
    <t>ณิชารัตน์</t>
  </si>
  <si>
    <t>006-6281529715</t>
  </si>
  <si>
    <t>นาง ณิชารัตน์ หงษ์ยิ้ม</t>
  </si>
  <si>
    <t>69</t>
  </si>
  <si>
    <t>084-0726894</t>
  </si>
  <si>
    <t>เขาเพิ่ม</t>
  </si>
  <si>
    <t>บ้านนา</t>
  </si>
  <si>
    <t>นครนายก</t>
  </si>
  <si>
    <t>089-6605156</t>
  </si>
  <si>
    <t>566/4</t>
  </si>
  <si>
    <t>087-1968670</t>
  </si>
  <si>
    <t>091-6161855</t>
  </si>
  <si>
    <t xml:space="preserve"> 25/1</t>
  </si>
  <si>
    <t>0 56269554</t>
  </si>
  <si>
    <t>440/2</t>
  </si>
  <si>
    <t>07-8439439</t>
  </si>
  <si>
    <t>251/4</t>
  </si>
  <si>
    <t>ซ.แสงธรรม ถ.แสงราษฎรใต้</t>
  </si>
  <si>
    <t>081-7079552</t>
  </si>
  <si>
    <t>498/8</t>
  </si>
  <si>
    <t>084-7141947</t>
  </si>
  <si>
    <t>089-7875621</t>
  </si>
  <si>
    <t>089-9574580</t>
  </si>
  <si>
    <t>กัลยาณี</t>
  </si>
  <si>
    <t>ยาสมนึก</t>
  </si>
  <si>
    <t>จูงวงศ์</t>
  </si>
  <si>
    <t>กำพล</t>
  </si>
  <si>
    <t>พรมมิ</t>
  </si>
  <si>
    <t>กิ่งกาญจน์</t>
  </si>
  <si>
    <t>บุญสมวล</t>
  </si>
  <si>
    <t>เกศราพร</t>
  </si>
  <si>
    <t>แก้วอ่อน</t>
  </si>
  <si>
    <t>โกมล</t>
  </si>
  <si>
    <t>กัลณา</t>
  </si>
  <si>
    <t>โกมินทร์</t>
  </si>
  <si>
    <t>มากรัตน์</t>
  </si>
  <si>
    <t>ขุนแผน</t>
  </si>
  <si>
    <t>จเร</t>
  </si>
  <si>
    <t>ขำดำ</t>
  </si>
  <si>
    <t>จักรพันธ์</t>
  </si>
  <si>
    <t>จันทร์ตรา</t>
  </si>
  <si>
    <t>ประจักษ์แจ้ง</t>
  </si>
  <si>
    <t>จิตจรุง</t>
  </si>
  <si>
    <t>ฉัตรเกตุ</t>
  </si>
  <si>
    <t>ปิ่นเงิน</t>
  </si>
  <si>
    <t>จิราภรณ์</t>
  </si>
  <si>
    <t>ฮวบสวรรค์</t>
  </si>
  <si>
    <t>ชฎาภัทร์</t>
  </si>
  <si>
    <t>ภัทรวรกุลวงศ์</t>
  </si>
  <si>
    <t>เชิดชู</t>
  </si>
  <si>
    <t>ณัฐรินทร์</t>
  </si>
  <si>
    <t>พึ่งเพียรธนเดช</t>
  </si>
  <si>
    <t>สิงห์ลอ</t>
  </si>
  <si>
    <t>อินเทศ</t>
  </si>
  <si>
    <t>เตือนใจ</t>
  </si>
  <si>
    <t>สุขฉัตร</t>
  </si>
  <si>
    <t>ทินกฤต</t>
  </si>
  <si>
    <t>กาจธัญญการ</t>
  </si>
  <si>
    <t>ธนิดา</t>
  </si>
  <si>
    <t>ศรีประเสริฐ</t>
  </si>
  <si>
    <t>ธีรศักด์</t>
  </si>
  <si>
    <t>อ่วมคร้าม</t>
  </si>
  <si>
    <t>นันทพร</t>
  </si>
  <si>
    <t>ธนัญชัย</t>
  </si>
  <si>
    <t>น้ำค้าง</t>
  </si>
  <si>
    <t>กันโรคา</t>
  </si>
  <si>
    <t>นิดา</t>
  </si>
  <si>
    <t>วนิชไพบูลย์</t>
  </si>
  <si>
    <t>นิ่มนวล</t>
  </si>
  <si>
    <t>โลหะเกื้อกูลวงศ์</t>
  </si>
  <si>
    <t>บาหยัน</t>
  </si>
  <si>
    <t>จิรติภัส</t>
  </si>
  <si>
    <t>อุทัยธรรม</t>
  </si>
  <si>
    <t>สุวรรณราช</t>
  </si>
  <si>
    <t>ชินจิตร์</t>
  </si>
  <si>
    <t>กลับดี</t>
  </si>
  <si>
    <t>ประพันธ์ศักดิ์</t>
  </si>
  <si>
    <t>โชติช่วง</t>
  </si>
  <si>
    <t>พูลพันธ์ชู</t>
  </si>
  <si>
    <t>ปัทมา</t>
  </si>
  <si>
    <t>ประสารพันธ์</t>
  </si>
  <si>
    <t>ปิยาณี</t>
  </si>
  <si>
    <t>เผ่าคนชม</t>
  </si>
  <si>
    <t>พนม</t>
  </si>
  <si>
    <t>จันทร์ดิษฐ</t>
  </si>
  <si>
    <t>พรเทพ</t>
  </si>
  <si>
    <t>วงค์พราหมณ์</t>
  </si>
  <si>
    <t>พัชรา</t>
  </si>
  <si>
    <t>อิ่มสมบูรณ์</t>
  </si>
  <si>
    <t>อังสุจารี</t>
  </si>
  <si>
    <t>เพลินพิศ</t>
  </si>
  <si>
    <t>ไทยกวีพจน์</t>
  </si>
  <si>
    <t>ไพฑูรย์</t>
  </si>
  <si>
    <t>ไพเราะ</t>
  </si>
  <si>
    <t>จั่นนก ฟัน  เดอร์  วู๊ด</t>
  </si>
  <si>
    <t>ภณิดา</t>
  </si>
  <si>
    <t>มัธยา</t>
  </si>
  <si>
    <t>รสิตา</t>
  </si>
  <si>
    <t>อินทรเกษร</t>
  </si>
  <si>
    <t>จิตรอารี</t>
  </si>
  <si>
    <t>รุ่งระวี</t>
  </si>
  <si>
    <t>พิมพ์ศรี</t>
  </si>
  <si>
    <t>รำไร</t>
  </si>
  <si>
    <t>คำคม</t>
  </si>
  <si>
    <t>ลมโชย</t>
  </si>
  <si>
    <t>โสมนัส</t>
  </si>
  <si>
    <t>วินิจกุล</t>
  </si>
  <si>
    <t>วรากร</t>
  </si>
  <si>
    <t>งามโฉม</t>
  </si>
  <si>
    <t>วสรรค์</t>
  </si>
  <si>
    <t>ทิมเปีย</t>
  </si>
  <si>
    <t>อุดมศรี</t>
  </si>
  <si>
    <t>วารี</t>
  </si>
  <si>
    <t>ศิริคง</t>
  </si>
  <si>
    <t>วินิดา</t>
  </si>
  <si>
    <t>ขอบคุณ</t>
  </si>
  <si>
    <t>วิบูรณ์</t>
  </si>
  <si>
    <t>ดงบัง</t>
  </si>
  <si>
    <t>เพชรพิฑูรย์รัตน์</t>
  </si>
  <si>
    <t>ศนิษา</t>
  </si>
  <si>
    <t>ศศิญา</t>
  </si>
  <si>
    <t>ซื้อตระกูล</t>
  </si>
  <si>
    <t>ศักดิ์ชัย</t>
  </si>
  <si>
    <t>ศิรินทร์</t>
  </si>
  <si>
    <t>ทองอิสาณ</t>
  </si>
  <si>
    <t>แสงเพ็ชร</t>
  </si>
  <si>
    <t>หมีนอน</t>
  </si>
  <si>
    <t>เจริญ</t>
  </si>
  <si>
    <t>ภูมิรัตนไพศาล</t>
  </si>
  <si>
    <t>สมศรี</t>
  </si>
  <si>
    <t>ธาราวิกรัยรัตน์</t>
  </si>
  <si>
    <t>อ่อนสำลี</t>
  </si>
  <si>
    <t>สรรเพชญ์</t>
  </si>
  <si>
    <t>อิงคนินันท์</t>
  </si>
  <si>
    <t>สราวุธ</t>
  </si>
  <si>
    <t>สังเวียน</t>
  </si>
  <si>
    <t>โพธิ์หวี</t>
  </si>
  <si>
    <t>สายพรวน</t>
  </si>
  <si>
    <t>สาลี่</t>
  </si>
  <si>
    <t>ขันทกสิกรรม</t>
  </si>
  <si>
    <t>สังข์ยก</t>
  </si>
  <si>
    <t>ขวัญดำ</t>
  </si>
  <si>
    <t>สุจินดา</t>
  </si>
  <si>
    <t>ภู่แพ</t>
  </si>
  <si>
    <t>สุณีรัตน์</t>
  </si>
  <si>
    <t>วงษ์ช่อเส็ง</t>
  </si>
  <si>
    <t>พระเทพ</t>
  </si>
  <si>
    <t>สุภาณี</t>
  </si>
  <si>
    <t>สันทารุนัย</t>
  </si>
  <si>
    <t>กุศลวัฒนะ</t>
  </si>
  <si>
    <t>เสวก</t>
  </si>
  <si>
    <t>อนันต์</t>
  </si>
  <si>
    <t>อรณิชา</t>
  </si>
  <si>
    <t>คำวงษา</t>
  </si>
  <si>
    <t>อรรถ</t>
  </si>
  <si>
    <t>คล้ายนุ่น</t>
  </si>
  <si>
    <t>ออนวรา</t>
  </si>
  <si>
    <t>จิตต์จำนงค์</t>
  </si>
  <si>
    <t>อัศวิน</t>
  </si>
  <si>
    <t>อัสดง</t>
  </si>
  <si>
    <t>แฉ่งกอง</t>
  </si>
  <si>
    <t>อารีย์รัตน์</t>
  </si>
  <si>
    <t>อำไพร</t>
  </si>
  <si>
    <t>พาทีทิน</t>
  </si>
  <si>
    <t>วันชุลี</t>
  </si>
  <si>
    <t>เบ้าหิรัญ</t>
  </si>
  <si>
    <t>สมพาน</t>
  </si>
  <si>
    <t>สุจริต</t>
  </si>
  <si>
    <t>ศรีบรรเทา</t>
  </si>
  <si>
    <t>006-9808742327</t>
  </si>
  <si>
    <t>006-9806494776</t>
  </si>
  <si>
    <t>006-9829937895</t>
  </si>
  <si>
    <t>006-6331129057</t>
  </si>
  <si>
    <t>006-6261176760</t>
  </si>
  <si>
    <t>006-6281314522</t>
  </si>
  <si>
    <t>034-020158314796</t>
  </si>
  <si>
    <t>006-6071562546</t>
  </si>
  <si>
    <t>006-9863581070</t>
  </si>
  <si>
    <t>006-6071336260</t>
  </si>
  <si>
    <t>006-9804574268</t>
  </si>
  <si>
    <t>006-6281315138</t>
  </si>
  <si>
    <t>006-6261077304</t>
  </si>
  <si>
    <t>006-6281217004</t>
  </si>
  <si>
    <t>006-6071311616</t>
  </si>
  <si>
    <t>006-6261077320</t>
  </si>
  <si>
    <t>006-6071324424</t>
  </si>
  <si>
    <t>006-6261154066</t>
  </si>
  <si>
    <t>006-6071631440</t>
  </si>
  <si>
    <t>006-6261176841</t>
  </si>
  <si>
    <t>006-6080079224</t>
  </si>
  <si>
    <t>006-6261075808</t>
  </si>
  <si>
    <t>006-6050067139</t>
  </si>
  <si>
    <t>006-6281115376</t>
  </si>
  <si>
    <t>006-6281215192</t>
  </si>
  <si>
    <t>006-9805070395</t>
  </si>
  <si>
    <t>006-6261216053</t>
  </si>
  <si>
    <t>006-6070011384</t>
  </si>
  <si>
    <t>006-6070315537</t>
  </si>
  <si>
    <t>006-6081314405</t>
  </si>
  <si>
    <t>006-6281116852</t>
  </si>
  <si>
    <t>006-6081343111</t>
  </si>
  <si>
    <t>006-9801757795</t>
  </si>
  <si>
    <t>006-6280148157</t>
  </si>
  <si>
    <t>006-6081343472</t>
  </si>
  <si>
    <t>006-6281416643</t>
  </si>
  <si>
    <t>006-6281314352</t>
  </si>
  <si>
    <t>006-6281316231</t>
  </si>
  <si>
    <t>006-6081346498</t>
  </si>
  <si>
    <t>006-9804350009</t>
  </si>
  <si>
    <t>006-6081345009</t>
  </si>
  <si>
    <t>006-6281418557</t>
  </si>
  <si>
    <t>006-6081344878</t>
  </si>
  <si>
    <t>006-6261216010</t>
  </si>
  <si>
    <t>006-6281159373</t>
  </si>
  <si>
    <t>006-6281418069</t>
  </si>
  <si>
    <t>006-6261307059</t>
  </si>
  <si>
    <t>006-6081343669</t>
  </si>
  <si>
    <t>006-9824040501</t>
  </si>
  <si>
    <t>006-6071343259</t>
  </si>
  <si>
    <t>006-9823986533</t>
  </si>
  <si>
    <t>006-6281143833</t>
  </si>
  <si>
    <t>006-6281103858</t>
  </si>
  <si>
    <t>006-9801730862</t>
  </si>
  <si>
    <t>006-6081345505</t>
  </si>
  <si>
    <t>006-6071352304</t>
  </si>
  <si>
    <t>006-6071238811</t>
  </si>
  <si>
    <t>006-6070338960</t>
  </si>
  <si>
    <t>006-9823870810</t>
  </si>
  <si>
    <t>006-6071538017</t>
  </si>
  <si>
    <t>006-9806495284</t>
  </si>
  <si>
    <t>006-9801757876</t>
  </si>
  <si>
    <t>006-6781966359</t>
  </si>
  <si>
    <t>006-6071324106</t>
  </si>
  <si>
    <t>006-6071475090</t>
  </si>
  <si>
    <t>006-6280292282</t>
  </si>
  <si>
    <t>006-9804373513</t>
  </si>
  <si>
    <t>006-6071325951</t>
  </si>
  <si>
    <t>006-9823641188</t>
  </si>
  <si>
    <t>006-6281370287</t>
  </si>
  <si>
    <t>006-6281315073</t>
  </si>
  <si>
    <t>006-6071332583</t>
  </si>
  <si>
    <t>006-6280074471</t>
  </si>
  <si>
    <t>034-011182846510</t>
  </si>
  <si>
    <t>006-6261272735</t>
  </si>
  <si>
    <t>006-6071324459</t>
  </si>
  <si>
    <t>006-6071315476</t>
  </si>
  <si>
    <t>006-9823880115</t>
  </si>
  <si>
    <t>006-9811456232</t>
  </si>
  <si>
    <t>006-6071317185</t>
  </si>
  <si>
    <t>006-9801785675</t>
  </si>
  <si>
    <t>006-9823366128</t>
  </si>
  <si>
    <t>006-6071475104</t>
  </si>
  <si>
    <t>006-6071353785</t>
  </si>
  <si>
    <t>006-6281417402</t>
  </si>
  <si>
    <t>006-6331434283</t>
  </si>
  <si>
    <t>006-6071501547</t>
  </si>
  <si>
    <t>006-6071337844</t>
  </si>
  <si>
    <t>006-6081343103</t>
  </si>
  <si>
    <t>006-6281105710</t>
  </si>
  <si>
    <t>006-6281103394</t>
  </si>
  <si>
    <t>006-6331160752</t>
  </si>
  <si>
    <t>006-6261077053</t>
  </si>
  <si>
    <t>006-6071252253</t>
  </si>
  <si>
    <t>006-9823905010</t>
  </si>
  <si>
    <t>006-6281394038</t>
  </si>
  <si>
    <t>006-6081345548</t>
  </si>
  <si>
    <t>006-9804361833</t>
  </si>
  <si>
    <t>006-6081347141</t>
  </si>
  <si>
    <t>006-6271186394</t>
  </si>
  <si>
    <t>006-6081345270</t>
  </si>
  <si>
    <t>006-6281418743</t>
  </si>
  <si>
    <t>006-6081345556</t>
  </si>
  <si>
    <t>006-6071434475</t>
  </si>
  <si>
    <t>006-6281121600</t>
  </si>
  <si>
    <t>006-6071322030</t>
  </si>
  <si>
    <t>006-6071326486</t>
  </si>
  <si>
    <t>006-6281505379</t>
  </si>
  <si>
    <t>006-6261179778</t>
  </si>
  <si>
    <t>006-6281103866</t>
  </si>
  <si>
    <t>006-9805074994</t>
  </si>
  <si>
    <t>006-6261077193</t>
  </si>
  <si>
    <t>006-9824077049</t>
  </si>
  <si>
    <t>006-9829964493</t>
  </si>
  <si>
    <t>006-6071500974</t>
  </si>
  <si>
    <t>006-6261273073</t>
  </si>
  <si>
    <t>006-6261180857</t>
  </si>
  <si>
    <t>006-6281314344</t>
  </si>
  <si>
    <t>006-6071322138</t>
  </si>
  <si>
    <t>006-6071414903</t>
  </si>
  <si>
    <t>006-6071440866</t>
  </si>
  <si>
    <t>006-6281315502</t>
  </si>
  <si>
    <t>006-6071322081</t>
  </si>
  <si>
    <t>006-6281141938</t>
  </si>
  <si>
    <t>นางสาว กรรณิกา รักประกิจ</t>
  </si>
  <si>
    <t>นางสาว กัณฑิมา ตั้งวิวัฒนาพานิช</t>
  </si>
  <si>
    <t>นาง กัลยาณี ธาราวัชรศาสตร์</t>
  </si>
  <si>
    <t>นาง กาญจนา ยาสมนึก</t>
  </si>
  <si>
    <t>นาง กาญจนาณัฐ จูงวงศ์</t>
  </si>
  <si>
    <t>นางสาว กาญจนาณัฐ อ่วมทอง</t>
  </si>
  <si>
    <t>นาย กำพล พรมมิ</t>
  </si>
  <si>
    <t>นาง กิ่งกาญจน์ จันทวิมล</t>
  </si>
  <si>
    <t>นาย กิติพงษ์ บุญสมวล</t>
  </si>
  <si>
    <t>นางสาว เกตุอรุณ มีสมสืบ</t>
  </si>
  <si>
    <t>นาง เกศราพร แก้วอ่อน</t>
  </si>
  <si>
    <t>นาย โกมล กัลณา</t>
  </si>
  <si>
    <t>นาย โกมินทร์ มากรัตน์</t>
  </si>
  <si>
    <t>นางสาว โกสุม มีโพธิ์</t>
  </si>
  <si>
    <t>นาย ขุนแผน เอกสุภาพันธุ์</t>
  </si>
  <si>
    <t>นางสาว คนึงนิด สมบูรณ์นาวากุล</t>
  </si>
  <si>
    <t>นางสาว จงจิตร วงศ์เมฆินทร์</t>
  </si>
  <si>
    <t>นาย จรัญ เหลาเกลี้ยง</t>
  </si>
  <si>
    <t>นาย จเร ขำดำ</t>
  </si>
  <si>
    <t>นาย จักรพันธ์ มีปาน</t>
  </si>
  <si>
    <t>นาง จันทร์ตรา ประจักษ์แจ้ง</t>
  </si>
  <si>
    <t>นาง จิตจรุง ฉัตรเกตุ</t>
  </si>
  <si>
    <t>นางสาว จินดา ถนอมวงษ์</t>
  </si>
  <si>
    <t>นางสาว จินตนา บุญเสือ</t>
  </si>
  <si>
    <t>นาง จินตนา ปิ่นเงิน</t>
  </si>
  <si>
    <t>นาง จิราภรณ์ สามารถ</t>
  </si>
  <si>
    <t>นางสาว เจนต์เนตร ภิญโญมหากุล</t>
  </si>
  <si>
    <t>นางสาว ฉันทนา เทศขำ</t>
  </si>
  <si>
    <t>นาย เฉลิม ฮวบสวรรค์</t>
  </si>
  <si>
    <t>นางสาว ชฎาภัทร์ ภัทรวรกุลวงศ์</t>
  </si>
  <si>
    <t>นาง ชุติมา สุขประทีป</t>
  </si>
  <si>
    <t>นาย ชูศักดิ์ เชิดชู</t>
  </si>
  <si>
    <t>นาง ณัฐชยาพร คำประกอบ</t>
  </si>
  <si>
    <t>นาง ณัฐรินทร์ พึ่งเพียรธนเดช</t>
  </si>
  <si>
    <t>นาง ณิชชาภัทร สิงห์ลอ</t>
  </si>
  <si>
    <t>นางสาว ดอกรัก โกธรรม</t>
  </si>
  <si>
    <t>นาง ดารณี อินเทศ</t>
  </si>
  <si>
    <t>นางสาว ตวงพร รุ่งนาค</t>
  </si>
  <si>
    <t>นาง เตือนใจ โลหะเวช</t>
  </si>
  <si>
    <t>นาย ถวิล สุขฉัตร</t>
  </si>
  <si>
    <t>นางสาว ทวาย พงษ์ผล</t>
  </si>
  <si>
    <t>นาย ทวีศักดิ์ ฉัตรเกตุ</t>
  </si>
  <si>
    <t>นางสาว ทองย้อย เชียงทอง</t>
  </si>
  <si>
    <t>นางสาว ทิชา เชื้อเย็น</t>
  </si>
  <si>
    <t>นาย ทินกฤต กาจธัญญการ</t>
  </si>
  <si>
    <t>นาง ทิพวรรณ กลมขุนทด</t>
  </si>
  <si>
    <t>นางสาว ธนิดา พรหมชัย</t>
  </si>
  <si>
    <t>นาย ธนิต ศรีประเสริฐ</t>
  </si>
  <si>
    <t>นาย ธีรศักดิ์ อ่วมคร้าม</t>
  </si>
  <si>
    <t>นาง นัธทีณา มุงคุณ</t>
  </si>
  <si>
    <t>นางสาว นันทพร ทับทิมศรี</t>
  </si>
  <si>
    <t>นาง นันทวัน ธนัญชัย</t>
  </si>
  <si>
    <t>นางสาว นารัตน์ ทองแท้</t>
  </si>
  <si>
    <t>นาง น้ำค้าง กันโรคา</t>
  </si>
  <si>
    <t>นาง นิดา วนิชไพบูลย์</t>
  </si>
  <si>
    <t>นางสาว นิตยา รอดแก้ว</t>
  </si>
  <si>
    <t>นางสาว นิตยา โสมบุตร์</t>
  </si>
  <si>
    <t>นางสาว นิพัธธา เทศนิเวศ</t>
  </si>
  <si>
    <t>นาง นิ่มนวล โลหะเกื้อกูลวงศ์</t>
  </si>
  <si>
    <t>นางสาว บังอร มีนิรันดร์</t>
  </si>
  <si>
    <t>นางสาว บัววรรณ มินเสน</t>
  </si>
  <si>
    <t>นาง บาหยัน ทองวิชิต</t>
  </si>
  <si>
    <t>นาง บำรุง จิรติภัส</t>
  </si>
  <si>
    <t>นาง บุญยืน อุทัยธรรม</t>
  </si>
  <si>
    <t>นาย บุญเลิศ สุวรรณราช</t>
  </si>
  <si>
    <t>นาย บุญส่ง มาลา</t>
  </si>
  <si>
    <t>นาย ประชุม วนิชไพบูลย์</t>
  </si>
  <si>
    <t>นาย ประดิษฐ์ ชินจิตร์</t>
  </si>
  <si>
    <t>นาย ประเทือง มินเสน</t>
  </si>
  <si>
    <t>นาง ประนาม กลับดี</t>
  </si>
  <si>
    <t>นาย ประพันธ์ ภวภูตานนท์</t>
  </si>
  <si>
    <t>นาย ประพันธ์ศักดิ์ เลขะวัฒนะ</t>
  </si>
  <si>
    <t>นาย ประมวล โชติช่วง</t>
  </si>
  <si>
    <t>นาง ปราณี พูลพันธ์ชู</t>
  </si>
  <si>
    <t>นาย ปรีชา ประเสริฐศักดิ์</t>
  </si>
  <si>
    <t>นาง ปัทมา ประสารพันธ์</t>
  </si>
  <si>
    <t>นาง ปิยาณี เผ่าคนชม</t>
  </si>
  <si>
    <t>นาง ผาสุข เนตรทอง</t>
  </si>
  <si>
    <t>นาย พนม จันทร์ดิษฐ</t>
  </si>
  <si>
    <t>นาย พรเทพ กูกขุนทด</t>
  </si>
  <si>
    <t>นางสาว พะเยาว์ ผึ้งสลับ</t>
  </si>
  <si>
    <t>นางสาว พัชร ปรางค์วิเศษ</t>
  </si>
  <si>
    <t>นาง พัชรา วงค์พราหมณ์</t>
  </si>
  <si>
    <t>นาง พัชรา ศรีสิงห์</t>
  </si>
  <si>
    <t>นาง พัชรา อิ่มสมบูรณ์</t>
  </si>
  <si>
    <t>นางสาว พัชรินทร์ วิลัยรัตน์</t>
  </si>
  <si>
    <t>นางสาว พัชรี บุญคำนนท์</t>
  </si>
  <si>
    <t>นาย พินิจ อังสุจารี</t>
  </si>
  <si>
    <t>นางสาว พิราภรณ์ ฤทธิ์บำรุง</t>
  </si>
  <si>
    <t>นาง เพลินพิศ ไทยกวีพจน์</t>
  </si>
  <si>
    <t>นาย ไพฑูรย์ เผือกพยงค์</t>
  </si>
  <si>
    <t>นาย ไพฑูรย์ ศรสุรินทร์</t>
  </si>
  <si>
    <t>นาง ไพเราะ  จั่นนก ฟัน  เดอร์  วู๊ด</t>
  </si>
  <si>
    <t>นางสาว ภณิดา ศิริมงคล</t>
  </si>
  <si>
    <t>นางสาว ภัทรา แกล้วกล้า</t>
  </si>
  <si>
    <t>นาย มงคล กิตติรัตนวศิน</t>
  </si>
  <si>
    <t>นางสาว มณี รัศมี</t>
  </si>
  <si>
    <t>นางสาว มนต์รวี วิไลวรรณ</t>
  </si>
  <si>
    <t>นางสาว มยุรี แกล้วกล้า</t>
  </si>
  <si>
    <t>นาง มัธยา อินทะชุบ</t>
  </si>
  <si>
    <t>นางสาว มาลินี จั่นช้อย</t>
  </si>
  <si>
    <t>นางสาว รสิตา อินทรเกษตร</t>
  </si>
  <si>
    <t>นาง รัชนี จิตรอารี</t>
  </si>
  <si>
    <t>นางสาว รัชพร วงศ์ไทย</t>
  </si>
  <si>
    <t>นางสาว รัตนา จำนงค์ทรง</t>
  </si>
  <si>
    <t>นางสาว ราตรี เพชรประดับ</t>
  </si>
  <si>
    <t>นางสาว รุ่งระวี พิมพ์ศรี</t>
  </si>
  <si>
    <t>นางสาว เรณู เหลาเกลี้ยง</t>
  </si>
  <si>
    <t>นาง เรไร คำคม</t>
  </si>
  <si>
    <t>นาง ลมโชย โสมนัส</t>
  </si>
  <si>
    <t>นาง วรรณา วินิจกุล</t>
  </si>
  <si>
    <t>นางสาว วรรณี อินทโฉม</t>
  </si>
  <si>
    <t>นางสาว วรรัตน์ ฟักน่วม</t>
  </si>
  <si>
    <t>นาง วรากร งามโฉม</t>
  </si>
  <si>
    <t>นาย วสรรค์ ทิมเปีย</t>
  </si>
  <si>
    <t>นาย วัฒนา อุดมศรี</t>
  </si>
  <si>
    <t>นางสาว วันเพ็ญ มีปาน</t>
  </si>
  <si>
    <t>นางสาว วัลย์ลิการ์ แสงพิมพ์</t>
  </si>
  <si>
    <t>นาง วารี ยอดฉิมมา</t>
  </si>
  <si>
    <t>นาย วิชัย เกตุทอง</t>
  </si>
  <si>
    <t>นาย วิเชียร ศิริคง</t>
  </si>
  <si>
    <t>นาง วินิดา ขอบคุณ</t>
  </si>
  <si>
    <t>นาย วิบูรณ์ เอ็งสุโสภณ</t>
  </si>
  <si>
    <t>นาง วิไล ดงบัง</t>
  </si>
  <si>
    <t>นาง วิไล อินทร์ฉ่ำ</t>
  </si>
  <si>
    <t>นางสาว วิไลพร เพชรพิฑูรย์รัตน์</t>
  </si>
  <si>
    <t>นางสาว วีณา เหมรัษดานนท์</t>
  </si>
  <si>
    <t>นางสาว ศนิษา ฤทธิ์บำรุง</t>
  </si>
  <si>
    <t>นาง ศรีเงิน อ่อนเฉย</t>
  </si>
  <si>
    <t>นางสาว ศรีวิภา ฉัยยายนต์</t>
  </si>
  <si>
    <t>นาง ศศิญา ซื้อตระกูล</t>
  </si>
  <si>
    <t>นาย ศักดิ์ชัย จิตรอารี</t>
  </si>
  <si>
    <t>นาง ศิรินทร์ ทองอิสาณ</t>
  </si>
  <si>
    <t>นางสาว ศิริวรรณ เฟื่องจันทร์</t>
  </si>
  <si>
    <t>นางสาว สงัด อินทรฤทธิ์</t>
  </si>
  <si>
    <t>นาย สนอง คำคม</t>
  </si>
  <si>
    <t>นางสาว สมจิตร คงเพชรศักดิ์</t>
  </si>
  <si>
    <t>นางสาว สมจิตร แสงเพ็ชร</t>
  </si>
  <si>
    <t>นางสาว สมจิตร์ โชคไพบูลย์</t>
  </si>
  <si>
    <t>นาง สมใจ หมีนอน</t>
  </si>
  <si>
    <t>นางสาว สมใจ อึ้งประดิษฐ์</t>
  </si>
  <si>
    <t>นาย สมชาย กันโรคา</t>
  </si>
  <si>
    <t>นาย สมนึก เจริญ</t>
  </si>
  <si>
    <t>นาย สมนึก ธีระรังสิกุล</t>
  </si>
  <si>
    <t>นางสาว สมนึก ปัญญาพร</t>
  </si>
  <si>
    <t>นาย สมบัติ ภูมิรัตนไพศาล</t>
  </si>
  <si>
    <t>นาง สมพร ยศสมบัติ</t>
  </si>
  <si>
    <t>นาง สมศรี ธาราวิกรัยรัตน์</t>
  </si>
  <si>
    <t>นาย สมศักดิ์ อ่อนสำลี</t>
  </si>
  <si>
    <t>นาย สรรเพชญ์ อิงคนินันท์</t>
  </si>
  <si>
    <t>นาย สราวุธ พันธ์กอง</t>
  </si>
  <si>
    <t>นาย สังเวียน โพธิ์หวี</t>
  </si>
  <si>
    <t>นาง สายพรวน คงเพชรศักดิ์</t>
  </si>
  <si>
    <t>นาง สาลี่ ขันทกสิกรรม</t>
  </si>
  <si>
    <t>นาง สำอาง สังข์ยก</t>
  </si>
  <si>
    <t>นาง สุจิตรา ขวัญดำ</t>
  </si>
  <si>
    <t>นาง สุจินดา ภู่แพ</t>
  </si>
  <si>
    <t>นาง สุชาดา พันธ์กอง</t>
  </si>
  <si>
    <t>นาง สุณีรัตน์ ชุนใช้</t>
  </si>
  <si>
    <t>นาย สุทิน วงษ์ช่อเส็ง</t>
  </si>
  <si>
    <t>นาย สุนทร พระเทพ</t>
  </si>
  <si>
    <t>นางสาว สุนทรี รอดมาก</t>
  </si>
  <si>
    <t>นาง สุนันท์ ตัณฑพาทย์</t>
  </si>
  <si>
    <t>นางสาว สุภาณี สันทารุนัย</t>
  </si>
  <si>
    <t>นางสาว สุภาพร อนุตรพงศ์</t>
  </si>
  <si>
    <t>นางสาว สุภาภรณ์ สกุลมา</t>
  </si>
  <si>
    <t>นาย สุรินทร์ บัวคลี่</t>
  </si>
  <si>
    <t>นางสาว สุวารีย์ กุศลวัฒนะ</t>
  </si>
  <si>
    <t>นาย เสวก สนิทผล</t>
  </si>
  <si>
    <t>นางสาว เสาวนิต เพ็ชรวิจิตร</t>
  </si>
  <si>
    <t>นางสาว แสงเดือน พึ่งตน</t>
  </si>
  <si>
    <t>นางสาว แสนจริง พงษ์สถิตย์พร</t>
  </si>
  <si>
    <t>นาย อนันต์ ฟองเอม</t>
  </si>
  <si>
    <t>นาง อรณิชา คำวงษา</t>
  </si>
  <si>
    <t>นาย อรรถ คล้ายนุ่น</t>
  </si>
  <si>
    <t>นางสาว อรวรรณ ตะกรุดเงิน</t>
  </si>
  <si>
    <t>นางสาว อวยพร รอดมาก</t>
  </si>
  <si>
    <t>นาง ออนวรา จิตต์จำนงค์</t>
  </si>
  <si>
    <t>นางสาว อังสุมารินทร์ ขาวพราย</t>
  </si>
  <si>
    <t>นางสาว อัญเชิญ ประทุมชาติ</t>
  </si>
  <si>
    <t>นาย อัศวิน เนตรทอง</t>
  </si>
  <si>
    <t>นาย อัสดง แฉ่งกอง</t>
  </si>
  <si>
    <t>นาง อารีย์รัตน์ จันทร์ทับ</t>
  </si>
  <si>
    <t>นาง อำไพร พาทีทิน</t>
  </si>
  <si>
    <t>นางสาว อุทัยวรรณ วงศ์เหรียญไทย</t>
  </si>
  <si>
    <t>นางสาว อุไร โตแก้ว</t>
  </si>
  <si>
    <t>นาย จำเนียร วันชุลี</t>
  </si>
  <si>
    <t>นาย ลือชัย เบ้าหิรัญ</t>
  </si>
  <si>
    <t>นาย สมพงษ์ แย้มเผือก</t>
  </si>
  <si>
    <t>นาย สมพาน สุจริต</t>
  </si>
  <si>
    <t>นาย สุเทพ ศรีบรรเทา</t>
  </si>
  <si>
    <t>006-9804348616</t>
  </si>
  <si>
    <t>165/4</t>
  </si>
  <si>
    <t>081-9737274</t>
  </si>
  <si>
    <t>089-8214614</t>
  </si>
  <si>
    <t>098-8964551</t>
  </si>
  <si>
    <t>080-5133111</t>
  </si>
  <si>
    <t>080-7705471</t>
  </si>
  <si>
    <t>091-8858074</t>
  </si>
  <si>
    <t>38/2</t>
  </si>
  <si>
    <t>085-3354652</t>
  </si>
  <si>
    <t>087-3078301</t>
  </si>
  <si>
    <t>064-5370365</t>
  </si>
  <si>
    <t>293</t>
  </si>
  <si>
    <t>085-1729573</t>
  </si>
  <si>
    <t>497/104</t>
  </si>
  <si>
    <t>087-2109149</t>
  </si>
  <si>
    <t>ทองเอน</t>
  </si>
  <si>
    <t>082-3937254</t>
  </si>
  <si>
    <t>081-7745783</t>
  </si>
  <si>
    <t>081-7274873</t>
  </si>
  <si>
    <t>1050/2</t>
  </si>
  <si>
    <t>090-8878911</t>
  </si>
  <si>
    <t>ซ.เกศเมือง</t>
  </si>
  <si>
    <t>095-5800804</t>
  </si>
  <si>
    <t>76/18</t>
  </si>
  <si>
    <t>089-8601736</t>
  </si>
  <si>
    <t>093-6599715</t>
  </si>
  <si>
    <t>097-9689986</t>
  </si>
  <si>
    <t>280</t>
  </si>
  <si>
    <t>087-9116963</t>
  </si>
  <si>
    <t xml:space="preserve"> 15/2</t>
  </si>
  <si>
    <t>ฆะมัง</t>
  </si>
  <si>
    <t>089-2674299</t>
  </si>
  <si>
    <t>ซ.โค้งพัฒนา ซ.3</t>
  </si>
  <si>
    <t>091-2896118</t>
  </si>
  <si>
    <t>ช47/22</t>
  </si>
  <si>
    <t>ถ.สวรรค์วิถี</t>
  </si>
  <si>
    <t>081-9718639</t>
  </si>
  <si>
    <t>621/1</t>
  </si>
  <si>
    <t>090-8873359</t>
  </si>
  <si>
    <t>081-0393115</t>
  </si>
  <si>
    <t>63/3</t>
  </si>
  <si>
    <t>081-7407645</t>
  </si>
  <si>
    <t>082-4106061</t>
  </si>
  <si>
    <t>4/65</t>
  </si>
  <si>
    <t>093-1937774</t>
  </si>
  <si>
    <t>56/1</t>
  </si>
  <si>
    <t>089-7077847</t>
  </si>
  <si>
    <t>097-0579284</t>
  </si>
  <si>
    <t>177/1</t>
  </si>
  <si>
    <t>081-2915659</t>
  </si>
  <si>
    <t>264/2</t>
  </si>
  <si>
    <t>082-6564425</t>
  </si>
  <si>
    <t>48/32</t>
  </si>
  <si>
    <t>089-2693990</t>
  </si>
  <si>
    <t>96/4</t>
  </si>
  <si>
    <t>080-5148433</t>
  </si>
  <si>
    <t>64/1</t>
  </si>
  <si>
    <t>089-4618464</t>
  </si>
  <si>
    <t>266/38</t>
  </si>
  <si>
    <t>087-2000023</t>
  </si>
  <si>
    <t>719/152</t>
  </si>
  <si>
    <t>089-8598020</t>
  </si>
  <si>
    <t>082-8821811</t>
  </si>
  <si>
    <t>089-9598356</t>
  </si>
  <si>
    <t>60/1</t>
  </si>
  <si>
    <t>081-0385190</t>
  </si>
  <si>
    <t>084-8140009</t>
  </si>
  <si>
    <t>64/4</t>
  </si>
  <si>
    <t>061-5293020</t>
  </si>
  <si>
    <t>81/4</t>
  </si>
  <si>
    <t>089-5656843</t>
  </si>
  <si>
    <t>312</t>
  </si>
  <si>
    <t>094-6285979</t>
  </si>
  <si>
    <t>25/6</t>
  </si>
  <si>
    <t>081-7275531</t>
  </si>
  <si>
    <t>081-0439811</t>
  </si>
  <si>
    <t>445/30</t>
  </si>
  <si>
    <t>062-5417752</t>
  </si>
  <si>
    <t>188/9</t>
  </si>
  <si>
    <t>089-8393083</t>
  </si>
  <si>
    <t>65</t>
  </si>
  <si>
    <t>087-2020656</t>
  </si>
  <si>
    <t>99</t>
  </si>
  <si>
    <t>086-1998671</t>
  </si>
  <si>
    <t>088-2939845</t>
  </si>
  <si>
    <t>325/66</t>
  </si>
  <si>
    <t>081-0436370</t>
  </si>
  <si>
    <t>099-2952277.</t>
  </si>
  <si>
    <t>99/21</t>
  </si>
  <si>
    <t>081-9726837</t>
  </si>
  <si>
    <t>086-2123923</t>
  </si>
  <si>
    <t>ถ.แสงมุกดา</t>
  </si>
  <si>
    <t>089-0871674</t>
  </si>
  <si>
    <t>2/129</t>
  </si>
  <si>
    <t>ซ.5 ถ.มณฑา</t>
  </si>
  <si>
    <t>2/62</t>
  </si>
  <si>
    <t>081-6410855</t>
  </si>
  <si>
    <t>171</t>
  </si>
  <si>
    <t>089-6427702</t>
  </si>
  <si>
    <t>68/6</t>
  </si>
  <si>
    <t>089-2715020</t>
  </si>
  <si>
    <t>148/2</t>
  </si>
  <si>
    <t>088-2930407</t>
  </si>
  <si>
    <t>093-1371665</t>
  </si>
  <si>
    <t>080-6870219</t>
  </si>
  <si>
    <t>087-2083891</t>
  </si>
  <si>
    <t>087-8454080</t>
  </si>
  <si>
    <t>493/15</t>
  </si>
  <si>
    <t>081-2839561</t>
  </si>
  <si>
    <t>19</t>
  </si>
  <si>
    <t>086-2036634</t>
  </si>
  <si>
    <t>085-0549474</t>
  </si>
  <si>
    <t>080-6880489</t>
  </si>
  <si>
    <t>1/1</t>
  </si>
  <si>
    <t>088-4290571</t>
  </si>
  <si>
    <t>083-6286977</t>
  </si>
  <si>
    <t>089-9594496</t>
  </si>
  <si>
    <t>302</t>
  </si>
  <si>
    <t>086-9310984</t>
  </si>
  <si>
    <t>081-0439797</t>
  </si>
  <si>
    <t>063-5979592</t>
  </si>
  <si>
    <t>6/3</t>
  </si>
  <si>
    <t>095-3917648</t>
  </si>
  <si>
    <t>080-6894161</t>
  </si>
  <si>
    <t>081-9736345</t>
  </si>
  <si>
    <t>325/5</t>
  </si>
  <si>
    <t>081-4759908</t>
  </si>
  <si>
    <t>583</t>
  </si>
  <si>
    <t>061-3305698</t>
  </si>
  <si>
    <t>29</t>
  </si>
  <si>
    <t>086-6794664</t>
  </si>
  <si>
    <t>ป่าซาง</t>
  </si>
  <si>
    <t>ลำพูน</t>
  </si>
  <si>
    <t>ถ.8 ธันวา</t>
  </si>
  <si>
    <t>065-3262661</t>
  </si>
  <si>
    <t>086-2011865</t>
  </si>
  <si>
    <t>089-5666226</t>
  </si>
  <si>
    <t>23/3</t>
  </si>
  <si>
    <t>ซ.พรหมนคร 2</t>
  </si>
  <si>
    <t>082-6965725</t>
  </si>
  <si>
    <t>081-2804788</t>
  </si>
  <si>
    <t>089-9598920</t>
  </si>
  <si>
    <t>083-6212713</t>
  </si>
  <si>
    <t>188/1</t>
  </si>
  <si>
    <t>086-9313315</t>
  </si>
  <si>
    <t>109/2</t>
  </si>
  <si>
    <t>083-6299433</t>
  </si>
  <si>
    <t>184/32</t>
  </si>
  <si>
    <t>089-8592892</t>
  </si>
  <si>
    <t>086-2065098</t>
  </si>
  <si>
    <t>164</t>
  </si>
  <si>
    <t>087-1969227</t>
  </si>
  <si>
    <t>13/2</t>
  </si>
  <si>
    <t>081-9536884</t>
  </si>
  <si>
    <t>ซ.สังข์ทอง</t>
  </si>
  <si>
    <t>081-5967651</t>
  </si>
  <si>
    <t>188</t>
  </si>
  <si>
    <t>ซ.แสงประชา</t>
  </si>
  <si>
    <t>086-9296301</t>
  </si>
  <si>
    <t>171/12</t>
  </si>
  <si>
    <t>086-6332071</t>
  </si>
  <si>
    <t>172/1</t>
  </si>
  <si>
    <t>082-4086964</t>
  </si>
  <si>
    <t>4/16</t>
  </si>
  <si>
    <t>60140</t>
  </si>
  <si>
    <t>089-8561514</t>
  </si>
  <si>
    <t>62</t>
  </si>
  <si>
    <t>080-5140256</t>
  </si>
  <si>
    <t>171/1</t>
  </si>
  <si>
    <t>087-3183305</t>
  </si>
  <si>
    <t>089-9574254</t>
  </si>
  <si>
    <t>089-2678669</t>
  </si>
  <si>
    <t>194/1</t>
  </si>
  <si>
    <t>087-2067800</t>
  </si>
  <si>
    <t>084-6242520</t>
  </si>
  <si>
    <t>ถ.พระสังฃ์</t>
  </si>
  <si>
    <t>086-2142628</t>
  </si>
  <si>
    <t>089-5264649</t>
  </si>
  <si>
    <t>498/10</t>
  </si>
  <si>
    <t>086-2071573</t>
  </si>
  <si>
    <t>089-8565809</t>
  </si>
  <si>
    <t>555/21</t>
  </si>
  <si>
    <t>098-2898885</t>
  </si>
  <si>
    <t>081-9536551</t>
  </si>
  <si>
    <t>300/6</t>
  </si>
  <si>
    <t>081-2631042</t>
  </si>
  <si>
    <t>พรหมพิราม</t>
  </si>
  <si>
    <t>097-1679279</t>
  </si>
  <si>
    <t>086-6763914</t>
  </si>
  <si>
    <t>081-0371015</t>
  </si>
  <si>
    <t>085-7115391</t>
  </si>
  <si>
    <t>139/2</t>
  </si>
  <si>
    <t>086-2172512</t>
  </si>
  <si>
    <t>205/1</t>
  </si>
  <si>
    <t>089-9005711</t>
  </si>
  <si>
    <t>324</t>
  </si>
  <si>
    <t>091-1469483</t>
  </si>
  <si>
    <t>22/6</t>
  </si>
  <si>
    <t>087-2076472</t>
  </si>
  <si>
    <t>111/6</t>
  </si>
  <si>
    <t>089-7087814</t>
  </si>
  <si>
    <t>080-6855618</t>
  </si>
  <si>
    <t>99/72</t>
  </si>
  <si>
    <t>บางบัวทอง</t>
  </si>
  <si>
    <t>086-8132098</t>
  </si>
  <si>
    <t>99/5</t>
  </si>
  <si>
    <t>081-0437423</t>
  </si>
  <si>
    <t>0966458492</t>
  </si>
  <si>
    <t>สุวารีย์</t>
  </si>
  <si>
    <t>17/1</t>
  </si>
  <si>
    <t>กิติพงษ์</t>
  </si>
  <si>
    <t>ประนาม</t>
  </si>
  <si>
    <t>006-6070496302</t>
  </si>
  <si>
    <t>มีแก้ว</t>
  </si>
  <si>
    <t>ปิยะวรรณ</t>
  </si>
  <si>
    <t>สิงห์สีโว</t>
  </si>
  <si>
    <t>พรรณี</t>
  </si>
  <si>
    <t>วรศักดิ์</t>
  </si>
  <si>
    <t>เนียมเทศ</t>
  </si>
  <si>
    <t>ศริภัทร</t>
  </si>
  <si>
    <t>เขียวละลิ้ม</t>
  </si>
  <si>
    <t>3600800525166</t>
  </si>
  <si>
    <t>3600900014953</t>
  </si>
  <si>
    <t>3600800016334</t>
  </si>
  <si>
    <t>3600800269119</t>
  </si>
  <si>
    <t>3600700654533</t>
  </si>
  <si>
    <t>3600900234945</t>
  </si>
  <si>
    <t>3639800102964</t>
  </si>
  <si>
    <t>3600700856365</t>
  </si>
  <si>
    <t>3600200269231</t>
  </si>
  <si>
    <t>3170500017224</t>
  </si>
  <si>
    <t>3600700468080</t>
  </si>
  <si>
    <t>3180100496192</t>
  </si>
  <si>
    <t>3670500646774</t>
  </si>
  <si>
    <t>3130200395312</t>
  </si>
  <si>
    <t>3600900296479</t>
  </si>
  <si>
    <t>3600700854605</t>
  </si>
  <si>
    <t>3609700255491</t>
  </si>
  <si>
    <t>3180600032683</t>
  </si>
  <si>
    <t>3601200115626</t>
  </si>
  <si>
    <t>3609700050156</t>
  </si>
  <si>
    <t>3600900126441</t>
  </si>
  <si>
    <t>3160300296529</t>
  </si>
  <si>
    <t>3600300315073</t>
  </si>
  <si>
    <t>3660600654744</t>
  </si>
  <si>
    <t>3601000413313</t>
  </si>
  <si>
    <t>5160100056571</t>
  </si>
  <si>
    <t>3141300022152</t>
  </si>
  <si>
    <t>3600300244141</t>
  </si>
  <si>
    <t>3260300489466</t>
  </si>
  <si>
    <t>3600800636065</t>
  </si>
  <si>
    <t>3169900259533</t>
  </si>
  <si>
    <t>3609900513281</t>
  </si>
  <si>
    <t>5160600032019</t>
  </si>
  <si>
    <t>3170600141717</t>
  </si>
  <si>
    <t>3170600234677</t>
  </si>
  <si>
    <t>3600800336321</t>
  </si>
  <si>
    <t>3620500616557</t>
  </si>
  <si>
    <t>3600400473142</t>
  </si>
  <si>
    <t>3510100911391</t>
  </si>
  <si>
    <t>3159900032661</t>
  </si>
  <si>
    <t>3169700090942</t>
  </si>
  <si>
    <t>3670800198726</t>
  </si>
  <si>
    <t>3141200333491</t>
  </si>
  <si>
    <t>3600700346626</t>
  </si>
  <si>
    <t>3600900600976</t>
  </si>
  <si>
    <t>3600400417773</t>
  </si>
  <si>
    <t>3510100911374</t>
  </si>
  <si>
    <t>3100300423130</t>
  </si>
  <si>
    <t>3609800027474</t>
  </si>
  <si>
    <t>3600790000104</t>
  </si>
  <si>
    <t>3600400694441</t>
  </si>
  <si>
    <t>3410500387941</t>
  </si>
  <si>
    <t>3160500056378</t>
  </si>
  <si>
    <t>3609900826565</t>
  </si>
  <si>
    <t>3620500002044</t>
  </si>
  <si>
    <t>3600400156589</t>
  </si>
  <si>
    <t>3451000003702</t>
  </si>
  <si>
    <t>3659900716662</t>
  </si>
  <si>
    <t>3600700780491</t>
  </si>
  <si>
    <t>3189800012510</t>
  </si>
  <si>
    <t>3600800321501</t>
  </si>
  <si>
    <t>3600900499795</t>
  </si>
  <si>
    <t>3920600856166</t>
  </si>
  <si>
    <t>3600300050967</t>
  </si>
  <si>
    <t>5600100005298</t>
  </si>
  <si>
    <t>3600400390409</t>
  </si>
  <si>
    <t>3600700129757</t>
  </si>
  <si>
    <t>3609800026427</t>
  </si>
  <si>
    <t>3609700113808</t>
  </si>
  <si>
    <t>3609700202401</t>
  </si>
  <si>
    <t>3600400475587</t>
  </si>
  <si>
    <t>3600700585612</t>
  </si>
  <si>
    <t>3600900013591</t>
  </si>
  <si>
    <t>3600800063740</t>
  </si>
  <si>
    <t>3600800236865</t>
  </si>
  <si>
    <t>3609700308889</t>
  </si>
  <si>
    <t>3609700067903</t>
  </si>
  <si>
    <t>3101900213790</t>
  </si>
  <si>
    <t>5600890002539</t>
  </si>
  <si>
    <t>3610300167821</t>
  </si>
  <si>
    <t>5600400021493</t>
  </si>
  <si>
    <t>3600700136524</t>
  </si>
  <si>
    <t>3600800070533</t>
  </si>
  <si>
    <t>3600900023189</t>
  </si>
  <si>
    <t>3600700105271</t>
  </si>
  <si>
    <t>3101700005042</t>
  </si>
  <si>
    <t>5600800007226</t>
  </si>
  <si>
    <t>3180600004817</t>
  </si>
  <si>
    <t>3609700009296</t>
  </si>
  <si>
    <t>3600700136761</t>
  </si>
  <si>
    <t>3609900326180</t>
  </si>
  <si>
    <t>3609900518089</t>
  </si>
  <si>
    <t>3600700912591</t>
  </si>
  <si>
    <t>3600800659341</t>
  </si>
  <si>
    <t>3600100915204</t>
  </si>
  <si>
    <t>3609800089666</t>
  </si>
  <si>
    <t>3600500289335</t>
  </si>
  <si>
    <t>3609700067938</t>
  </si>
  <si>
    <t>3609700161969</t>
  </si>
  <si>
    <t>3600800505556</t>
  </si>
  <si>
    <t>3600300030842</t>
  </si>
  <si>
    <t>3170100177569</t>
  </si>
  <si>
    <t>3600700069894</t>
  </si>
  <si>
    <t>3140700301295</t>
  </si>
  <si>
    <t>3180100325614</t>
  </si>
  <si>
    <t>3600800641921</t>
  </si>
  <si>
    <t>3609800065635</t>
  </si>
  <si>
    <t>3601200414500</t>
  </si>
  <si>
    <t>3609700238643</t>
  </si>
  <si>
    <t>3609800074804</t>
  </si>
  <si>
    <t>5670190008836</t>
  </si>
  <si>
    <t>3600800077911</t>
  </si>
  <si>
    <t>3600500811481</t>
  </si>
  <si>
    <t>3170600134061</t>
  </si>
  <si>
    <t>3600400526122</t>
  </si>
  <si>
    <t>3600800583352</t>
  </si>
  <si>
    <t>3600100930718</t>
  </si>
  <si>
    <t>3600100545849</t>
  </si>
  <si>
    <t>4600100001812</t>
  </si>
  <si>
    <t>3600700590675</t>
  </si>
  <si>
    <t>3601200187392</t>
  </si>
  <si>
    <t>3600700239510</t>
  </si>
  <si>
    <t>3600700849555</t>
  </si>
  <si>
    <t>3100500902449</t>
  </si>
  <si>
    <t>3600700913377</t>
  </si>
  <si>
    <t>3600800062778</t>
  </si>
  <si>
    <t>3600800671821</t>
  </si>
  <si>
    <t>5600800008842</t>
  </si>
  <si>
    <t>3609900601920</t>
  </si>
  <si>
    <t>3660100883965</t>
  </si>
  <si>
    <t>3301200733551</t>
  </si>
  <si>
    <t>3600800122592</t>
  </si>
  <si>
    <t>3600700343929</t>
  </si>
  <si>
    <t>3600900064543</t>
  </si>
  <si>
    <t>3600700836224</t>
  </si>
  <si>
    <t>3600700117287</t>
  </si>
  <si>
    <t>3600400242825</t>
  </si>
  <si>
    <t>3600400012056</t>
  </si>
  <si>
    <t>3600700175708</t>
  </si>
  <si>
    <t>3600700464025</t>
  </si>
  <si>
    <t>3600700703747</t>
  </si>
  <si>
    <t>3600300204719</t>
  </si>
  <si>
    <t>3600101195426</t>
  </si>
  <si>
    <t>3160400851869</t>
  </si>
  <si>
    <t>3601200418891</t>
  </si>
  <si>
    <t>3600700534350</t>
  </si>
  <si>
    <t>3600900438273</t>
  </si>
  <si>
    <t>3600700542948</t>
  </si>
  <si>
    <t>3600900378041</t>
  </si>
  <si>
    <t>006-6081343758</t>
  </si>
  <si>
    <t>006-6071481619</t>
  </si>
  <si>
    <t>006-6081343022</t>
  </si>
  <si>
    <t>006-6081342638</t>
  </si>
  <si>
    <t>006-6071304059</t>
  </si>
  <si>
    <t>006-6261211086</t>
  </si>
  <si>
    <t>006-6789140972</t>
  </si>
  <si>
    <t>นาย นิเวศน์ มีแก้ว</t>
  </si>
  <si>
    <t>นาง ประนอม ทับทอง</t>
  </si>
  <si>
    <t>นาง ปิยะวรรณ สิงห์สีโว</t>
  </si>
  <si>
    <t>นาง พรรณี มีแก้ว</t>
  </si>
  <si>
    <t>นาย วรศักดิ์ เนียมเทศ</t>
  </si>
  <si>
    <t>นาง ศริภัทร เขียวละลิ้ม</t>
  </si>
  <si>
    <t>ในเตา</t>
  </si>
  <si>
    <t>ห้วยยอด</t>
  </si>
  <si>
    <t>ตรัง</t>
  </si>
  <si>
    <t>06-2116770</t>
  </si>
  <si>
    <t>056-338080</t>
  </si>
  <si>
    <t>88/87</t>
  </si>
  <si>
    <t>095-6290693</t>
  </si>
  <si>
    <t>086-2173902</t>
  </si>
  <si>
    <t>ลาดทิพย์รส</t>
  </si>
  <si>
    <t>409/6</t>
  </si>
  <si>
    <t>056-315985</t>
  </si>
  <si>
    <t>น้ำรึม</t>
  </si>
  <si>
    <t>เมืองตาก</t>
  </si>
  <si>
    <t>ตาก</t>
  </si>
  <si>
    <t>บ้านบ่อไม้หว้า</t>
  </si>
  <si>
    <t>ลำพญากลาง</t>
  </si>
  <si>
    <t>มวกเหล็ก</t>
  </si>
  <si>
    <t>เสถียรภาพ</t>
  </si>
  <si>
    <t>พึ่งน้อย</t>
  </si>
  <si>
    <t>3190200563576</t>
  </si>
  <si>
    <t>006-9862196718</t>
  </si>
  <si>
    <t>006-6150934519</t>
  </si>
  <si>
    <t>191/5</t>
  </si>
  <si>
    <t>85/1</t>
  </si>
  <si>
    <t>ห่วยร่วม</t>
  </si>
  <si>
    <t>ณนัจภัค</t>
  </si>
  <si>
    <t>วรผล</t>
  </si>
  <si>
    <t>สมฤดี</t>
  </si>
  <si>
    <t>บุญอาสา</t>
  </si>
  <si>
    <t>3600101097611</t>
  </si>
  <si>
    <t>3100200422361</t>
  </si>
  <si>
    <t>006-6281441672</t>
  </si>
  <si>
    <t>006-6051431667</t>
  </si>
  <si>
    <t>006-6791405716</t>
  </si>
  <si>
    <t>006-6071455820</t>
  </si>
  <si>
    <t>นาย เสถียรภาพ พึ่งน้อย</t>
  </si>
  <si>
    <t>089-4368543</t>
  </si>
  <si>
    <t>42/2</t>
  </si>
  <si>
    <t>หนองสาหร่าย</t>
  </si>
  <si>
    <t>อำเภอปากช่อง</t>
  </si>
  <si>
    <t>นครราชสีมา</t>
  </si>
  <si>
    <t>081-0717581</t>
  </si>
  <si>
    <t>6/29</t>
  </si>
  <si>
    <t>ตาคลีวิลล่า1 ถ.พหลโยธิน</t>
  </si>
  <si>
    <t>094-5125397</t>
  </si>
  <si>
    <t>006-9804346729</t>
  </si>
  <si>
    <t>สุขเสือ</t>
  </si>
  <si>
    <t>3600900622953</t>
  </si>
  <si>
    <t>อำเภอโคกเจริญ</t>
  </si>
  <si>
    <t>096-8922207</t>
  </si>
  <si>
    <t>มีเจต</t>
  </si>
  <si>
    <t>อธิภัทร</t>
  </si>
  <si>
    <t>ธนาชยานนท์</t>
  </si>
  <si>
    <t>3600800095595</t>
  </si>
  <si>
    <t>3600800067281</t>
  </si>
  <si>
    <t>006-9804779668</t>
  </si>
  <si>
    <t>006-9802003700</t>
  </si>
  <si>
    <t>นาง ณนัจภัค วรผล</t>
  </si>
  <si>
    <t>นาง มีเจต หงษ์พรหม</t>
  </si>
  <si>
    <t>นาง สมฤดี บุญอาสา</t>
  </si>
  <si>
    <t>นาย อธิภัทร ธนาชยานนท์</t>
  </si>
  <si>
    <t>นาย เสวก สุขเสือ</t>
  </si>
  <si>
    <t>0822252060</t>
  </si>
  <si>
    <t>0948956293</t>
  </si>
  <si>
    <t>วีระศักดิ์</t>
  </si>
  <si>
    <t>3141300122181</t>
  </si>
  <si>
    <t>006-6281192001</t>
  </si>
  <si>
    <t>นาย วีระศักดิ์ ซื้อตระกูล</t>
  </si>
  <si>
    <t xml:space="preserve">6 </t>
  </si>
  <si>
    <t>086-2087690</t>
  </si>
  <si>
    <t>กานดา</t>
  </si>
  <si>
    <t>พงศ์จิตธรรม</t>
  </si>
  <si>
    <t>การุณ</t>
  </si>
  <si>
    <t>รุ่งเรืองวิโรจน์</t>
  </si>
  <si>
    <t>กิจจวง</t>
  </si>
  <si>
    <t>โชสิวสกุล</t>
  </si>
  <si>
    <t>กิตติกร</t>
  </si>
  <si>
    <t>โคเพ็ชร์</t>
  </si>
  <si>
    <t>กิม</t>
  </si>
  <si>
    <t>ยอดทองดี</t>
  </si>
  <si>
    <t>เกษรา</t>
  </si>
  <si>
    <t>โพธิ์เอี่ยม</t>
  </si>
  <si>
    <t>ขนิษฐา</t>
  </si>
  <si>
    <t>กิตินันทร์</t>
  </si>
  <si>
    <t>เขมณัฏฐ์</t>
  </si>
  <si>
    <t>อาภาพัชร์เจริญกุล</t>
  </si>
  <si>
    <t>คำแก้ว</t>
  </si>
  <si>
    <t>ระดมทอง</t>
  </si>
  <si>
    <t>จงกลณี</t>
  </si>
  <si>
    <t>นุ่มภักดี</t>
  </si>
  <si>
    <t>รุ่งเรือง</t>
  </si>
  <si>
    <t>จุรี</t>
  </si>
  <si>
    <t>ชัยณรงค์</t>
  </si>
  <si>
    <t>เกลียวสีนาค</t>
  </si>
  <si>
    <t>ชาติชาย</t>
  </si>
  <si>
    <t>ชูเกียรติ</t>
  </si>
  <si>
    <t>บุฬา</t>
  </si>
  <si>
    <t xml:space="preserve">ชำนาญ </t>
  </si>
  <si>
    <t>โสจะยะพันธ์</t>
  </si>
  <si>
    <t>ณรงค์กร</t>
  </si>
  <si>
    <t>ณรงค์ศักดิ์</t>
  </si>
  <si>
    <t>สนิทม่วงภักดี</t>
  </si>
  <si>
    <t>ณรรฐวรรณ</t>
  </si>
  <si>
    <t>พิมพ์ทอง</t>
  </si>
  <si>
    <t>ณัทพงศ์</t>
  </si>
  <si>
    <t>บัวทิม</t>
  </si>
  <si>
    <t>นับทอง</t>
  </si>
  <si>
    <t>นิวัตร์</t>
  </si>
  <si>
    <t>พุ่มมาลัย</t>
  </si>
  <si>
    <t>บรรพต</t>
  </si>
  <si>
    <t>ไวยศาลา</t>
  </si>
  <si>
    <t>พรหมบุญมี</t>
  </si>
  <si>
    <t>บัณฑิตา</t>
  </si>
  <si>
    <t>วิริยาภิรมย์</t>
  </si>
  <si>
    <t>บันลือ</t>
  </si>
  <si>
    <t>จำนงค์บุตร</t>
  </si>
  <si>
    <t>หทัยไพบูลย์</t>
  </si>
  <si>
    <t>บริสุทธิ์</t>
  </si>
  <si>
    <t>แสงดาว</t>
  </si>
  <si>
    <t>ปฐมน</t>
  </si>
  <si>
    <t>ประภาพร</t>
  </si>
  <si>
    <t>วันทอง</t>
  </si>
  <si>
    <t>สุขถนอม</t>
  </si>
  <si>
    <t>ปานพรม</t>
  </si>
  <si>
    <t>เอกกันหา</t>
  </si>
  <si>
    <t>พรเพ็ญ</t>
  </si>
  <si>
    <t>เกตุสวาสดิ์</t>
  </si>
  <si>
    <t>พรรณพิไล</t>
  </si>
  <si>
    <t>วงศ์สิโรจน์กุล</t>
  </si>
  <si>
    <t>พัชราวลัย</t>
  </si>
  <si>
    <t>ใจคำ</t>
  </si>
  <si>
    <t>พิมพ์พรรณ</t>
  </si>
  <si>
    <t>ปานเขียว</t>
  </si>
  <si>
    <t>เพ็ญทิพย์</t>
  </si>
  <si>
    <t>วีระสวัสดิ์</t>
  </si>
  <si>
    <t>ภานิณี</t>
  </si>
  <si>
    <t>สุขโชคพานิช</t>
  </si>
  <si>
    <t>มณฑา</t>
  </si>
  <si>
    <t>ศรีภูธร</t>
  </si>
  <si>
    <t>มัทธิกา</t>
  </si>
  <si>
    <t>มนต์ทิพย์</t>
  </si>
  <si>
    <t>ปานดิษฐ์</t>
  </si>
  <si>
    <t>มนนิภา</t>
  </si>
  <si>
    <t>สีดี</t>
  </si>
  <si>
    <t>เนื้อเย็น</t>
  </si>
  <si>
    <t>ฉายแสง</t>
  </si>
  <si>
    <t>รัสรินทร์</t>
  </si>
  <si>
    <t>กุลวรานิธิวัฒน์</t>
  </si>
  <si>
    <t>รุ่งสุรีย์</t>
  </si>
  <si>
    <t>ลำพัน</t>
  </si>
  <si>
    <t>ฉิมโห้</t>
  </si>
  <si>
    <t>ยอดมะเริง</t>
  </si>
  <si>
    <t>วรินทร</t>
  </si>
  <si>
    <t>วิชุดา</t>
  </si>
  <si>
    <t>บำเทิงเวชช์</t>
  </si>
  <si>
    <t>เอี่ยมคง</t>
  </si>
  <si>
    <t>วิชญ์ชยา</t>
  </si>
  <si>
    <t>สิรพันธ์แจ่ม</t>
  </si>
  <si>
    <t>พิมพ์หนู</t>
  </si>
  <si>
    <t>วินัยรัตน์</t>
  </si>
  <si>
    <t>วิษณุ</t>
  </si>
  <si>
    <t>สิงห์สูง</t>
  </si>
  <si>
    <t>วีนัส</t>
  </si>
  <si>
    <t>รักงาม</t>
  </si>
  <si>
    <t>วีรชาติ</t>
  </si>
  <si>
    <t>ฉั่วตระกูล</t>
  </si>
  <si>
    <t>ศิรภา</t>
  </si>
  <si>
    <t>อ่ำผ่อง</t>
  </si>
  <si>
    <t>ศุภวัฒน์</t>
  </si>
  <si>
    <t>สงกรานต์</t>
  </si>
  <si>
    <t>เพ็ชรัตน์</t>
  </si>
  <si>
    <t>พรหมประสิทธิ์</t>
  </si>
  <si>
    <t>อินสิงห์</t>
  </si>
  <si>
    <t>รักแก้ว</t>
  </si>
  <si>
    <t>มุ่งมาตร</t>
  </si>
  <si>
    <t>ช้อนทอง</t>
  </si>
  <si>
    <t>สรวิศ</t>
  </si>
  <si>
    <t>แสงสนธิ์</t>
  </si>
  <si>
    <t>วงศ์ชื่น</t>
  </si>
  <si>
    <t>สาริกา</t>
  </si>
  <si>
    <t>คล้ายแก้ว</t>
  </si>
  <si>
    <t>พรหมมี</t>
  </si>
  <si>
    <t>ตะบุตร</t>
  </si>
  <si>
    <t>พุทธรักษา</t>
  </si>
  <si>
    <t>วังหงษา</t>
  </si>
  <si>
    <t>ตรีบุญสวัสดิ์</t>
  </si>
  <si>
    <t>สุทธิพงษ์</t>
  </si>
  <si>
    <t>สุภาพรรณ</t>
  </si>
  <si>
    <t>สุมิตตา</t>
  </si>
  <si>
    <t>สุรัญชนา</t>
  </si>
  <si>
    <t>สุรีย์พร</t>
  </si>
  <si>
    <t>หมุนสมัย</t>
  </si>
  <si>
    <t>ปรางวิเศษ</t>
  </si>
  <si>
    <t>สุวรรณา</t>
  </si>
  <si>
    <t>ตัณเจริญ</t>
  </si>
  <si>
    <t>กะโห้ทอง</t>
  </si>
  <si>
    <t>คงธรรม</t>
  </si>
  <si>
    <t>อมรทิพย์</t>
  </si>
  <si>
    <t>โพธิ์ย้อย</t>
  </si>
  <si>
    <t>อรรถชรัตน์</t>
  </si>
  <si>
    <t>ศรชัย</t>
  </si>
  <si>
    <t>จูสิงห์</t>
  </si>
  <si>
    <t>นรารักษ์</t>
  </si>
  <si>
    <t>เอี่ยมสมบุญ</t>
  </si>
  <si>
    <t>อุบลวรรณ</t>
  </si>
  <si>
    <t>อุษา</t>
  </si>
  <si>
    <t>ชัยบุรินทร์</t>
  </si>
  <si>
    <t>5169799002842</t>
  </si>
  <si>
    <t>3600400308265</t>
  </si>
  <si>
    <t>5600790001689</t>
  </si>
  <si>
    <t>3609900467883</t>
  </si>
  <si>
    <t>3659900230719</t>
  </si>
  <si>
    <t>3660500374944</t>
  </si>
  <si>
    <t>3600700621945</t>
  </si>
  <si>
    <t>3601101066384</t>
  </si>
  <si>
    <t>3600800313495</t>
  </si>
  <si>
    <t>3609900096591</t>
  </si>
  <si>
    <t>3600400044624</t>
  </si>
  <si>
    <t>3120100148038</t>
  </si>
  <si>
    <t>3601200092766</t>
  </si>
  <si>
    <t>3600800099159</t>
  </si>
  <si>
    <t>3600900529431</t>
  </si>
  <si>
    <t>3170600125576</t>
  </si>
  <si>
    <t>3601200171372</t>
  </si>
  <si>
    <t>3600900229909</t>
  </si>
  <si>
    <t>3600900043368</t>
  </si>
  <si>
    <t>3600800718207</t>
  </si>
  <si>
    <t>3600700018254</t>
  </si>
  <si>
    <t>5100200094513</t>
  </si>
  <si>
    <t>3610600516350</t>
  </si>
  <si>
    <t>3600700856284</t>
  </si>
  <si>
    <t>4600800003036</t>
  </si>
  <si>
    <t>3601200228498</t>
  </si>
  <si>
    <t>3601200019953</t>
  </si>
  <si>
    <t>3600400028238</t>
  </si>
  <si>
    <t>3160400376419</t>
  </si>
  <si>
    <t>3720500479788</t>
  </si>
  <si>
    <t>3601000270563</t>
  </si>
  <si>
    <t>3660600518492</t>
  </si>
  <si>
    <t>3601200294971</t>
  </si>
  <si>
    <t>3600100463702</t>
  </si>
  <si>
    <t>3670300893476</t>
  </si>
  <si>
    <t>3600900221436</t>
  </si>
  <si>
    <t>3600700471706</t>
  </si>
  <si>
    <t>3600800444611</t>
  </si>
  <si>
    <t>3601000357847</t>
  </si>
  <si>
    <t>3600700434282</t>
  </si>
  <si>
    <t>4600700002003</t>
  </si>
  <si>
    <t>3670400581387</t>
  </si>
  <si>
    <t>3600800066668</t>
  </si>
  <si>
    <t>3180400043479</t>
  </si>
  <si>
    <t>3600800032526</t>
  </si>
  <si>
    <t>3600300294955</t>
  </si>
  <si>
    <t>3600100446107</t>
  </si>
  <si>
    <t>3670800349104</t>
  </si>
  <si>
    <t>3600800094769</t>
  </si>
  <si>
    <t>3600400516372</t>
  </si>
  <si>
    <t>3609700049522</t>
  </si>
  <si>
    <t>3100200622645</t>
  </si>
  <si>
    <t>3659900170546</t>
  </si>
  <si>
    <t>5600890009932</t>
  </si>
  <si>
    <t>3670600520322</t>
  </si>
  <si>
    <t>3609900269992</t>
  </si>
  <si>
    <t>3600800106082</t>
  </si>
  <si>
    <t>3600400006099</t>
  </si>
  <si>
    <t>3609700321893</t>
  </si>
  <si>
    <t>3600900143877</t>
  </si>
  <si>
    <t>3150200102455</t>
  </si>
  <si>
    <t>3600300271688</t>
  </si>
  <si>
    <t>3600700511228</t>
  </si>
  <si>
    <t>3600400579463</t>
  </si>
  <si>
    <t>3660800203487</t>
  </si>
  <si>
    <t>3609700290572</t>
  </si>
  <si>
    <t>3600700831478</t>
  </si>
  <si>
    <t>3600900294964</t>
  </si>
  <si>
    <t>3102003012030</t>
  </si>
  <si>
    <t>3601200445715</t>
  </si>
  <si>
    <t>3180100407416</t>
  </si>
  <si>
    <t>3600700270557</t>
  </si>
  <si>
    <t>3600800523023</t>
  </si>
  <si>
    <t>3609700321184</t>
  </si>
  <si>
    <t>3610100075541</t>
  </si>
  <si>
    <t>3601000584070</t>
  </si>
  <si>
    <t>3600700783589</t>
  </si>
  <si>
    <t>3600800063472</t>
  </si>
  <si>
    <t>3600800476530</t>
  </si>
  <si>
    <t>3170600530179</t>
  </si>
  <si>
    <t>3600700244815</t>
  </si>
  <si>
    <t>5609990006348</t>
  </si>
  <si>
    <t>3249900079798</t>
  </si>
  <si>
    <t>5530500157100</t>
  </si>
  <si>
    <t>3601000107221</t>
  </si>
  <si>
    <t>3601200081781</t>
  </si>
  <si>
    <t>3609700272043</t>
  </si>
  <si>
    <t>3600700147542</t>
  </si>
  <si>
    <t>3600900258500</t>
  </si>
  <si>
    <t>3600400511966</t>
  </si>
  <si>
    <t>3609700206245</t>
  </si>
  <si>
    <t>3600700359388</t>
  </si>
  <si>
    <t>3600400662760</t>
  </si>
  <si>
    <t>3119900165326</t>
  </si>
  <si>
    <t>3601200302558</t>
  </si>
  <si>
    <t>3601000362557</t>
  </si>
  <si>
    <t>3600700431984</t>
  </si>
  <si>
    <t>3600700611672</t>
  </si>
  <si>
    <t>3609900728679</t>
  </si>
  <si>
    <t>3600300366875</t>
  </si>
  <si>
    <t>5600890012241</t>
  </si>
  <si>
    <t>3660600596485</t>
  </si>
  <si>
    <t>3600700210201</t>
  </si>
  <si>
    <t>3160101073180</t>
  </si>
  <si>
    <t>3601200120077</t>
  </si>
  <si>
    <t>3600900429908</t>
  </si>
  <si>
    <t>3180400269191</t>
  </si>
  <si>
    <t>3600900413386</t>
  </si>
  <si>
    <t>3600900061731</t>
  </si>
  <si>
    <t>3650700098576</t>
  </si>
  <si>
    <t>3180400172589</t>
  </si>
  <si>
    <t>3601200252291</t>
  </si>
  <si>
    <t>006-6071460026</t>
  </si>
  <si>
    <t>006-6071381347</t>
  </si>
  <si>
    <t>006-6261110166</t>
  </si>
  <si>
    <t>006-9847359199</t>
  </si>
  <si>
    <t>006-6071480078</t>
  </si>
  <si>
    <t>006-6281119924</t>
  </si>
  <si>
    <t>006-6081345718</t>
  </si>
  <si>
    <t>006-5730380143</t>
  </si>
  <si>
    <t>006-6070119533</t>
  </si>
  <si>
    <t>006-9824888489</t>
  </si>
  <si>
    <t>006-9804977583</t>
  </si>
  <si>
    <t>006-6281221052</t>
  </si>
  <si>
    <t>006-9824574794</t>
  </si>
  <si>
    <t>006-9824062807</t>
  </si>
  <si>
    <t>006-6261077924</t>
  </si>
  <si>
    <t>006-9804410001</t>
  </si>
  <si>
    <t>006-6281310918</t>
  </si>
  <si>
    <t>006-6070219244</t>
  </si>
  <si>
    <t>006-6071439566</t>
  </si>
  <si>
    <t>006-6071240786</t>
  </si>
  <si>
    <t>006-9804348063</t>
  </si>
  <si>
    <t>006-6261237794</t>
  </si>
  <si>
    <t>006-6071196922</t>
  </si>
  <si>
    <t>006-6261316465</t>
  </si>
  <si>
    <t>006-9802868698</t>
  </si>
  <si>
    <t>006-6081358747</t>
  </si>
  <si>
    <t>006-9815388053</t>
  </si>
  <si>
    <t>006-6261075018</t>
  </si>
  <si>
    <t>006-6071335191</t>
  </si>
  <si>
    <t>006-9827953443</t>
  </si>
  <si>
    <t>006-6281110714</t>
  </si>
  <si>
    <t>006-9824306986</t>
  </si>
  <si>
    <t>006-9832232031</t>
  </si>
  <si>
    <t>006-9823616817</t>
  </si>
  <si>
    <t>006-9804791579</t>
  </si>
  <si>
    <t>006-6260127030</t>
  </si>
  <si>
    <t>006-6281170342</t>
  </si>
  <si>
    <t>006-6281128559</t>
  </si>
  <si>
    <t>006-6071580579</t>
  </si>
  <si>
    <t>006-6281104307</t>
  </si>
  <si>
    <t>006-6261077495</t>
  </si>
  <si>
    <t>006-6071330211</t>
  </si>
  <si>
    <t>006-6071321603</t>
  </si>
  <si>
    <t>006-6071361699</t>
  </si>
  <si>
    <t>006-6281316304</t>
  </si>
  <si>
    <t>006-9801731028</t>
  </si>
  <si>
    <t>006-6071324971</t>
  </si>
  <si>
    <t>006-6261108196</t>
  </si>
  <si>
    <t>006-6081344703</t>
  </si>
  <si>
    <t>006-9806494741</t>
  </si>
  <si>
    <t>006-9802003859</t>
  </si>
  <si>
    <t>006-6261077096</t>
  </si>
  <si>
    <t>006-9825893664</t>
  </si>
  <si>
    <t>006-6071311950</t>
  </si>
  <si>
    <t>004-0708547190</t>
  </si>
  <si>
    <t>006-6752658811</t>
  </si>
  <si>
    <t>006-6281417674</t>
  </si>
  <si>
    <t>006-6071321891</t>
  </si>
  <si>
    <t>006-9831188608</t>
  </si>
  <si>
    <t>006-9801781920</t>
  </si>
  <si>
    <t>006-6281419979</t>
  </si>
  <si>
    <t>006-6071505941</t>
  </si>
  <si>
    <t>006-9804352974</t>
  </si>
  <si>
    <t>006-6281113500</t>
  </si>
  <si>
    <t>006-9801786531</t>
  </si>
  <si>
    <t>006-6071430852</t>
  </si>
  <si>
    <t>006-6061261195</t>
  </si>
  <si>
    <t>006-6081343944</t>
  </si>
  <si>
    <t>006-6081343014</t>
  </si>
  <si>
    <t>006-6071500583</t>
  </si>
  <si>
    <t>006-6071621402</t>
  </si>
  <si>
    <t>006-6281180313</t>
  </si>
  <si>
    <t>006-6281418646</t>
  </si>
  <si>
    <t>006-6281120035</t>
  </si>
  <si>
    <t>006-9847633657</t>
  </si>
  <si>
    <t>006-6280371239</t>
  </si>
  <si>
    <t>006-6280074463</t>
  </si>
  <si>
    <t>006-6071550068</t>
  </si>
  <si>
    <t>006-6071522390</t>
  </si>
  <si>
    <t>006-6071390877</t>
  </si>
  <si>
    <t>006-9825382511</t>
  </si>
  <si>
    <t>006-6280170306</t>
  </si>
  <si>
    <t>006-9803884018</t>
  </si>
  <si>
    <t>006-6081343391</t>
  </si>
  <si>
    <t>006-6280472906</t>
  </si>
  <si>
    <t>006-6071312019</t>
  </si>
  <si>
    <t>006-6071311233</t>
  </si>
  <si>
    <t>006-9830634396</t>
  </si>
  <si>
    <t>006-6071332524</t>
  </si>
  <si>
    <t>006-9834009615</t>
  </si>
  <si>
    <t>006-6261077592</t>
  </si>
  <si>
    <t>006-6261075190</t>
  </si>
  <si>
    <t>006-6071324440</t>
  </si>
  <si>
    <t>006-6071479215</t>
  </si>
  <si>
    <t>006-9807206944</t>
  </si>
  <si>
    <t>006-9823634580</t>
  </si>
  <si>
    <t>006-6071553652</t>
  </si>
  <si>
    <t>006-6071320003</t>
  </si>
  <si>
    <t>006-6701059988</t>
  </si>
  <si>
    <t>006-9823665710</t>
  </si>
  <si>
    <t>006-6261094020</t>
  </si>
  <si>
    <t>006-6261234582</t>
  </si>
  <si>
    <t>006-6081343456</t>
  </si>
  <si>
    <t>006-6071325692</t>
  </si>
  <si>
    <t>006-6081344762</t>
  </si>
  <si>
    <t>006-9830633403</t>
  </si>
  <si>
    <t>006-9825036869</t>
  </si>
  <si>
    <t>006-6281315103</t>
  </si>
  <si>
    <t>006-6081343170</t>
  </si>
  <si>
    <t>006-6281264347</t>
  </si>
  <si>
    <t>006-6261094373</t>
  </si>
  <si>
    <t>006-9810437676</t>
  </si>
  <si>
    <t xml:space="preserve"> 8/15 </t>
  </si>
  <si>
    <t>ถ.ทวีชัย</t>
  </si>
  <si>
    <t>089-5655148</t>
  </si>
  <si>
    <t>089-5651371</t>
  </si>
  <si>
    <t>บ้านชำสุวรรณ</t>
  </si>
  <si>
    <t>092-3915616</t>
  </si>
  <si>
    <t xml:space="preserve"> 18/2</t>
  </si>
  <si>
    <t>087-1952965</t>
  </si>
  <si>
    <t>093-1836504</t>
  </si>
  <si>
    <t>087-2065172</t>
  </si>
  <si>
    <t>094-6350746</t>
  </si>
  <si>
    <t>088-2723226</t>
  </si>
  <si>
    <t xml:space="preserve"> 087-2038894</t>
  </si>
  <si>
    <t>ภูน้ำหยด</t>
  </si>
  <si>
    <t>วิเชียรบุรี</t>
  </si>
  <si>
    <t xml:space="preserve"> 1/3</t>
  </si>
  <si>
    <t>081-9716712</t>
  </si>
  <si>
    <t xml:space="preserve"> 15/1</t>
  </si>
  <si>
    <t>089-9929520</t>
  </si>
  <si>
    <t xml:space="preserve"> 64/3</t>
  </si>
  <si>
    <t>087-7393159</t>
  </si>
  <si>
    <t xml:space="preserve"> 506/3</t>
  </si>
  <si>
    <t>086-7836952</t>
  </si>
  <si>
    <t>081-7070428</t>
  </si>
  <si>
    <t xml:space="preserve"> 73/1</t>
  </si>
  <si>
    <t>สายห้วยแก้ว</t>
  </si>
  <si>
    <t>086-3827539</t>
  </si>
  <si>
    <t>094-7060840</t>
  </si>
  <si>
    <t>097-9683548</t>
  </si>
  <si>
    <t>081-7070487</t>
  </si>
  <si>
    <t>112/1</t>
  </si>
  <si>
    <t>098-7475108</t>
  </si>
  <si>
    <t>084-5057557</t>
  </si>
  <si>
    <t>497/44</t>
  </si>
  <si>
    <t>081-0441418</t>
  </si>
  <si>
    <t xml:space="preserve"> 325/46</t>
  </si>
  <si>
    <t>710/32</t>
  </si>
  <si>
    <t xml:space="preserve"> 16/4</t>
  </si>
  <si>
    <t>089-8602609</t>
  </si>
  <si>
    <t xml:space="preserve"> 138/3</t>
  </si>
  <si>
    <t>ถ.รจนา</t>
  </si>
  <si>
    <t>095-0713841</t>
  </si>
  <si>
    <t>084-8177458</t>
  </si>
  <si>
    <t xml:space="preserve"> 4/22</t>
  </si>
  <si>
    <t>099-6295569</t>
  </si>
  <si>
    <t>089-9587630</t>
  </si>
  <si>
    <t>085-6040416</t>
  </si>
  <si>
    <t xml:space="preserve"> 112/5</t>
  </si>
  <si>
    <t>ซอยมาลัย 1</t>
  </si>
  <si>
    <t>083-0056752</t>
  </si>
  <si>
    <t>081-7865062</t>
  </si>
  <si>
    <t>จรเข้ร้อง</t>
  </si>
  <si>
    <t>ไชโย</t>
  </si>
  <si>
    <t>061-8261722</t>
  </si>
  <si>
    <t xml:space="preserve"> 39/1</t>
  </si>
  <si>
    <t>083-1976463</t>
  </si>
  <si>
    <t xml:space="preserve"> 617/1</t>
  </si>
  <si>
    <t xml:space="preserve"> 188/3</t>
  </si>
  <si>
    <t>087-8455746</t>
  </si>
  <si>
    <t xml:space="preserve"> 67/1</t>
  </si>
  <si>
    <t>065-9961694</t>
  </si>
  <si>
    <t>ลาดทิพรส</t>
  </si>
  <si>
    <t>094-9194256</t>
  </si>
  <si>
    <t>087-8586967</t>
  </si>
  <si>
    <t xml:space="preserve"> 228/2</t>
  </si>
  <si>
    <t>081-0751685</t>
  </si>
  <si>
    <t>097-9915819</t>
  </si>
  <si>
    <t>088-2726738</t>
  </si>
  <si>
    <t>ถ.ธรรมวิถี</t>
  </si>
  <si>
    <t>086-6742503</t>
  </si>
  <si>
    <t xml:space="preserve"> 46/49</t>
  </si>
  <si>
    <t>097-9895155</t>
  </si>
  <si>
    <t xml:space="preserve"> 164/1</t>
  </si>
  <si>
    <t>081-0430818</t>
  </si>
  <si>
    <t>ซ.โค้งพัฒนา ซ.6</t>
  </si>
  <si>
    <t>086-7381011</t>
  </si>
  <si>
    <t>093-1809058</t>
  </si>
  <si>
    <t>78/41</t>
  </si>
  <si>
    <t>089-5633530</t>
  </si>
  <si>
    <t xml:space="preserve"> 266/29</t>
  </si>
  <si>
    <t>089-2705094</t>
  </si>
  <si>
    <t xml:space="preserve"> 266/61</t>
  </si>
  <si>
    <t>093-0560939</t>
  </si>
  <si>
    <t xml:space="preserve"> 325/17</t>
  </si>
  <si>
    <t>089-2688332</t>
  </si>
  <si>
    <t xml:space="preserve"> 566/3</t>
  </si>
  <si>
    <t>081-2811427</t>
  </si>
  <si>
    <t xml:space="preserve"> 9/4</t>
  </si>
  <si>
    <t>082 410 5997</t>
  </si>
  <si>
    <t>091-8426091</t>
  </si>
  <si>
    <t>บางมัญ</t>
  </si>
  <si>
    <t>089-8083281</t>
  </si>
  <si>
    <t>087-2037651</t>
  </si>
  <si>
    <t>081-0427637</t>
  </si>
  <si>
    <t xml:space="preserve"> 27/23</t>
  </si>
  <si>
    <t>082-1631839</t>
  </si>
  <si>
    <t xml:space="preserve"> 340/2</t>
  </si>
  <si>
    <t>081-9539252</t>
  </si>
  <si>
    <t>089-9591033</t>
  </si>
  <si>
    <t>087-9901426</t>
  </si>
  <si>
    <t>085-0541744</t>
  </si>
  <si>
    <t>084-4958691</t>
  </si>
  <si>
    <t>089-5676205</t>
  </si>
  <si>
    <t xml:space="preserve"> 53/3</t>
  </si>
  <si>
    <t>081-2802199</t>
  </si>
  <si>
    <t>089-5654446</t>
  </si>
  <si>
    <t>081-9625278</t>
  </si>
  <si>
    <t xml:space="preserve"> 228/14</t>
  </si>
  <si>
    <t>081-5963451</t>
  </si>
  <si>
    <t xml:space="preserve"> 493/3</t>
  </si>
  <si>
    <t>087-2121281</t>
  </si>
  <si>
    <t xml:space="preserve"> 27/4</t>
  </si>
  <si>
    <t>089-95807525</t>
  </si>
  <si>
    <t xml:space="preserve"> 228/63</t>
  </si>
  <si>
    <t>094-6209165</t>
  </si>
  <si>
    <t>089-8603810</t>
  </si>
  <si>
    <t>095-5958166</t>
  </si>
  <si>
    <t xml:space="preserve"> 52/1</t>
  </si>
  <si>
    <t>ซ.สุวรรณสังข์</t>
  </si>
  <si>
    <t>081-6868768</t>
  </si>
  <si>
    <t>086-7382999</t>
  </si>
  <si>
    <t xml:space="preserve"> 139/2</t>
  </si>
  <si>
    <t>หัวถนนเหนือ</t>
  </si>
  <si>
    <t>086-1996801</t>
  </si>
  <si>
    <t xml:space="preserve"> 77/9</t>
  </si>
  <si>
    <t>ถ.ยศวิมล</t>
  </si>
  <si>
    <t>093-2299055</t>
  </si>
  <si>
    <t>092 779 2184</t>
  </si>
  <si>
    <t xml:space="preserve"> 46/48</t>
  </si>
  <si>
    <t>094-6404748</t>
  </si>
  <si>
    <t>207/2</t>
  </si>
  <si>
    <t>089-5655124</t>
  </si>
  <si>
    <t>125/2</t>
  </si>
  <si>
    <t xml:space="preserve"> 55/9</t>
  </si>
  <si>
    <t>081-7865524</t>
  </si>
  <si>
    <t>ซ.วิลาวัลย์</t>
  </si>
  <si>
    <t>096-1513387</t>
  </si>
  <si>
    <t xml:space="preserve"> 2/157</t>
  </si>
  <si>
    <t>090-8919014</t>
  </si>
  <si>
    <t>081-0371618</t>
  </si>
  <si>
    <t>084-8165193</t>
  </si>
  <si>
    <t>089-5664469</t>
  </si>
  <si>
    <t xml:space="preserve"> 319/9</t>
  </si>
  <si>
    <t>088-2934149</t>
  </si>
  <si>
    <t>102/4</t>
  </si>
  <si>
    <t>097 127 1065</t>
  </si>
  <si>
    <t xml:space="preserve"> 530/1</t>
  </si>
  <si>
    <t>082-5957115</t>
  </si>
  <si>
    <t>ย่านมัทรี</t>
  </si>
  <si>
    <t>นครสววรค์</t>
  </si>
  <si>
    <t>097-2494429</t>
  </si>
  <si>
    <t xml:space="preserve"> 90/7</t>
  </si>
  <si>
    <t>086-2014805</t>
  </si>
  <si>
    <t xml:space="preserve"> 82/7</t>
  </si>
  <si>
    <t>087-2018298</t>
  </si>
  <si>
    <t xml:space="preserve"> 83/1</t>
  </si>
  <si>
    <t>086-8075908</t>
  </si>
  <si>
    <t>087-2005371</t>
  </si>
  <si>
    <t xml:space="preserve"> 331/2</t>
  </si>
  <si>
    <t>099-1243593</t>
  </si>
  <si>
    <t>นาย วินัย พิมพ์หนู</t>
  </si>
  <si>
    <t>นาง อรศิริ จูสิงห์</t>
  </si>
  <si>
    <t>006-7310564979</t>
  </si>
  <si>
    <t>006-6280475786</t>
  </si>
  <si>
    <t>พัชธ์อัมพร</t>
  </si>
  <si>
    <t>พิเชียรนรา</t>
  </si>
  <si>
    <t>นาง พัชธ์อัมพร พิเชียรนรา</t>
  </si>
  <si>
    <t>22/1</t>
  </si>
  <si>
    <t>ถ.แสงสวรรค์เหนือ</t>
  </si>
  <si>
    <t>แฝงสระ</t>
  </si>
  <si>
    <t>จำเนียน</t>
  </si>
  <si>
    <t>3600900399332</t>
  </si>
  <si>
    <t>3180200173697</t>
  </si>
  <si>
    <t>006-6281315448</t>
  </si>
  <si>
    <t>006-6281315421</t>
  </si>
  <si>
    <t>นาย รังสรรค์ แฝงสระ</t>
  </si>
  <si>
    <t>นาง จำเนียน แฝงสระ</t>
  </si>
  <si>
    <t>88/3</t>
  </si>
  <si>
    <t>0805084205</t>
  </si>
  <si>
    <t>ท่าฉนวน</t>
  </si>
  <si>
    <t>อำเภอมโนรมย์</t>
  </si>
  <si>
    <t>0878426160</t>
  </si>
  <si>
    <t>ทศภควรรณ</t>
  </si>
  <si>
    <t>ยาชัย</t>
  </si>
  <si>
    <t>สุขใจ</t>
  </si>
  <si>
    <t>บาทบำรุง</t>
  </si>
  <si>
    <t>16/42</t>
  </si>
  <si>
    <t>3 พูลทรัพย์</t>
  </si>
  <si>
    <t>0970378992</t>
  </si>
  <si>
    <t>2/34</t>
  </si>
  <si>
    <t>- บ้านขำสุวรรณ</t>
  </si>
  <si>
    <t>สระตาเฉื่อย</t>
  </si>
  <si>
    <t>0816048750</t>
  </si>
  <si>
    <t>0813793489</t>
  </si>
  <si>
    <t>3601200439090</t>
  </si>
  <si>
    <t>3600700644678</t>
  </si>
  <si>
    <t>3600800504274</t>
  </si>
  <si>
    <t>006-6600996366</t>
  </si>
  <si>
    <t>030-020026180883</t>
  </si>
  <si>
    <t>006-6071318408</t>
  </si>
  <si>
    <t>006-6070553284</t>
  </si>
  <si>
    <t>006-6071343550</t>
  </si>
  <si>
    <t>นาง ทศภควรรณ ยาชัย</t>
  </si>
  <si>
    <t>นาง รัตนา รอดบำรุง</t>
  </si>
  <si>
    <t>นาง สุขใจ บาทบำรุง</t>
  </si>
  <si>
    <t>กนกกาญจน์</t>
  </si>
  <si>
    <t>บุตรน้ำเพ็ชร</t>
  </si>
  <si>
    <t>กลัดทรัพย์</t>
  </si>
  <si>
    <t>3190400150372</t>
  </si>
  <si>
    <t>31/138</t>
  </si>
  <si>
    <t>0821615236</t>
  </si>
  <si>
    <t>3180600557450</t>
  </si>
  <si>
    <t>0871950323</t>
  </si>
  <si>
    <t>006-6071623774</t>
  </si>
  <si>
    <t>006-6260074891</t>
  </si>
  <si>
    <t>นาง กนกกาญจน์ บุตรน้ำเพ็ชร</t>
  </si>
  <si>
    <t>นาย เนตร กลัดทรัพย์</t>
  </si>
  <si>
    <t>อุบลรัตน์</t>
  </si>
  <si>
    <t>ทัพอิ่ม</t>
  </si>
  <si>
    <t>1/12</t>
  </si>
  <si>
    <t>0960133181</t>
  </si>
  <si>
    <t>3670400581395</t>
  </si>
  <si>
    <t>006-6070560809</t>
  </si>
  <si>
    <t>006-6281418468</t>
  </si>
  <si>
    <t>นาง อุบลรัตน์ ทัพอิ่ม</t>
  </si>
  <si>
    <t>006-6180431779</t>
  </si>
  <si>
    <t>69/6</t>
  </si>
  <si>
    <t>006-9823518033</t>
  </si>
  <si>
    <t>ชวณัฎฐาภรณ์</t>
  </si>
  <si>
    <t>ภู่ทอง</t>
  </si>
  <si>
    <t>พราวพรรณ</t>
  </si>
  <si>
    <t>3601200120221</t>
  </si>
  <si>
    <t>เหล็กกล้า 2</t>
  </si>
  <si>
    <t>0947058383</t>
  </si>
  <si>
    <t>3180500222227</t>
  </si>
  <si>
    <t>0815424551</t>
  </si>
  <si>
    <t>นวชน</t>
  </si>
  <si>
    <t>006-6281211375</t>
  </si>
  <si>
    <t>006-6261136920</t>
  </si>
  <si>
    <t>นาง ชวณัฏฐาภรณ์ ภู่ทอง</t>
  </si>
  <si>
    <t>นาง พราวพรรณ บุญเมือง</t>
  </si>
  <si>
    <t>ธิดาหยก</t>
  </si>
  <si>
    <t>สุขทอง</t>
  </si>
  <si>
    <t>ภาสินี</t>
  </si>
  <si>
    <t>กลิ่นมณฑา</t>
  </si>
  <si>
    <t>ยศศิณี</t>
  </si>
  <si>
    <t>3600700686214</t>
  </si>
  <si>
    <t>3610700022618</t>
  </si>
  <si>
    <t>3601200014978</t>
  </si>
  <si>
    <t>006-9825507144</t>
  </si>
  <si>
    <t>006-6071348390</t>
  </si>
  <si>
    <t>006-6081326896</t>
  </si>
  <si>
    <t>006-6260213174</t>
  </si>
  <si>
    <t>นาง ธิดาหยก สุขทอง</t>
  </si>
  <si>
    <t>นาง ภาสินี กลิ่นมณฑา</t>
  </si>
  <si>
    <t>นาง ยศศิณี สงวนศักดิ์</t>
  </si>
  <si>
    <t>086-9396346</t>
  </si>
  <si>
    <t>124/1</t>
  </si>
  <si>
    <t>082-3957129</t>
  </si>
  <si>
    <t>แสงชัชวาลย์</t>
  </si>
  <si>
    <t>089-6383554</t>
  </si>
  <si>
    <t>355/5</t>
  </si>
  <si>
    <t>ณัฐณิชาช์</t>
  </si>
  <si>
    <t>แสงโห้</t>
  </si>
  <si>
    <t>นัฏติยา</t>
  </si>
  <si>
    <t>บุญประเสริฐ</t>
  </si>
  <si>
    <t>มีราศรี</t>
  </si>
  <si>
    <t>โพธิ์เย็น</t>
  </si>
  <si>
    <t>3600700105289</t>
  </si>
  <si>
    <t>3600300038991</t>
  </si>
  <si>
    <t>3600300509391</t>
  </si>
  <si>
    <t>3620500633362</t>
  </si>
  <si>
    <t>555/39</t>
  </si>
  <si>
    <t>089-8605566</t>
  </si>
  <si>
    <t>122/4</t>
  </si>
  <si>
    <t>0817863106</t>
  </si>
  <si>
    <t>0653133568</t>
  </si>
  <si>
    <t>092-699194</t>
  </si>
  <si>
    <t>006-6071314178</t>
  </si>
  <si>
    <t>006-6081342158</t>
  </si>
  <si>
    <t>006-6081193896</t>
  </si>
  <si>
    <t>006-6281420845</t>
  </si>
  <si>
    <t>นาง กานดา พงศ์จิตธรรม</t>
  </si>
  <si>
    <t>นาย การุณ รุ่งเรืองวิโรจน์</t>
  </si>
  <si>
    <t>นางสาว กิจจวง โชสิวสกุล</t>
  </si>
  <si>
    <t>นาย กิตติกร โคเพ็ชร์</t>
  </si>
  <si>
    <t>นางสาว กิม ยอดทองดี</t>
  </si>
  <si>
    <t>นาง เกษรา โพธิ์เอี่ยม</t>
  </si>
  <si>
    <t>นางสาว ขนิษฐา กิตินันทน์</t>
  </si>
  <si>
    <t>นางสาว เขมณัฏฐ์ อาภาพัชร์เจริญสุข</t>
  </si>
  <si>
    <t>นาง คำแก้ว ระดมทอง</t>
  </si>
  <si>
    <t>นาง จงกลณี นุ่มภักดี</t>
  </si>
  <si>
    <t>นาง จงรักษ์ ยอดหมวก</t>
  </si>
  <si>
    <t>นาง จงรักษ์ รุ่งเรือง</t>
  </si>
  <si>
    <t>นาย จำเนียร โลหะเวช</t>
  </si>
  <si>
    <t>นาง จุรี เพ็ชยะมาตร์</t>
  </si>
  <si>
    <t>นาย ชัยณรงค์ เกลียวสีนาค</t>
  </si>
  <si>
    <t>นาย ชาติชาย จรบุรี</t>
  </si>
  <si>
    <t>นาย ชูเกียรติ บุฬา</t>
  </si>
  <si>
    <t>นาย ชำนาญ ผาสุข</t>
  </si>
  <si>
    <t>นาย ณรงค์ โสจะยะพันธ์</t>
  </si>
  <si>
    <t>นาย ณรงค์กร ชื่นกลิ่น</t>
  </si>
  <si>
    <t>นาย ณรงค์ศักดิ์ สนิทม่วงภักดี</t>
  </si>
  <si>
    <t>นาง ณรรฐวรรณ พิมพ์ทอง</t>
  </si>
  <si>
    <t>นาย ณัทพงศ์ ฤทธิ์บำรุง</t>
  </si>
  <si>
    <t>นาง ณัฐณิชาช์ แสงโห้</t>
  </si>
  <si>
    <t>นาง ธนิดา คงสมบูรณ์</t>
  </si>
  <si>
    <t>นาง นวลจันทร์ บัวทิม</t>
  </si>
  <si>
    <t>นางสาว นับทอง ผ่องวิลัย</t>
  </si>
  <si>
    <t>นาง นัฏติยา บุญประเสริฐ</t>
  </si>
  <si>
    <t>นาง นิตยา โนนจุ้ย</t>
  </si>
  <si>
    <t>นาย นิวัตร์ พุ่มมาลัย</t>
  </si>
  <si>
    <t>นาย บรรพต ไวยศาลา</t>
  </si>
  <si>
    <t>นาง บังอร พรหมบุญมี</t>
  </si>
  <si>
    <t>นาง บัณฑิตา วิริยาภิรมย์</t>
  </si>
  <si>
    <t>นาย บันลือ จำนงค์บุตร</t>
  </si>
  <si>
    <t>นาย บำรุง กรุตเพชร</t>
  </si>
  <si>
    <t>นาง บุญเรือน หทัยไพบูลย์</t>
  </si>
  <si>
    <t>นาง บริสุทธิ์ แสงดาว</t>
  </si>
  <si>
    <t>นาง ปฐมน ยอดฉิมมา</t>
  </si>
  <si>
    <t>นาย ประทีป แตงทอง</t>
  </si>
  <si>
    <t>นาง ประภาพร วันทอง</t>
  </si>
  <si>
    <t>นาย ประมวล สุขถนอม</t>
  </si>
  <si>
    <t>นาย ประสิทธิ์ ปานพรม</t>
  </si>
  <si>
    <t>นาย ปรีชา เอกกันหา</t>
  </si>
  <si>
    <t>นาง พรเพ็ญ เกตุสวาสดิ์</t>
  </si>
  <si>
    <t>นาง พรรณพิไล เชิดชู</t>
  </si>
  <si>
    <t>นาง พัชรา วงศ์สิโรจน์กุล</t>
  </si>
  <si>
    <t>นาง พัชราวลัย ใจคำ</t>
  </si>
  <si>
    <t>นาง พิมพ์พรรณ ปานเขียว</t>
  </si>
  <si>
    <t>นาง เพ็ญทิพย์ วีระสวัสดิ์</t>
  </si>
  <si>
    <t>นาย ไพฑูรย์ จีนโต</t>
  </si>
  <si>
    <t>นาย ไพศาล ปรียาจิตร์</t>
  </si>
  <si>
    <t>นาง ภานิณี สุขโชคพานิช</t>
  </si>
  <si>
    <t>นางสาว มณฑา ศรีภูธร</t>
  </si>
  <si>
    <t>นาง มัทธิกา รับบุญ</t>
  </si>
  <si>
    <t>นาง มนต์ทิพย์ ปานดิษฐ์</t>
  </si>
  <si>
    <t>นาง มนนิภา สีดี</t>
  </si>
  <si>
    <t>นาง มาลี ศรีสุข</t>
  </si>
  <si>
    <t>นาง ยุพา เนื้อเย็น</t>
  </si>
  <si>
    <t>นาง ยุวดี ฉายแสง</t>
  </si>
  <si>
    <t>นาย รักชาติ จิ๋วใจธรรม</t>
  </si>
  <si>
    <t>นาง รัสรินทร์ กุลวรานิธิวัฒน์</t>
  </si>
  <si>
    <t>นาง รุ่งสุรีย์ นพวิชัย</t>
  </si>
  <si>
    <t>นาง ละเอียด หุตะมาน</t>
  </si>
  <si>
    <t>นาง ลำพัน ฉิมโห้</t>
  </si>
  <si>
    <t>นาง วรรณา ยอมมะเริง</t>
  </si>
  <si>
    <t>นาง วรินทร บุญมาก</t>
  </si>
  <si>
    <t>นาง วิชุดา บำเทิงเวชช์</t>
  </si>
  <si>
    <t>นาย วิชาญ เอี่ยมคง</t>
  </si>
  <si>
    <t>นาง วิชญ์ชยา สิรพันธ์แจ่ม</t>
  </si>
  <si>
    <t>นาย วินัยรัตน์ สกุลรัตน์</t>
  </si>
  <si>
    <t>นาย วิวัฒน์ บุญประสม</t>
  </si>
  <si>
    <t>นาย วิษณุ สิงห์สูง</t>
  </si>
  <si>
    <t>นาง วีนัส รักงาม</t>
  </si>
  <si>
    <t>นาย วีรชาติ ฉั่วตระกูล</t>
  </si>
  <si>
    <t>นาง ศิรภา สนิทผล</t>
  </si>
  <si>
    <t>นาง ศิริรัตน์ อ่ำผ่อง</t>
  </si>
  <si>
    <t>นาย ศุภวัฒน์ ฉิมโห้</t>
  </si>
  <si>
    <t>นาง สงกรานต์ เพ็ชรัตน์</t>
  </si>
  <si>
    <t>นาย สนอง ยอดฉิมมา</t>
  </si>
  <si>
    <t>นาย สนิท พรหมประสิทธิ์</t>
  </si>
  <si>
    <t>นาย สนิท อินสิงห์</t>
  </si>
  <si>
    <t>นาง สมควร รักแก้ว</t>
  </si>
  <si>
    <t>นาย สมจิตร์ มุ่งมาตร</t>
  </si>
  <si>
    <t>นาง สมบัติ ช้อนทอง</t>
  </si>
  <si>
    <t>นาง สมพร สุขสำราญ</t>
  </si>
  <si>
    <t>นาย สรวิศ ศรีสงคราม</t>
  </si>
  <si>
    <t>นาย สามารถ แสงสนธิ์</t>
  </si>
  <si>
    <t>นาง สายสมร วงศ์ชื่น</t>
  </si>
  <si>
    <t>นาง สาริกา คล้ายแก้ว</t>
  </si>
  <si>
    <t>นาง สุกัญญา พรหมมี</t>
  </si>
  <si>
    <t>นาย สุกิจ ตะบุตร</t>
  </si>
  <si>
    <t>นาย สุชิน พุทธรักษา</t>
  </si>
  <si>
    <t>นาย สุชิน วังหงษา</t>
  </si>
  <si>
    <t>นาง สุณีรัตน์ ตรีบุญสวัสดิ์</t>
  </si>
  <si>
    <t>นาย สุทธิพงษ์ แย้มประเสริฐ</t>
  </si>
  <si>
    <t>นาง สุภาพรรณ โพธิ์พึ่ง</t>
  </si>
  <si>
    <t>นาง สุมิตตา ภิรมย์ภักดิ์</t>
  </si>
  <si>
    <t>นาง สุรัญชนา โพธิ์หวี</t>
  </si>
  <si>
    <t>นาง สุรีย์พร หมุนสมัย</t>
  </si>
  <si>
    <t>นาย สุวรรณ ปรางวิเศษ</t>
  </si>
  <si>
    <t>นางสาว สุวรรณา ตันเจริญ</t>
  </si>
  <si>
    <t>นาย สุนทร มีราศรี</t>
  </si>
  <si>
    <t>นาย เสน่ห์ สุทธิเศวต</t>
  </si>
  <si>
    <t>นาย อนันต์ กะโห้ทอง</t>
  </si>
  <si>
    <t>นาย อนันต์ คงธรรม</t>
  </si>
  <si>
    <t>นาง อมรทิพย์ โพธิ์ย้อย</t>
  </si>
  <si>
    <t>นางสาว อรรถชรัตน์ ศรชัย</t>
  </si>
  <si>
    <t>นาง อัมพร แป้นไพศาล</t>
  </si>
  <si>
    <t>นาย อารมย์ นรารักษ์</t>
  </si>
  <si>
    <t>นาง อารีย์ ทิมเปีย</t>
  </si>
  <si>
    <t>นาย อำนวย โพธิ์เย็น</t>
  </si>
  <si>
    <t>นาย อำนาจ เอี่ยมสมบุญ</t>
  </si>
  <si>
    <t>นาง อำไพ วงษ์ช่อเส็ง</t>
  </si>
  <si>
    <t>นาง อุบลวรรณ เกลียวสีนาค</t>
  </si>
  <si>
    <t>นาง อุษา ชัยบุรินทร์</t>
  </si>
  <si>
    <t>กมลทิพย์</t>
  </si>
  <si>
    <t>เกวลิน</t>
  </si>
  <si>
    <t>ทุมอะริยะ</t>
  </si>
  <si>
    <t>เกษศิรินทร์</t>
  </si>
  <si>
    <t>พากิโต</t>
  </si>
  <si>
    <t>แก้วลดา</t>
  </si>
  <si>
    <t>นิลกล่ำ</t>
  </si>
  <si>
    <t>จันทิมา</t>
  </si>
  <si>
    <t>หยดย้อย</t>
  </si>
  <si>
    <t>พ่วงขำ</t>
  </si>
  <si>
    <t>ฉลองรัตน์</t>
  </si>
  <si>
    <t>ชำมะนาด</t>
  </si>
  <si>
    <t>พลเจียก</t>
  </si>
  <si>
    <t>ณรงค์เดชกุล</t>
  </si>
  <si>
    <t>ฐานภา</t>
  </si>
  <si>
    <t>ณัฐนรี</t>
  </si>
  <si>
    <t>อุ้มอ้น</t>
  </si>
  <si>
    <t>ทองจุล</t>
  </si>
  <si>
    <t>นันทรักษ์</t>
  </si>
  <si>
    <t>ทองเปลว</t>
  </si>
  <si>
    <t>แก้วประเสริฐ</t>
  </si>
  <si>
    <t>ธมนพัชร์</t>
  </si>
  <si>
    <t>ภากมล</t>
  </si>
  <si>
    <t>อิ่มใจ</t>
  </si>
  <si>
    <t>กิมกาญจนกุล</t>
  </si>
  <si>
    <t>นุชนาถ</t>
  </si>
  <si>
    <t>อาชวทองสุทธิ์</t>
  </si>
  <si>
    <t>บานเย็น</t>
  </si>
  <si>
    <t>สิงห์วี</t>
  </si>
  <si>
    <t>บุษสม</t>
  </si>
  <si>
    <t>ปิยภัทร</t>
  </si>
  <si>
    <t>บุญโก</t>
  </si>
  <si>
    <t>พนิดา</t>
  </si>
  <si>
    <t>ไตรวิเชียร</t>
  </si>
  <si>
    <t>ภาวิดา</t>
  </si>
  <si>
    <t>มะลิวรรณ</t>
  </si>
  <si>
    <t>เยาวดี</t>
  </si>
  <si>
    <t>กสิสิทธิ์</t>
  </si>
  <si>
    <t>รัชชาวดี</t>
  </si>
  <si>
    <t>จำปาเทศ</t>
  </si>
  <si>
    <t>รัชนันท์</t>
  </si>
  <si>
    <t>รุจิรา</t>
  </si>
  <si>
    <t>ศิริพร</t>
  </si>
  <si>
    <t>ฤกษ์งาม</t>
  </si>
  <si>
    <t>แก้วม่วง</t>
  </si>
  <si>
    <t>ศุภรัตน์</t>
  </si>
  <si>
    <t>รัตนกิจไพศาล</t>
  </si>
  <si>
    <t>ชฎิลธร</t>
  </si>
  <si>
    <t>ฉลองทศพรชัย</t>
  </si>
  <si>
    <t>ธมลวรรณ</t>
  </si>
  <si>
    <t>แก้วคำ</t>
  </si>
  <si>
    <t>บัวนาค</t>
  </si>
  <si>
    <t>ภัทรานิษฐ์</t>
  </si>
  <si>
    <t>สิทธิสุพัณพงษ์</t>
  </si>
  <si>
    <t>วิเศษเสือ</t>
  </si>
  <si>
    <t>วาสินี</t>
  </si>
  <si>
    <t>สร้อยประสาท</t>
  </si>
  <si>
    <t>สุปัญญา</t>
  </si>
  <si>
    <t>จิ๋วสุข</t>
  </si>
  <si>
    <t>สำเนา</t>
  </si>
  <si>
    <t>นาคปานเสือ</t>
  </si>
  <si>
    <t>เกตุคง</t>
  </si>
  <si>
    <t>สิริภัสสร</t>
  </si>
  <si>
    <t>ปานกล่ำ</t>
  </si>
  <si>
    <t>สุนีย์</t>
  </si>
  <si>
    <t>สุพิชญา</t>
  </si>
  <si>
    <t>สุเพ็ญ</t>
  </si>
  <si>
    <t>นิ่มวิศิษย์</t>
  </si>
  <si>
    <t>สุรภา</t>
  </si>
  <si>
    <t>อรุณวรรณ</t>
  </si>
  <si>
    <t>กิตติพันธ์</t>
  </si>
  <si>
    <t>กุนทอง</t>
  </si>
  <si>
    <t>ทองห้อม</t>
  </si>
  <si>
    <t>ทิพย์สังวาลย์</t>
  </si>
  <si>
    <t>ดาวรุ่ง</t>
  </si>
  <si>
    <t>อยู่ไทย</t>
  </si>
  <si>
    <t>ดำเนิน</t>
  </si>
  <si>
    <t>รอดเลี้ยง</t>
  </si>
  <si>
    <t>ธีรพงษ์</t>
  </si>
  <si>
    <t>เพชรสัมฤทธิ์</t>
  </si>
  <si>
    <t>โพธิ์ใจพระ</t>
  </si>
  <si>
    <t>คูกิติรัตน์</t>
  </si>
  <si>
    <t>พงษ์เดช</t>
  </si>
  <si>
    <t>ลำเพย</t>
  </si>
  <si>
    <t>ช่างปั้น</t>
  </si>
  <si>
    <t>คำศรี</t>
  </si>
  <si>
    <t>วิสิทธิ์</t>
  </si>
  <si>
    <t>วีระพันธ์</t>
  </si>
  <si>
    <t>เสือเพ็ญศรี</t>
  </si>
  <si>
    <t>ศุภกฤต</t>
  </si>
  <si>
    <t>พุทธสอน</t>
  </si>
  <si>
    <t>ฤทธิ์จรูญ</t>
  </si>
  <si>
    <t>สวิท</t>
  </si>
  <si>
    <t>พรมโสภา</t>
  </si>
  <si>
    <t>สะอาด</t>
  </si>
  <si>
    <t>สังแวว</t>
  </si>
  <si>
    <t>อัฒพุธ</t>
  </si>
  <si>
    <t>รินสอน</t>
  </si>
  <si>
    <t>พรมแตง</t>
  </si>
  <si>
    <t>นันทเวช</t>
  </si>
  <si>
    <t>อินทะชัย</t>
  </si>
  <si>
    <t>อรุณ</t>
  </si>
  <si>
    <t>อินทร์แดน</t>
  </si>
  <si>
    <t>อเนก</t>
  </si>
  <si>
    <t>โพธิ์ตุ่น</t>
  </si>
  <si>
    <t>รุ้งชัย</t>
  </si>
  <si>
    <t>อ่านเจริญ</t>
  </si>
  <si>
    <t>3600700664911</t>
  </si>
  <si>
    <t>5600490003171</t>
  </si>
  <si>
    <t>3170200329085</t>
  </si>
  <si>
    <t>3600800091905</t>
  </si>
  <si>
    <t>3190900066664</t>
  </si>
  <si>
    <t>3170600234596</t>
  </si>
  <si>
    <t>3600400103884</t>
  </si>
  <si>
    <t>3600700038611</t>
  </si>
  <si>
    <t>3601200103776</t>
  </si>
  <si>
    <t>3609800026885</t>
  </si>
  <si>
    <t>3600900062346</t>
  </si>
  <si>
    <t>3609700290548</t>
  </si>
  <si>
    <t>3600700591001</t>
  </si>
  <si>
    <t>3601200443721</t>
  </si>
  <si>
    <t>3650600544761</t>
  </si>
  <si>
    <t>3600800083139</t>
  </si>
  <si>
    <t>3609700348392</t>
  </si>
  <si>
    <t>5250500018901</t>
  </si>
  <si>
    <t>5600990003065</t>
  </si>
  <si>
    <t>3600800715909</t>
  </si>
  <si>
    <t>3600700011110</t>
  </si>
  <si>
    <t>3639800051961</t>
  </si>
  <si>
    <t>3601200115596</t>
  </si>
  <si>
    <t>3600300317220</t>
  </si>
  <si>
    <t>3609700107051</t>
  </si>
  <si>
    <t>3610500119057</t>
  </si>
  <si>
    <t>5600990007702</t>
  </si>
  <si>
    <t>3660500505356</t>
  </si>
  <si>
    <t>3600700588867</t>
  </si>
  <si>
    <t>3600900328770</t>
  </si>
  <si>
    <t>3600800031376</t>
  </si>
  <si>
    <t>3160500256423</t>
  </si>
  <si>
    <t>3180500465251</t>
  </si>
  <si>
    <t>3601200410521</t>
  </si>
  <si>
    <t>3600900027869</t>
  </si>
  <si>
    <t>3600700768491</t>
  </si>
  <si>
    <t>3180500652396</t>
  </si>
  <si>
    <t>3170600468473</t>
  </si>
  <si>
    <t>3600700069657</t>
  </si>
  <si>
    <t>3601200022679</t>
  </si>
  <si>
    <t>3600700165281</t>
  </si>
  <si>
    <t>3600400080922</t>
  </si>
  <si>
    <t>3600400469684</t>
  </si>
  <si>
    <t>3601200131109</t>
  </si>
  <si>
    <t>3600800068598</t>
  </si>
  <si>
    <t>3609700165875</t>
  </si>
  <si>
    <t>3600800544225</t>
  </si>
  <si>
    <t>5540490009227</t>
  </si>
  <si>
    <t>3600800313932</t>
  </si>
  <si>
    <t>3600900076240</t>
  </si>
  <si>
    <t>3609700118664</t>
  </si>
  <si>
    <t>3609900493574</t>
  </si>
  <si>
    <t>3660500128552</t>
  </si>
  <si>
    <t>3601200132881</t>
  </si>
  <si>
    <t>3601200023209</t>
  </si>
  <si>
    <t>5600800007765</t>
  </si>
  <si>
    <t>3609800125590</t>
  </si>
  <si>
    <t>3600800162918</t>
  </si>
  <si>
    <t>3600800062301</t>
  </si>
  <si>
    <t>3600700930212</t>
  </si>
  <si>
    <t>3600900062273</t>
  </si>
  <si>
    <t>3600400083417</t>
  </si>
  <si>
    <t>3600900285965</t>
  </si>
  <si>
    <t>3600700856373</t>
  </si>
  <si>
    <t>3660700163076</t>
  </si>
  <si>
    <t>3600400519487</t>
  </si>
  <si>
    <t>3180500298452</t>
  </si>
  <si>
    <t>3650400452056</t>
  </si>
  <si>
    <t>3159800027533</t>
  </si>
  <si>
    <t>3600400497602</t>
  </si>
  <si>
    <t>3120400210197</t>
  </si>
  <si>
    <t>3600700135552</t>
  </si>
  <si>
    <t>3620500432189</t>
  </si>
  <si>
    <t>3600700532721</t>
  </si>
  <si>
    <t>3600100920577</t>
  </si>
  <si>
    <t>3600400241209</t>
  </si>
  <si>
    <t>3609700220655</t>
  </si>
  <si>
    <t>3600800263200</t>
  </si>
  <si>
    <t>3609700050164</t>
  </si>
  <si>
    <t>3600800103741</t>
  </si>
  <si>
    <t>3100503858980</t>
  </si>
  <si>
    <t>3160300102368</t>
  </si>
  <si>
    <t>3600900465947</t>
  </si>
  <si>
    <t>3600800671707</t>
  </si>
  <si>
    <t>3609900658239</t>
  </si>
  <si>
    <t>3600700625371</t>
  </si>
  <si>
    <t>3600800524585</t>
  </si>
  <si>
    <t>3600800730126</t>
  </si>
  <si>
    <t>3609900010433</t>
  </si>
  <si>
    <t>3600900279841</t>
  </si>
  <si>
    <t>3320700855213</t>
  </si>
  <si>
    <t>3600900173482</t>
  </si>
  <si>
    <t>3600400496622</t>
  </si>
  <si>
    <t>3600400061481</t>
  </si>
  <si>
    <t>3180400044874</t>
  </si>
  <si>
    <t>3600900013736</t>
  </si>
  <si>
    <t>006-6070269292</t>
  </si>
  <si>
    <t>006-9823507325</t>
  </si>
  <si>
    <t>006-6071490219</t>
  </si>
  <si>
    <t>006-9801757760</t>
  </si>
  <si>
    <t>006-6071321670</t>
  </si>
  <si>
    <t>006-6260076339</t>
  </si>
  <si>
    <t>006-9895027176</t>
  </si>
  <si>
    <t>006-6071372720</t>
  </si>
  <si>
    <t>006-6261129819</t>
  </si>
  <si>
    <t>006-6281420861</t>
  </si>
  <si>
    <t>006-9804348438</t>
  </si>
  <si>
    <t>006-6071584450</t>
  </si>
  <si>
    <t>006-6071452708</t>
  </si>
  <si>
    <t>006-6261218552</t>
  </si>
  <si>
    <t>006-6281315707</t>
  </si>
  <si>
    <t>006-6281116445</t>
  </si>
  <si>
    <t>006-6071379253</t>
  </si>
  <si>
    <t>006-6071312221</t>
  </si>
  <si>
    <t>006-6281119827</t>
  </si>
  <si>
    <t>006-9814832472</t>
  </si>
  <si>
    <t>006-6071244668</t>
  </si>
  <si>
    <t>006-6281516443</t>
  </si>
  <si>
    <t>006-6261153590</t>
  </si>
  <si>
    <t>006-6081342328</t>
  </si>
  <si>
    <t>006-6261075263</t>
  </si>
  <si>
    <t>006-6071598656</t>
  </si>
  <si>
    <t>006-6281118081</t>
  </si>
  <si>
    <t>006-6281314433</t>
  </si>
  <si>
    <t>006-6071582954</t>
  </si>
  <si>
    <t>006-9804573121</t>
  </si>
  <si>
    <t>006-9860895937</t>
  </si>
  <si>
    <t>006-6281418662</t>
  </si>
  <si>
    <t>006-6071567408</t>
  </si>
  <si>
    <t>006-6261181675</t>
  </si>
  <si>
    <t>006-6281315480</t>
  </si>
  <si>
    <t>006-6071323495</t>
  </si>
  <si>
    <t>006-6281182901</t>
  </si>
  <si>
    <t>006-6071310520</t>
  </si>
  <si>
    <t>006-6071321883</t>
  </si>
  <si>
    <t>006-5730149204</t>
  </si>
  <si>
    <t>006-6071324475</t>
  </si>
  <si>
    <t>006-9823907196</t>
  </si>
  <si>
    <t>006-9833995160</t>
  </si>
  <si>
    <t>006-6261075034</t>
  </si>
  <si>
    <t>006-9815996134</t>
  </si>
  <si>
    <t>006-6071545161</t>
  </si>
  <si>
    <t>006-9824151621</t>
  </si>
  <si>
    <t>006-6281417216</t>
  </si>
  <si>
    <t>006-9819021324</t>
  </si>
  <si>
    <t>006-6281315510</t>
  </si>
  <si>
    <t>006-6070383435</t>
  </si>
  <si>
    <t>006-6281416465</t>
  </si>
  <si>
    <t>006-9823790086</t>
  </si>
  <si>
    <t>006-6261095620</t>
  </si>
  <si>
    <t>006-6260050135</t>
  </si>
  <si>
    <t>006-9808413544</t>
  </si>
  <si>
    <t>006-9829756513</t>
  </si>
  <si>
    <t>006-6261161216</t>
  </si>
  <si>
    <t>006-6061372566</t>
  </si>
  <si>
    <t>006-6071314909</t>
  </si>
  <si>
    <t>006-6281152476</t>
  </si>
  <si>
    <t>006-6081346161</t>
  </si>
  <si>
    <t>006-6260076355</t>
  </si>
  <si>
    <t>006-6261130248</t>
  </si>
  <si>
    <t>006-6281126726</t>
  </si>
  <si>
    <t>006-9824156941</t>
  </si>
  <si>
    <t>006-6081343146</t>
  </si>
  <si>
    <t>006-9824040943</t>
  </si>
  <si>
    <t>006-6281122054</t>
  </si>
  <si>
    <t>006-6080016184</t>
  </si>
  <si>
    <t>006-6281316274</t>
  </si>
  <si>
    <t>006-6261176906</t>
  </si>
  <si>
    <t>006-6061252579</t>
  </si>
  <si>
    <t>006-6071522013</t>
  </si>
  <si>
    <t>006-6071325870</t>
  </si>
  <si>
    <t>006-6081345815</t>
  </si>
  <si>
    <t>006-6071324025</t>
  </si>
  <si>
    <t>006-6281418905</t>
  </si>
  <si>
    <t>006-6071342872</t>
  </si>
  <si>
    <t>004-0438502963</t>
  </si>
  <si>
    <t>006-6260013507</t>
  </si>
  <si>
    <t>006-6281143825</t>
  </si>
  <si>
    <t>006-6281315030</t>
  </si>
  <si>
    <t>006-9828348098</t>
  </si>
  <si>
    <t>006-6061460295</t>
  </si>
  <si>
    <t>006-6071315522</t>
  </si>
  <si>
    <t>006-6081326446</t>
  </si>
  <si>
    <t>006-6280074315</t>
  </si>
  <si>
    <t>006-9803382128</t>
  </si>
  <si>
    <t>006-6281314816</t>
  </si>
  <si>
    <t>006-6281417844</t>
  </si>
  <si>
    <t>006-6281316282</t>
  </si>
  <si>
    <t>006-6071578884</t>
  </si>
  <si>
    <t>006-9830643360</t>
  </si>
  <si>
    <t>006-6261274274</t>
  </si>
  <si>
    <t>006-6280155137</t>
  </si>
  <si>
    <t>นาง กมลทิพย์ มะโนน้อม</t>
  </si>
  <si>
    <t>นาง เกวลิน ทุมอะริยะ</t>
  </si>
  <si>
    <t>นาง เกษศิรินทร์ พากิโต</t>
  </si>
  <si>
    <t>นาง แก้วลดา นิลกล่ำ</t>
  </si>
  <si>
    <t>นาง จรรยา ฤทธิ์บำรุง</t>
  </si>
  <si>
    <t>นาง จันทนา นาคสิทธิวงษ์</t>
  </si>
  <si>
    <t>นาง จันทิมา สุวรรณเทพ</t>
  </si>
  <si>
    <t>นาง จารุวรรณ หยดย้อย</t>
  </si>
  <si>
    <t>นาง จินดา พ่วงขำ</t>
  </si>
  <si>
    <t>นาง จุฑามาศ หมีทอง</t>
  </si>
  <si>
    <t>นาง ฉลองรัตน์ เผือกพยงค์</t>
  </si>
  <si>
    <t>นาง ชำมะนาด พลเจียก</t>
  </si>
  <si>
    <t>นาง ชุติมา ณรงค์เดชกุล</t>
  </si>
  <si>
    <t>นาง ฐานภา คณะโต</t>
  </si>
  <si>
    <t>นาง ณัฐนรี อุ้มอ้น</t>
  </si>
  <si>
    <t>นาง ทองจุล นันทรักษ์</t>
  </si>
  <si>
    <t>นาง ทองเปลว แก้วประเสริฐ</t>
  </si>
  <si>
    <t>นาง ธมนพัชร์ ภากมล</t>
  </si>
  <si>
    <t>นาง นงนุช อินทร์ฉ่ำ</t>
  </si>
  <si>
    <t>นาง นพคุณ อิ่มใจ</t>
  </si>
  <si>
    <t>นาง นิตยา กิมกาญจนกุล</t>
  </si>
  <si>
    <t>นางสาว นุชนาถ อาชวทองสุทธิ์</t>
  </si>
  <si>
    <t>นาง บานเย็น สิงห์วี</t>
  </si>
  <si>
    <t>นาง บุญสม วังหงษา</t>
  </si>
  <si>
    <t>นาง ปิยภัทร บุญโก</t>
  </si>
  <si>
    <t>นาง พนิดา ทองกลม</t>
  </si>
  <si>
    <t>นาง พเยาว์ อุตถิน</t>
  </si>
  <si>
    <t>นาง เพ็ญจันทร์ ไตรวิเชียร</t>
  </si>
  <si>
    <t>นาง ภาวิดา เลี้ยงประยูร</t>
  </si>
  <si>
    <t>นาง มะลิวรรณ จันทร</t>
  </si>
  <si>
    <t>นาง ยุพา อิ่มสำอางค์</t>
  </si>
  <si>
    <t>นาง เยาวดี กสิสิทธิ์</t>
  </si>
  <si>
    <t>นาง รัชชาวดี จำปาเทศ</t>
  </si>
  <si>
    <t>นาง รัชนันท์ อินทร์ฉ่ำ</t>
  </si>
  <si>
    <t>นาง รัตนา โตชื่นสกุล</t>
  </si>
  <si>
    <t>นาง รุจิรา บุญสมวล</t>
  </si>
  <si>
    <t>นาง วนิดา ผลเกิด</t>
  </si>
  <si>
    <t>นาง ศิริพร ฤกษ์งาม</t>
  </si>
  <si>
    <t>นาง ศิริรัตน์ แก้วม่วง</t>
  </si>
  <si>
    <t>นาง ศุภรัตน์ พระเทพ</t>
  </si>
  <si>
    <t>นาง สมศรี บุญทอง</t>
  </si>
  <si>
    <t>นาง สมหมาย รัตนกิจไพศาล</t>
  </si>
  <si>
    <t>นาง สมหมาย ไวยศาลา</t>
  </si>
  <si>
    <t>นางสาว จารุวรรณ อนุตรพงศ์</t>
  </si>
  <si>
    <t>นางสาว ชฎิลธร ฉลองทศพรชัย</t>
  </si>
  <si>
    <t>นางสาว ธมลวรรณ แก้วคำ</t>
  </si>
  <si>
    <t>นางสาว บัวนาค เวียงทอง</t>
  </si>
  <si>
    <t>นางสาว ภัทรานิษฐ์ สิทธิสุพัณพงษ์</t>
  </si>
  <si>
    <t>นางสาว มาลี วิเศษเสือ</t>
  </si>
  <si>
    <t>นางสาว วาสินี สร้อยประสาท</t>
  </si>
  <si>
    <t>นางสาว สุปัญญา สกลรักษ์</t>
  </si>
  <si>
    <t>นาง สาวิตรี จิ๋วสุข</t>
  </si>
  <si>
    <t>นางสาว สำเนา นาคปานเสือ</t>
  </si>
  <si>
    <t>นาง สำอางค์ เกตุคง</t>
  </si>
  <si>
    <t>นาง สิริภัสสร ปานกล่ำ</t>
  </si>
  <si>
    <t>นาง สุนีย์ ปรางวิเศษ</t>
  </si>
  <si>
    <t>นาง สุพิชญา เพ็ญวิจิตร</t>
  </si>
  <si>
    <t>นาง สุเพ็ญ จรบุรี</t>
  </si>
  <si>
    <t>นาง สุภาภรณ์ นิ่มวิศิษย์</t>
  </si>
  <si>
    <t>นาง สุรภา วงษ์สอาด</t>
  </si>
  <si>
    <t>นาง อรุณวรรณ ศักดิ์วิทย์</t>
  </si>
  <si>
    <t>นาย กิตติพันธ์ กุนทอง</t>
  </si>
  <si>
    <t>นาย จักรพงษ์ กัลณา</t>
  </si>
  <si>
    <t>นาย จำลอง ทองห้อม</t>
  </si>
  <si>
    <t>นาย ชาติชาย ทิพย์สังวาลย์</t>
  </si>
  <si>
    <t>นาย ดาวรุ่ง อยู่ไทย</t>
  </si>
  <si>
    <t>นาย ดำเนิน เผ่าคนชม</t>
  </si>
  <si>
    <t>นาย ธวัชชัย รอดเลี้ยง</t>
  </si>
  <si>
    <t>นาย ธีรพงษ์ เพชรสัมฤทธิ์</t>
  </si>
  <si>
    <t>นาย ประยูร โพธิ์ใจพระ</t>
  </si>
  <si>
    <t>นาย ประสงค์ คูกิติรัตน์</t>
  </si>
  <si>
    <t>นาย พงษ์เดช พูลพันธ์ชู</t>
  </si>
  <si>
    <t>นาย ลำเพย ช่างปั้น</t>
  </si>
  <si>
    <t>นาย วิเชียร คำศรี</t>
  </si>
  <si>
    <t>นาย วินัย มะณี</t>
  </si>
  <si>
    <t>นาย วิสิทธิ์ พวงจำปี</t>
  </si>
  <si>
    <t>นาย วีระพันธ์ เสือเพ็ญศรี</t>
  </si>
  <si>
    <t>นาย ศักดิ์ชัย เชิดชู</t>
  </si>
  <si>
    <t>นาย ศุภกฤต สุขเกษม</t>
  </si>
  <si>
    <t>นาย สมเกียรติ พุทธสอน</t>
  </si>
  <si>
    <t>นาย สมชาย อุ้มอ้น</t>
  </si>
  <si>
    <t>นาย สมนึก ฤทธิ์จรูญ</t>
  </si>
  <si>
    <t>นาย สมพร โพธิ์อ่อง</t>
  </si>
  <si>
    <t>นาย สมศักดิ์ บุญชู</t>
  </si>
  <si>
    <t>นาย สวิท พรมโสภา</t>
  </si>
  <si>
    <t>นาย สะอาด แผนสุวรรณ์</t>
  </si>
  <si>
    <t>นาย สังแวว ขาวพราย</t>
  </si>
  <si>
    <t>นาย สามารถ อัฒพุธ</t>
  </si>
  <si>
    <t>นาย สุพจน์ รินสอน</t>
  </si>
  <si>
    <t>นาย สุรพงษ์ พรมแตง</t>
  </si>
  <si>
    <t>นาย เสงี่ยม นันทเวช</t>
  </si>
  <si>
    <t>นาย อนุวัฒน์ อินทะชัย</t>
  </si>
  <si>
    <t>นาย อรุณ อินทร์แดน</t>
  </si>
  <si>
    <t>นาย เอนก โพธิ์ตุ่น</t>
  </si>
  <si>
    <t>นาย รุ้งชัย อ่านเจริญ</t>
  </si>
  <si>
    <t>086-4935661</t>
  </si>
  <si>
    <t>145/18</t>
  </si>
  <si>
    <t>081-6044754</t>
  </si>
  <si>
    <t>2/18</t>
  </si>
  <si>
    <t>085-5402223</t>
  </si>
  <si>
    <t>212</t>
  </si>
  <si>
    <t>086-2112303</t>
  </si>
  <si>
    <t>195</t>
  </si>
  <si>
    <t>092-5420646</t>
  </si>
  <si>
    <t>238</t>
  </si>
  <si>
    <t>081-3240602</t>
  </si>
  <si>
    <t>9/3</t>
  </si>
  <si>
    <t>088-2810301</t>
  </si>
  <si>
    <t>ถ.เทศบาลพัฒนา3</t>
  </si>
  <si>
    <t>089-5628774</t>
  </si>
  <si>
    <t>14/1</t>
  </si>
  <si>
    <t>089-2677647</t>
  </si>
  <si>
    <t>709/42</t>
  </si>
  <si>
    <t>083-0540249</t>
  </si>
  <si>
    <t>15/1</t>
  </si>
  <si>
    <t>086-8896802</t>
  </si>
  <si>
    <t>ซ.วิลาวัลย์1</t>
  </si>
  <si>
    <t>083-8376644</t>
  </si>
  <si>
    <t>085-6038884</t>
  </si>
  <si>
    <t>372</t>
  </si>
  <si>
    <t>084-17998981</t>
  </si>
  <si>
    <t>333</t>
  </si>
  <si>
    <t>089-44332844</t>
  </si>
  <si>
    <t>407/3</t>
  </si>
  <si>
    <t>088-1495221</t>
  </si>
  <si>
    <t>2/10</t>
  </si>
  <si>
    <t>ซ.สำเภาทอง</t>
  </si>
  <si>
    <t>081-0367172</t>
  </si>
  <si>
    <t>94/3</t>
  </si>
  <si>
    <t>081-0374158</t>
  </si>
  <si>
    <t>867/79</t>
  </si>
  <si>
    <t>095-7516249</t>
  </si>
  <si>
    <t>70</t>
  </si>
  <si>
    <t>086-6754021</t>
  </si>
  <si>
    <t>31/61</t>
  </si>
  <si>
    <t>090-2651664</t>
  </si>
  <si>
    <t>35/14</t>
  </si>
  <si>
    <t>081-7304708</t>
  </si>
  <si>
    <t>086-1991748</t>
  </si>
  <si>
    <t>190/48</t>
  </si>
  <si>
    <t>ถ.แสงสวรรค์</t>
  </si>
  <si>
    <t>097-9183556</t>
  </si>
  <si>
    <t>167</t>
  </si>
  <si>
    <t>087-8494500</t>
  </si>
  <si>
    <t>056-4486412</t>
  </si>
  <si>
    <t>41/4</t>
  </si>
  <si>
    <t>089-8903618</t>
  </si>
  <si>
    <t>445</t>
  </si>
  <si>
    <t>086-9358118</t>
  </si>
  <si>
    <t>20</t>
  </si>
  <si>
    <t>ซ.บ้านสวน</t>
  </si>
  <si>
    <t>088-2771853</t>
  </si>
  <si>
    <t>263/5</t>
  </si>
  <si>
    <t>087-7389354</t>
  </si>
  <si>
    <t>86</t>
  </si>
  <si>
    <t>086-2058150</t>
  </si>
  <si>
    <t>088-1760894</t>
  </si>
  <si>
    <t>31/29</t>
  </si>
  <si>
    <t>062-0477764</t>
  </si>
  <si>
    <t>081-7406868</t>
  </si>
  <si>
    <t>198/2</t>
  </si>
  <si>
    <t>081-0460337</t>
  </si>
  <si>
    <t>063-4306363</t>
  </si>
  <si>
    <t>24/1</t>
  </si>
  <si>
    <t>087-1957782</t>
  </si>
  <si>
    <t>2/27</t>
  </si>
  <si>
    <t>บ้านขำสุวรรณ</t>
  </si>
  <si>
    <t>086-2020261</t>
  </si>
  <si>
    <t>2/123</t>
  </si>
  <si>
    <t>083-1661557</t>
  </si>
  <si>
    <t>ซ.ศูนย์วิจัย</t>
  </si>
  <si>
    <t>095-8128170</t>
  </si>
  <si>
    <t>198</t>
  </si>
  <si>
    <t>089-0809669</t>
  </si>
  <si>
    <t>328/553</t>
  </si>
  <si>
    <t>086-2119249</t>
  </si>
  <si>
    <t>100/41</t>
  </si>
  <si>
    <t>29/1</t>
  </si>
  <si>
    <t>137</t>
  </si>
  <si>
    <t>089-4396833</t>
  </si>
  <si>
    <t>091-2944546</t>
  </si>
  <si>
    <t>50/3</t>
  </si>
  <si>
    <t>088-4393669</t>
  </si>
  <si>
    <t>497/61</t>
  </si>
  <si>
    <t>083-5014989</t>
  </si>
  <si>
    <t>237/1</t>
  </si>
  <si>
    <t>082-6132630</t>
  </si>
  <si>
    <t>365</t>
  </si>
  <si>
    <t>084-3006650</t>
  </si>
  <si>
    <t>222</t>
  </si>
  <si>
    <t>061-6941979</t>
  </si>
  <si>
    <t>69/3</t>
  </si>
  <si>
    <t>ถ.ดาวดึงส์</t>
  </si>
  <si>
    <t>080-5159267</t>
  </si>
  <si>
    <t>399/8</t>
  </si>
  <si>
    <t>089-0403289</t>
  </si>
  <si>
    <t>68</t>
  </si>
  <si>
    <t>67</t>
  </si>
  <si>
    <t>087-2003701</t>
  </si>
  <si>
    <t>086-5913909</t>
  </si>
  <si>
    <t>497</t>
  </si>
  <si>
    <t>098-7216509</t>
  </si>
  <si>
    <t>114</t>
  </si>
  <si>
    <t>094-6231177</t>
  </si>
  <si>
    <t>089-7025031</t>
  </si>
  <si>
    <t>129</t>
  </si>
  <si>
    <t>097-92441269</t>
  </si>
  <si>
    <t>081-8867160</t>
  </si>
  <si>
    <t>ศักดิ์วิทย์</t>
  </si>
  <si>
    <t>69/71</t>
  </si>
  <si>
    <t>086-2043906</t>
  </si>
  <si>
    <t>166</t>
  </si>
  <si>
    <t>082-8949429</t>
  </si>
  <si>
    <t>081-2811532</t>
  </si>
  <si>
    <t>92</t>
  </si>
  <si>
    <t>089-9076766</t>
  </si>
  <si>
    <t>70/3</t>
  </si>
  <si>
    <t>081-8865352</t>
  </si>
  <si>
    <t>364</t>
  </si>
  <si>
    <t>084-8228548</t>
  </si>
  <si>
    <t>081-2835183</t>
  </si>
  <si>
    <t>136/5</t>
  </si>
  <si>
    <t>089-4113238</t>
  </si>
  <si>
    <t>081-9713021</t>
  </si>
  <si>
    <t>334</t>
  </si>
  <si>
    <t>089-8582895</t>
  </si>
  <si>
    <t>220</t>
  </si>
  <si>
    <t>086-2019130</t>
  </si>
  <si>
    <t>198/9</t>
  </si>
  <si>
    <t>061-4894888</t>
  </si>
  <si>
    <t>089-5623929</t>
  </si>
  <si>
    <t>160</t>
  </si>
  <si>
    <t>095-6386342</t>
  </si>
  <si>
    <t>3/9</t>
  </si>
  <si>
    <t>095-9855921</t>
  </si>
  <si>
    <t>38/6</t>
  </si>
  <si>
    <t>064-5168970</t>
  </si>
  <si>
    <t>080-8422113</t>
  </si>
  <si>
    <t>77</t>
  </si>
  <si>
    <t>ซ.ทวีชัย12</t>
  </si>
  <si>
    <t>085-0529248</t>
  </si>
  <si>
    <t>625</t>
  </si>
  <si>
    <t>093-3286125</t>
  </si>
  <si>
    <t>75/1</t>
  </si>
  <si>
    <t>ซ.รจนา1</t>
  </si>
  <si>
    <t>089-9588189</t>
  </si>
  <si>
    <t>95</t>
  </si>
  <si>
    <t>087-2048414</t>
  </si>
  <si>
    <t>300</t>
  </si>
  <si>
    <t>092-6102261</t>
  </si>
  <si>
    <t>24/4</t>
  </si>
  <si>
    <t>089-5670985</t>
  </si>
  <si>
    <t>247/6</t>
  </si>
  <si>
    <t>084-6363001</t>
  </si>
  <si>
    <t>17/3</t>
  </si>
  <si>
    <t>19/4</t>
  </si>
  <si>
    <t>089-9075553</t>
  </si>
  <si>
    <t>250/2</t>
  </si>
  <si>
    <t>086-0599882</t>
  </si>
  <si>
    <t>087-2002087</t>
  </si>
  <si>
    <t>79</t>
  </si>
  <si>
    <t>089-2689131</t>
  </si>
  <si>
    <t>182/25</t>
  </si>
  <si>
    <t>081-2843577</t>
  </si>
  <si>
    <t>080-8438427</t>
  </si>
  <si>
    <t>22/3</t>
  </si>
  <si>
    <t>098-3914697</t>
  </si>
  <si>
    <t>107</t>
  </si>
  <si>
    <t>098-8057422</t>
  </si>
  <si>
    <t>6/2</t>
  </si>
  <si>
    <t>089-0216558</t>
  </si>
  <si>
    <t>30/1</t>
  </si>
  <si>
    <t>093-1732491</t>
  </si>
  <si>
    <t>อนุวัฒน์</t>
  </si>
  <si>
    <t>006-9843947681</t>
  </si>
  <si>
    <t>006-6610610258</t>
  </si>
  <si>
    <t>กิติกาญจน์</t>
  </si>
  <si>
    <t>ป้อมยุคล</t>
  </si>
  <si>
    <t>3600800320572</t>
  </si>
  <si>
    <t>5600800034452</t>
  </si>
  <si>
    <t>006-6331114351</t>
  </si>
  <si>
    <t>006-6281419073</t>
  </si>
  <si>
    <t>นาง กิติกาญจน์ ฤทธิ์บำรุง</t>
  </si>
  <si>
    <t>นาย ณรงค์ ป้อมยุคล</t>
  </si>
  <si>
    <t>081-7861860</t>
  </si>
  <si>
    <t>0649286817</t>
  </si>
  <si>
    <t>291/1</t>
  </si>
  <si>
    <t>หนองควาย</t>
  </si>
  <si>
    <t>หางดง</t>
  </si>
  <si>
    <t>เอื้ออาทร จว.ชม.7(ไนท์ซาฟารี)</t>
  </si>
  <si>
    <t>062-9046525</t>
  </si>
  <si>
    <t>0</t>
  </si>
  <si>
    <t>62/2</t>
  </si>
  <si>
    <t>เนินมะกอก</t>
  </si>
  <si>
    <t xml:space="preserve">         </t>
  </si>
  <si>
    <t xml:space="preserve">                   </t>
  </si>
  <si>
    <t>006-6260415931</t>
  </si>
  <si>
    <t>3600700138721</t>
  </si>
  <si>
    <t xml:space="preserve">กานต์ </t>
  </si>
  <si>
    <t>3180400021416</t>
  </si>
  <si>
    <t>3670700545050</t>
  </si>
  <si>
    <t>รุ่งทิพย์</t>
  </si>
  <si>
    <t>เกตุขาว</t>
  </si>
  <si>
    <t>3100500993304</t>
  </si>
  <si>
    <t>หาร</t>
  </si>
  <si>
    <t>ดีแสน</t>
  </si>
  <si>
    <t>3600800750577</t>
  </si>
  <si>
    <t>อนุพนธ์</t>
  </si>
  <si>
    <t>3600800535501</t>
  </si>
  <si>
    <t>เอกสิทธ์</t>
  </si>
  <si>
    <t>คำภิรานนท์</t>
  </si>
  <si>
    <t>3600800422201</t>
  </si>
  <si>
    <t>อภินันท์</t>
  </si>
  <si>
    <t>3601000025267</t>
  </si>
  <si>
    <t>เจียมรัตน์</t>
  </si>
  <si>
    <t>ธนะมิตร</t>
  </si>
  <si>
    <t>3600200343423</t>
  </si>
  <si>
    <t>พงษ์ดี</t>
  </si>
  <si>
    <t>3601200450441</t>
  </si>
  <si>
    <t>แจ้งกระจ่าง</t>
  </si>
  <si>
    <t>3170200143127</t>
  </si>
  <si>
    <t>ภูชิต</t>
  </si>
  <si>
    <t>จันทนาสุภาภรณ์</t>
  </si>
  <si>
    <t>5180600020045</t>
  </si>
  <si>
    <t>ชลพิชา</t>
  </si>
  <si>
    <t>3180200305950</t>
  </si>
  <si>
    <t>สุพรรณิการ์</t>
  </si>
  <si>
    <t>3200900146225</t>
  </si>
  <si>
    <t>ศิราลักษณ์</t>
  </si>
  <si>
    <t>ชินแสง</t>
  </si>
  <si>
    <t>3600700511198</t>
  </si>
  <si>
    <t>ประครอง</t>
  </si>
  <si>
    <t>ขุนอภัย</t>
  </si>
  <si>
    <t>3600700509240</t>
  </si>
  <si>
    <t>จิณญฏามาศ</t>
  </si>
  <si>
    <t>ทัศนียรัตน์</t>
  </si>
  <si>
    <t>3601200262858</t>
  </si>
  <si>
    <t>3609700048763</t>
  </si>
  <si>
    <t>ไทยถาวร</t>
  </si>
  <si>
    <t>5331400010657</t>
  </si>
  <si>
    <t>เพ็งบุญ</t>
  </si>
  <si>
    <t>3170600260759</t>
  </si>
  <si>
    <t>3179900058741</t>
  </si>
  <si>
    <t>อารียา</t>
  </si>
  <si>
    <t>3189900037689</t>
  </si>
  <si>
    <t>3160600505115</t>
  </si>
  <si>
    <t>จรุงธนะกิจ</t>
  </si>
  <si>
    <t>3600700128696</t>
  </si>
  <si>
    <t>3600700622585</t>
  </si>
  <si>
    <t>นางวิไลรัตน์ คงเพชรศักดิ์</t>
  </si>
  <si>
    <t>3600800365479</t>
  </si>
  <si>
    <t>นุชทรวง</t>
  </si>
  <si>
    <t>3180300300691</t>
  </si>
  <si>
    <t>ปรานี</t>
  </si>
  <si>
    <t>3600800205463</t>
  </si>
  <si>
    <t>3610300001061</t>
  </si>
  <si>
    <t>อภิชาติ</t>
  </si>
  <si>
    <t>คุปตะวาทิน</t>
  </si>
  <si>
    <t>3609900663101</t>
  </si>
  <si>
    <t>เมขลา</t>
  </si>
  <si>
    <t>กมลนัตร์</t>
  </si>
  <si>
    <t>5600890009525</t>
  </si>
  <si>
    <t>ไพทูรย์</t>
  </si>
  <si>
    <t>นิวาส</t>
  </si>
  <si>
    <t>3610400328738</t>
  </si>
  <si>
    <t>มาเรียม</t>
  </si>
  <si>
    <t>เจียมประกอบ</t>
  </si>
  <si>
    <t>3100500228667</t>
  </si>
  <si>
    <t>สุธาทิพย์</t>
  </si>
  <si>
    <t>บัวเทศ</t>
  </si>
  <si>
    <t>3100500807641</t>
  </si>
  <si>
    <t>3600900306610</t>
  </si>
  <si>
    <t>3600900016425</t>
  </si>
  <si>
    <t>แย้มสัจจา</t>
  </si>
  <si>
    <t>3600900623194</t>
  </si>
  <si>
    <t>ธเนส</t>
  </si>
  <si>
    <t>ใหญ่มาก</t>
  </si>
  <si>
    <t>3160600345843</t>
  </si>
  <si>
    <t>สุปราณี</t>
  </si>
  <si>
    <t>เชื่อมชิต</t>
  </si>
  <si>
    <t>3600600079537</t>
  </si>
  <si>
    <t>ปานขลิบ</t>
  </si>
  <si>
    <t>3600900035471</t>
  </si>
  <si>
    <t>พรใจ</t>
  </si>
  <si>
    <t>นุ่มมาก</t>
  </si>
  <si>
    <t>3601000263206</t>
  </si>
  <si>
    <t>ลำพรรณ</t>
  </si>
  <si>
    <t>สั่งศร</t>
  </si>
  <si>
    <t>3620400442581</t>
  </si>
  <si>
    <t>เจนธัญกรณ์</t>
  </si>
  <si>
    <t>3600900067976</t>
  </si>
  <si>
    <t>อุษณี</t>
  </si>
  <si>
    <t>3600900089741</t>
  </si>
  <si>
    <t>วิทูรศศิวิมล</t>
  </si>
  <si>
    <t>3600900085290</t>
  </si>
  <si>
    <t>ลอเจริญ</t>
  </si>
  <si>
    <t>3600300276876</t>
  </si>
  <si>
    <t>คมคาย</t>
  </si>
  <si>
    <t>ศรีสว่างสุข</t>
  </si>
  <si>
    <t>3600100491650</t>
  </si>
  <si>
    <t>บุบผา</t>
  </si>
  <si>
    <t>หาญเชิงค้า</t>
  </si>
  <si>
    <t>3609900511637</t>
  </si>
  <si>
    <t>นภัสวรรณ</t>
  </si>
  <si>
    <t>3600900087250</t>
  </si>
  <si>
    <t>บังเอิญ</t>
  </si>
  <si>
    <t>3609900826301</t>
  </si>
  <si>
    <t>สุทัศน์</t>
  </si>
  <si>
    <t>ศรีบำรุงสันติ</t>
  </si>
  <si>
    <t>3600900012039</t>
  </si>
  <si>
    <t>กนกพร</t>
  </si>
  <si>
    <t>3160101706018</t>
  </si>
  <si>
    <t>สกล</t>
  </si>
  <si>
    <t>3310900550084</t>
  </si>
  <si>
    <t>โผน</t>
  </si>
  <si>
    <t>ทิวแพร</t>
  </si>
  <si>
    <t>3600400292024</t>
  </si>
  <si>
    <t>พัลลภา</t>
  </si>
  <si>
    <t>หมื่นสีเขียว</t>
  </si>
  <si>
    <t>3600400363606</t>
  </si>
  <si>
    <t>อรุณศรี</t>
  </si>
  <si>
    <t>3250700041519</t>
  </si>
  <si>
    <t>ฐิติมา</t>
  </si>
  <si>
    <t>3600400497581</t>
  </si>
  <si>
    <t>นิพันธ์</t>
  </si>
  <si>
    <t>3600500212430</t>
  </si>
  <si>
    <t>จิตตรีพรต</t>
  </si>
  <si>
    <t>3609800039138</t>
  </si>
  <si>
    <t>ทิพย์วรรณ์</t>
  </si>
  <si>
    <t>3600400047976</t>
  </si>
  <si>
    <t>สวิง</t>
  </si>
  <si>
    <t>3600400072067</t>
  </si>
  <si>
    <t>ดี</t>
  </si>
  <si>
    <t>เพ็งพรม</t>
  </si>
  <si>
    <t>3600400665203</t>
  </si>
  <si>
    <t>นางขนิษฐา บุญดิเรก</t>
  </si>
  <si>
    <t>นายกานต์ กุนทอง</t>
  </si>
  <si>
    <t>นายประดิษฐ์ แก้วม่วง</t>
  </si>
  <si>
    <t>นางรุ่งทิพย์ เกตุขาว</t>
  </si>
  <si>
    <t>นายหาร ดีแสน</t>
  </si>
  <si>
    <t>นายอนุพนธ์ พันงาม</t>
  </si>
  <si>
    <t>นายเอกสิทธิ์ คำภิรานนท์</t>
  </si>
  <si>
    <t>นายอภินันท์ ทองวิชิต</t>
  </si>
  <si>
    <t>นางเจียมรัตน์ ธนะมิตร</t>
  </si>
  <si>
    <t>นางพรสวรรค์ พงษ์ดี</t>
  </si>
  <si>
    <t>นางชูศรี แจ้งกระจ่าง</t>
  </si>
  <si>
    <t>นายภูชิต จันทนาสุภาภรณ์</t>
  </si>
  <si>
    <t>นางชลพิชา จันทนาสุภาภรณ์</t>
  </si>
  <si>
    <t>นางสุพรรณิการ์ ฮวบสวรรค์</t>
  </si>
  <si>
    <t>นางศิราลักษณ์ ชินแสง</t>
  </si>
  <si>
    <t>นางประครอง ขุนอภัย</t>
  </si>
  <si>
    <t>นางจิณญฏามาศ ทัศนียรัตน์</t>
  </si>
  <si>
    <t>นางวันเพ็ญ แป้นโต</t>
  </si>
  <si>
    <t>นางศิริพร ไทยถาวร</t>
  </si>
  <si>
    <t>นางอัจฉรา เพ็งบุญ</t>
  </si>
  <si>
    <t>นางพัชรินทร์ โสจะยะพันธ์</t>
  </si>
  <si>
    <t>นางสาวอารียา คงธรรม</t>
  </si>
  <si>
    <t>นายเกรียงศักดิ์ วันทอง</t>
  </si>
  <si>
    <t>นางนิตยา จรุงธนะกิจ</t>
  </si>
  <si>
    <t>นายนุกูล ไทยถาวร</t>
  </si>
  <si>
    <t>นายสมาน นุชทรวง</t>
  </si>
  <si>
    <t>นางปรานี ปุเลชะตัง</t>
  </si>
  <si>
    <t>นางวรรณา แตงทอง</t>
  </si>
  <si>
    <t>นายอภิชาติ คุปตะวาทิน</t>
  </si>
  <si>
    <t>นางเมขลา กมลนัตร์</t>
  </si>
  <si>
    <t>นายไพทูรย์ นิวาส</t>
  </si>
  <si>
    <t>นางมาเรียม เจียมประกอบ</t>
  </si>
  <si>
    <t>นางสุธาทิพย์ บัวเทศ</t>
  </si>
  <si>
    <t>นายบรรจบ อินทร์ฉ่ำ</t>
  </si>
  <si>
    <t>นางจิราพร จันทร</t>
  </si>
  <si>
    <t>นางสาวบุญเชิด แย้มสัจจา</t>
  </si>
  <si>
    <t>นายธเนส ใหญ่มาก</t>
  </si>
  <si>
    <t>นางสาวสุปราณี เชื่อมชิต</t>
  </si>
  <si>
    <t>นางวีณา ปานขลิบ</t>
  </si>
  <si>
    <t>นางพรใจ นุ่มมาก</t>
  </si>
  <si>
    <t>นางลำพรรณ สั่งศร</t>
  </si>
  <si>
    <t>นางบุญชอบ เจนธัญกรณ์</t>
  </si>
  <si>
    <t>นางอุษณี ถาวรชาติ</t>
  </si>
  <si>
    <t>นายสมศักดิ์ วิทูรศศิวิมล</t>
  </si>
  <si>
    <t>นางสาวสมพิศ ลอเจริญ</t>
  </si>
  <si>
    <t>นางสาวคมคาย ศรีสว่างสุข</t>
  </si>
  <si>
    <t>นางบุบผา หาญเชิงค้า</t>
  </si>
  <si>
    <t>นางนภัสวรรณ ฤทธิ์บำรุง</t>
  </si>
  <si>
    <t>นางบังเอิญ แตงทอง</t>
  </si>
  <si>
    <t>นายสุทัศน์ ศรีบำรุงสันติ</t>
  </si>
  <si>
    <t>นางกนกพร สกุลรัตน์</t>
  </si>
  <si>
    <t>นายสกล วิริยาภิรมย์</t>
  </si>
  <si>
    <t>นายโผน ทิวแพร</t>
  </si>
  <si>
    <t>นางพัลลภา หมื่นสีเขียว</t>
  </si>
  <si>
    <t>นางอรุณศรี ชินจิตร์</t>
  </si>
  <si>
    <t>นางฐิติมา เพชรสัมฤทธิ์</t>
  </si>
  <si>
    <t>นางสาวนิพันธ์ พงษ์ประเสริฐ</t>
  </si>
  <si>
    <t>นายวิสุทธิ์ จิตตรีพรต</t>
  </si>
  <si>
    <t>นางทิพย์วรรณ์ รอดแสวง</t>
  </si>
  <si>
    <t>นายสวิง รอดแสวง</t>
  </si>
  <si>
    <t>4/2</t>
  </si>
  <si>
    <t>089-5646761</t>
  </si>
  <si>
    <t>54/5</t>
  </si>
  <si>
    <t>086-8977832</t>
  </si>
  <si>
    <t>081-6043776</t>
  </si>
  <si>
    <t>ไผ่ใหญ่</t>
  </si>
  <si>
    <t>15110</t>
  </si>
  <si>
    <t>089-8039078</t>
  </si>
  <si>
    <t>596</t>
  </si>
  <si>
    <t>089-8583112</t>
  </si>
  <si>
    <t>088-2723735</t>
  </si>
  <si>
    <t>493/2</t>
  </si>
  <si>
    <t>089-9585429</t>
  </si>
  <si>
    <t>226/38</t>
  </si>
  <si>
    <t>093-2242735</t>
  </si>
  <si>
    <t>162</t>
  </si>
  <si>
    <t>27/2</t>
  </si>
  <si>
    <t>51</t>
  </si>
  <si>
    <t>062-2579697</t>
  </si>
  <si>
    <t>102</t>
  </si>
  <si>
    <t>17170</t>
  </si>
  <si>
    <t>063-2245893</t>
  </si>
  <si>
    <t>084-8152998</t>
  </si>
  <si>
    <t>081-0425826</t>
  </si>
  <si>
    <t>089-6395798</t>
  </si>
  <si>
    <t>78/49</t>
  </si>
  <si>
    <t>095-6344875</t>
  </si>
  <si>
    <t>1/9</t>
  </si>
  <si>
    <t>ซ.รจนา</t>
  </si>
  <si>
    <t>0946137778</t>
  </si>
  <si>
    <t>234</t>
  </si>
  <si>
    <t>60260</t>
  </si>
  <si>
    <t>089-5636760</t>
  </si>
  <si>
    <t>33</t>
  </si>
  <si>
    <t>ท่างาม</t>
  </si>
  <si>
    <t>089-0323354</t>
  </si>
  <si>
    <t>บางรามัญ</t>
  </si>
  <si>
    <t>เมืองสิงห์บุรี</t>
  </si>
  <si>
    <t>16000</t>
  </si>
  <si>
    <t>089-5401740</t>
  </si>
  <si>
    <t>ซ.มหาราช</t>
  </si>
  <si>
    <t>60210</t>
  </si>
  <si>
    <t>087-2089221</t>
  </si>
  <si>
    <t>73/1</t>
  </si>
  <si>
    <t>089-5689562</t>
  </si>
  <si>
    <t>085-3540091</t>
  </si>
  <si>
    <t>098-8274010</t>
  </si>
  <si>
    <t>17/7</t>
  </si>
  <si>
    <t>ถ.โกสีย์</t>
  </si>
  <si>
    <t>087-8486308</t>
  </si>
  <si>
    <t>087-7494677</t>
  </si>
  <si>
    <t>519/4</t>
  </si>
  <si>
    <t>497/62</t>
  </si>
  <si>
    <t>081-7858023</t>
  </si>
  <si>
    <t>99/4</t>
  </si>
  <si>
    <t>16/4</t>
  </si>
  <si>
    <t>087-2083505</t>
  </si>
  <si>
    <t>617/32</t>
  </si>
  <si>
    <t>089-8569012</t>
  </si>
  <si>
    <t>086-3909583</t>
  </si>
  <si>
    <t>90</t>
  </si>
  <si>
    <t>281</t>
  </si>
  <si>
    <t>099-0525617</t>
  </si>
  <si>
    <t>94</t>
  </si>
  <si>
    <t>098-5526951</t>
  </si>
  <si>
    <t>18</t>
  </si>
  <si>
    <t>60230</t>
  </si>
  <si>
    <t>081-5817857</t>
  </si>
  <si>
    <t>081-3959431</t>
  </si>
  <si>
    <t>297/2</t>
  </si>
  <si>
    <t>062-0285387</t>
  </si>
  <si>
    <t>979/6</t>
  </si>
  <si>
    <t>086-2158769</t>
  </si>
  <si>
    <t>92/1</t>
  </si>
  <si>
    <t>081-0467459</t>
  </si>
  <si>
    <t>331/1</t>
  </si>
  <si>
    <t>086-7051749</t>
  </si>
  <si>
    <t>398/8</t>
  </si>
  <si>
    <t>061-7845455</t>
  </si>
  <si>
    <t>065-5473865</t>
  </si>
  <si>
    <t>081-3240232</t>
  </si>
  <si>
    <t>262</t>
  </si>
  <si>
    <t>084-6240722</t>
  </si>
  <si>
    <t>216</t>
  </si>
  <si>
    <t>081-7279795</t>
  </si>
  <si>
    <t>5/4</t>
  </si>
  <si>
    <t>094-3731989</t>
  </si>
  <si>
    <t>082-0298305,082-082-8306</t>
  </si>
  <si>
    <t>089-9167128</t>
  </si>
  <si>
    <t>64/3</t>
  </si>
  <si>
    <t>087-7393158</t>
  </si>
  <si>
    <t>123/1</t>
  </si>
  <si>
    <t>089-9591422</t>
  </si>
  <si>
    <t>266/45</t>
  </si>
  <si>
    <t>087-2060839</t>
  </si>
  <si>
    <t>081-9710304</t>
  </si>
  <si>
    <t>081-0399566</t>
  </si>
  <si>
    <t>49/8</t>
  </si>
  <si>
    <t>081-9733117</t>
  </si>
  <si>
    <t>62/4</t>
  </si>
  <si>
    <t>278/13</t>
  </si>
  <si>
    <t>082-3160691</t>
  </si>
  <si>
    <t>ตุลาคม</t>
  </si>
  <si>
    <t>นายดี เพ็งพรม</t>
  </si>
  <si>
    <t>สิริทรัพย์</t>
  </si>
  <si>
    <t>ศตพร</t>
  </si>
  <si>
    <t>บุญประเทือง</t>
  </si>
  <si>
    <t>3100502593656</t>
  </si>
  <si>
    <t>325/25</t>
  </si>
  <si>
    <t>093-5424116</t>
  </si>
  <si>
    <t>นาง สิริทรัพย์ อุ่มอยู่</t>
  </si>
  <si>
    <t>นาง ศตพร(กนกวรรณ) พูลพุฒ</t>
  </si>
  <si>
    <t>นางนิตยา บุญประเทือง</t>
  </si>
  <si>
    <t>3600400409258</t>
  </si>
  <si>
    <t>รณฤทธิ์</t>
  </si>
  <si>
    <t>เรือนโรจน์รุ่ง</t>
  </si>
  <si>
    <t>ลูกอินทร์</t>
  </si>
  <si>
    <t>นายรณฤทธิ์ เรือนโรจน์รุ่ง</t>
  </si>
  <si>
    <t>นางขวัญยืน ลูกอินทร์</t>
  </si>
  <si>
    <t>325/14</t>
  </si>
  <si>
    <t>3 บัวหลวงวิลล่า</t>
  </si>
  <si>
    <t>0862006326</t>
  </si>
  <si>
    <t>แบบแจ้งการโอนเงินบำนาญเดือน มกราคม 2566</t>
  </si>
  <si>
    <t>ผลาวงศ์</t>
  </si>
  <si>
    <t>ม.ค. 66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</si>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</sst>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4" formatCode="_-* #,##0.00_-;\-* #,##0.00_-;_-* &quot;-&quot;??_-;_-@_-"/>
    <numFmt numFmtId="199" formatCode="#,##0.00_ ;[Red]\-#,##0.00\ "/>
    <numFmt numFmtId="200" formatCode="_-* #,##0_-;\-* #,##0_-;_-* &quot;-&quot;??_-;_-@_-"/>
    <numFmt numFmtId="201" formatCode="#,##0.00_ ;\-#,##0.00\ "/>
    <numFmt numFmtId="202" formatCode="วว/ดด/ปป"/>
    <numFmt numFmtId="203" formatCode="_(* #,##0.000_);_(* \(#,##0.000\);_(* &quot;-&quot;??_);_(@_)"/>
    <numFmt numFmtId="204" formatCode="0.00%_);[Red]\(0.00%\)"/>
    <numFmt numFmtId="205" formatCode="0.0\ &quot;pts.&quot;_);[Red]\(0.0\ &quot;pts.&quot;\)"/>
    <numFmt numFmtId="206" formatCode="&quot;ฃ&quot;#,##0.00;\-&quot;ฃ&quot;#,##0.00"/>
    <numFmt numFmtId="207" formatCode="_-&quot;ฃ&quot;* #,##0.00_-;\-&quot;ฃ&quot;* #,##0.00_-;_-&quot;ฃ&quot;* &quot;-&quot;??_-;_-@_-"/>
  </numFmts>
  <fonts count="30">
    <font>
      <sz val="16"/>
      <name val="Angsana New"/>
      <charset val="222"/>
    </font>
    <font>
      <sz val="16"/>
      <name val="Angsana New"/>
      <family val="1"/>
    </font>
    <font>
      <b/>
      <sz val="10"/>
      <name val="Helv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4"/>
      <name val="AngsanaUPC"/>
      <family val="1"/>
      <charset val="222"/>
    </font>
    <font>
      <sz val="8"/>
      <name val="Arial"/>
      <family val="2"/>
    </font>
    <font>
      <b/>
      <sz val="12"/>
      <name val="Helv"/>
      <charset val="22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charset val="222"/>
    </font>
    <font>
      <sz val="10"/>
      <name val="Times New Roman"/>
      <family val="1"/>
    </font>
    <font>
      <sz val="8"/>
      <name val="Angsana New"/>
      <family val="1"/>
    </font>
    <font>
      <sz val="16"/>
      <color indexed="8"/>
      <name val="Angsana New"/>
      <family val="1"/>
    </font>
    <font>
      <b/>
      <sz val="16"/>
      <name val="Angsana New"/>
      <family val="1"/>
    </font>
    <font>
      <b/>
      <sz val="16"/>
      <color indexed="8"/>
      <name val="Angsana New"/>
      <family val="1"/>
    </font>
    <font>
      <sz val="16"/>
      <color indexed="10"/>
      <name val="Angsana New"/>
      <family val="1"/>
    </font>
    <font>
      <sz val="16"/>
      <color indexed="46"/>
      <name val="Angsana New"/>
      <family val="1"/>
    </font>
    <font>
      <b/>
      <sz val="28"/>
      <name val="Angsana New"/>
      <family val="1"/>
    </font>
    <font>
      <sz val="14"/>
      <name val="Angsana New"/>
      <family val="1"/>
    </font>
    <font>
      <b/>
      <sz val="24"/>
      <name val="Angsana New"/>
      <family val="1"/>
    </font>
    <font>
      <sz val="26"/>
      <name val="Angsana New"/>
      <family val="1"/>
    </font>
    <font>
      <sz val="20"/>
      <name val="Angsana New"/>
      <family val="1"/>
    </font>
    <font>
      <sz val="22"/>
      <name val="Angsana New"/>
      <family val="1"/>
    </font>
    <font>
      <sz val="12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15"/>
      <color theme="3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6">
    <xf numFmtId="0" fontId="0" fillId="0" borderId="0"/>
    <xf numFmtId="0" fontId="2" fillId="0" borderId="0"/>
    <xf numFmtId="203" fontId="4" fillId="0" borderId="0"/>
    <xf numFmtId="207" fontId="5" fillId="0" borderId="0"/>
    <xf numFmtId="15" fontId="4" fillId="0" borderId="0"/>
    <xf numFmtId="202" fontId="4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10" fontId="6" fillId="3" borderId="3" applyNumberFormat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10" fillId="0" borderId="4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11" fillId="0" borderId="0"/>
    <xf numFmtId="206" fontId="11" fillId="0" borderId="0"/>
    <xf numFmtId="0" fontId="25" fillId="0" borderId="0"/>
    <xf numFmtId="0" fontId="6" fillId="0" borderId="0" applyFill="0" applyBorder="0" applyProtection="0">
      <alignment horizontal="center" vertical="center"/>
    </xf>
    <xf numFmtId="10" fontId="3" fillId="0" borderId="0" applyFont="0" applyFill="0" applyBorder="0" applyAlignment="0" applyProtection="0"/>
    <xf numFmtId="205" fontId="4" fillId="0" borderId="0">
      <alignment horizontal="center"/>
    </xf>
    <xf numFmtId="0" fontId="10" fillId="0" borderId="0"/>
    <xf numFmtId="194" fontId="1" fillId="0" borderId="0" applyFont="0" applyFill="0" applyBorder="0" applyAlignment="0" applyProtection="0"/>
    <xf numFmtId="0" fontId="29" fillId="0" borderId="39" applyNumberFormat="0" applyFill="0" applyAlignment="0" applyProtection="0"/>
  </cellStyleXfs>
  <cellXfs count="632">
    <xf numFmtId="0" fontId="0" fillId="0" borderId="0" xfId="0"/>
    <xf numFmtId="0" fontId="1" fillId="0" borderId="0" xfId="0" applyFont="1" applyFill="1" applyBorder="1" applyAlignment="1">
      <alignment shrinkToFit="1"/>
    </xf>
    <xf numFmtId="1" fontId="1" fillId="0" borderId="0" xfId="0" applyNumberFormat="1" applyFont="1" applyFill="1" applyAlignment="1"/>
    <xf numFmtId="0" fontId="13" fillId="0" borderId="0" xfId="0" applyFont="1" applyFill="1" applyAlignment="1"/>
    <xf numFmtId="1" fontId="13" fillId="0" borderId="0" xfId="24" applyNumberFormat="1" applyFont="1" applyFill="1" applyAlignment="1">
      <alignment horizontal="center" shrinkToFit="1"/>
    </xf>
    <xf numFmtId="0" fontId="13" fillId="0" borderId="0" xfId="0" applyFont="1" applyFill="1" applyAlignment="1">
      <alignment horizontal="center"/>
    </xf>
    <xf numFmtId="194" fontId="13" fillId="0" borderId="0" xfId="24" applyFont="1" applyFill="1" applyAlignment="1"/>
    <xf numFmtId="1" fontId="13" fillId="0" borderId="0" xfId="0" applyNumberFormat="1" applyFont="1" applyFill="1" applyAlignment="1">
      <alignment horizontal="center"/>
    </xf>
    <xf numFmtId="4" fontId="13" fillId="0" borderId="0" xfId="24" applyNumberFormat="1" applyFont="1" applyFill="1" applyAlignment="1">
      <alignment horizontal="right"/>
    </xf>
    <xf numFmtId="194" fontId="13" fillId="0" borderId="5" xfId="24" applyFont="1" applyFill="1" applyBorder="1" applyAlignment="1">
      <alignment horizontal="center"/>
    </xf>
    <xf numFmtId="0" fontId="13" fillId="0" borderId="5" xfId="24" applyNumberFormat="1" applyFont="1" applyFill="1" applyBorder="1" applyAlignment="1"/>
    <xf numFmtId="194" fontId="13" fillId="0" borderId="0" xfId="24" applyFont="1" applyFill="1" applyBorder="1" applyAlignment="1">
      <alignment horizontal="right"/>
    </xf>
    <xf numFmtId="194" fontId="13" fillId="0" borderId="0" xfId="24" applyFont="1" applyFill="1" applyBorder="1" applyAlignment="1"/>
    <xf numFmtId="194" fontId="13" fillId="0" borderId="0" xfId="24" applyFont="1" applyFill="1" applyBorder="1" applyAlignment="1">
      <alignment horizontal="center"/>
    </xf>
    <xf numFmtId="194" fontId="13" fillId="0" borderId="0" xfId="24" applyFont="1" applyFill="1" applyAlignment="1">
      <alignment shrinkToFit="1"/>
    </xf>
    <xf numFmtId="0" fontId="13" fillId="0" borderId="0" xfId="0" applyFont="1" applyFill="1" applyAlignment="1">
      <alignment horizontal="center" shrinkToFit="1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/>
    <xf numFmtId="194" fontId="1" fillId="0" borderId="0" xfId="24" applyFont="1" applyFill="1" applyAlignment="1"/>
    <xf numFmtId="4" fontId="13" fillId="0" borderId="5" xfId="24" applyNumberFormat="1" applyFont="1" applyFill="1" applyBorder="1" applyAlignment="1">
      <alignment horizontal="right"/>
    </xf>
    <xf numFmtId="49" fontId="13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shrinkToFit="1"/>
    </xf>
    <xf numFmtId="1" fontId="1" fillId="0" borderId="0" xfId="0" applyNumberFormat="1" applyFont="1" applyFill="1" applyAlignment="1">
      <alignment horizontal="center" shrinkToFit="1"/>
    </xf>
    <xf numFmtId="194" fontId="15" fillId="0" borderId="6" xfId="24" applyFont="1" applyFill="1" applyBorder="1" applyAlignment="1">
      <alignment horizontal="left"/>
    </xf>
    <xf numFmtId="194" fontId="15" fillId="0" borderId="2" xfId="24" applyFont="1" applyFill="1" applyBorder="1" applyAlignment="1">
      <alignment horizontal="center"/>
    </xf>
    <xf numFmtId="194" fontId="15" fillId="0" borderId="7" xfId="24" applyFont="1" applyFill="1" applyBorder="1" applyAlignment="1">
      <alignment horizontal="center"/>
    </xf>
    <xf numFmtId="194" fontId="15" fillId="0" borderId="8" xfId="24" applyFont="1" applyFill="1" applyBorder="1" applyAlignment="1">
      <alignment horizontal="center" vertical="center" wrapText="1"/>
    </xf>
    <xf numFmtId="194" fontId="13" fillId="0" borderId="8" xfId="24" applyFont="1" applyFill="1" applyBorder="1" applyAlignment="1"/>
    <xf numFmtId="0" fontId="13" fillId="0" borderId="0" xfId="0" applyFont="1" applyFill="1" applyBorder="1" applyAlignment="1"/>
    <xf numFmtId="0" fontId="14" fillId="0" borderId="3" xfId="0" applyFont="1" applyFill="1" applyBorder="1" applyAlignment="1">
      <alignment horizontal="center"/>
    </xf>
    <xf numFmtId="194" fontId="14" fillId="0" borderId="3" xfId="24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shrinkToFit="1"/>
    </xf>
    <xf numFmtId="194" fontId="13" fillId="0" borderId="10" xfId="24" applyFont="1" applyFill="1" applyBorder="1" applyAlignment="1">
      <alignment horizontal="center" vertical="center" wrapText="1"/>
    </xf>
    <xf numFmtId="194" fontId="13" fillId="0" borderId="8" xfId="24" applyFont="1" applyFill="1" applyBorder="1" applyAlignment="1">
      <alignment horizontal="center"/>
    </xf>
    <xf numFmtId="194" fontId="13" fillId="0" borderId="11" xfId="24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94" fontId="13" fillId="0" borderId="8" xfId="24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12" xfId="0" applyFont="1" applyFill="1" applyBorder="1" applyAlignment="1">
      <alignment horizontal="center" shrinkToFit="1"/>
    </xf>
    <xf numFmtId="194" fontId="13" fillId="0" borderId="13" xfId="24" applyFont="1" applyFill="1" applyBorder="1" applyAlignment="1">
      <alignment horizontal="center" vertical="center"/>
    </xf>
    <xf numFmtId="194" fontId="13" fillId="0" borderId="14" xfId="24" applyFont="1" applyFill="1" applyBorder="1" applyAlignment="1">
      <alignment horizontal="center" vertical="center"/>
    </xf>
    <xf numFmtId="194" fontId="13" fillId="0" borderId="15" xfId="24" applyFont="1" applyFill="1" applyBorder="1" applyAlignment="1">
      <alignment horizontal="center" shrinkToFit="1"/>
    </xf>
    <xf numFmtId="194" fontId="13" fillId="0" borderId="14" xfId="24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94" fontId="13" fillId="0" borderId="14" xfId="24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1" fillId="0" borderId="14" xfId="0" applyFont="1" applyFill="1" applyBorder="1" applyAlignment="1"/>
    <xf numFmtId="49" fontId="13" fillId="0" borderId="17" xfId="0" applyNumberFormat="1" applyFont="1" applyFill="1" applyBorder="1" applyAlignment="1">
      <alignment horizontal="center" vertical="center" shrinkToFit="1"/>
    </xf>
    <xf numFmtId="1" fontId="13" fillId="0" borderId="18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shrinkToFit="1"/>
    </xf>
    <xf numFmtId="1" fontId="1" fillId="0" borderId="0" xfId="0" applyNumberFormat="1" applyFont="1" applyFill="1"/>
    <xf numFmtId="194" fontId="1" fillId="0" borderId="0" xfId="24" applyFont="1" applyFill="1" applyAlignment="1">
      <alignment shrinkToFit="1"/>
    </xf>
    <xf numFmtId="4" fontId="1" fillId="0" borderId="14" xfId="24" applyNumberFormat="1" applyFont="1" applyFill="1" applyBorder="1" applyAlignment="1">
      <alignment horizontal="right" shrinkToFit="1"/>
    </xf>
    <xf numFmtId="4" fontId="1" fillId="0" borderId="14" xfId="0" applyNumberFormat="1" applyFont="1" applyFill="1" applyBorder="1" applyAlignment="1">
      <alignment shrinkToFit="1"/>
    </xf>
    <xf numFmtId="194" fontId="1" fillId="0" borderId="14" xfId="24" applyFont="1" applyFill="1" applyBorder="1"/>
    <xf numFmtId="194" fontId="1" fillId="0" borderId="14" xfId="24" applyFont="1" applyFill="1" applyBorder="1" applyAlignment="1">
      <alignment shrinkToFit="1"/>
    </xf>
    <xf numFmtId="4" fontId="1" fillId="0" borderId="14" xfId="24" applyNumberFormat="1" applyFont="1" applyFill="1" applyBorder="1" applyAlignment="1">
      <alignment shrinkToFit="1"/>
    </xf>
    <xf numFmtId="0" fontId="1" fillId="0" borderId="14" xfId="0" applyFont="1" applyFill="1" applyBorder="1" applyAlignment="1">
      <alignment shrinkToFit="1"/>
    </xf>
    <xf numFmtId="0" fontId="16" fillId="0" borderId="14" xfId="0" applyFont="1" applyFill="1" applyBorder="1" applyAlignment="1">
      <alignment shrinkToFit="1"/>
    </xf>
    <xf numFmtId="40" fontId="13" fillId="0" borderId="0" xfId="0" applyNumberFormat="1" applyFont="1" applyFill="1" applyAlignment="1">
      <alignment shrinkToFit="1"/>
    </xf>
    <xf numFmtId="40" fontId="13" fillId="0" borderId="0" xfId="0" applyNumberFormat="1" applyFont="1" applyFill="1" applyBorder="1" applyAlignment="1">
      <alignment shrinkToFit="1"/>
    </xf>
    <xf numFmtId="4" fontId="1" fillId="0" borderId="14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/>
    <xf numFmtId="194" fontId="1" fillId="0" borderId="14" xfId="24" applyFont="1" applyFill="1" applyBorder="1" applyAlignment="1"/>
    <xf numFmtId="4" fontId="1" fillId="0" borderId="14" xfId="24" applyNumberFormat="1" applyFont="1" applyFill="1" applyBorder="1" applyAlignment="1"/>
    <xf numFmtId="0" fontId="16" fillId="0" borderId="14" xfId="0" applyFont="1" applyFill="1" applyBorder="1" applyAlignment="1"/>
    <xf numFmtId="0" fontId="13" fillId="0" borderId="14" xfId="0" applyFont="1" applyFill="1" applyBorder="1" applyAlignment="1">
      <alignment horizontal="center" shrinkToFit="1"/>
    </xf>
    <xf numFmtId="40" fontId="1" fillId="0" borderId="0" xfId="0" applyNumberFormat="1" applyFont="1" applyFill="1" applyBorder="1" applyAlignment="1">
      <alignment shrinkToFit="1"/>
    </xf>
    <xf numFmtId="0" fontId="13" fillId="0" borderId="0" xfId="0" applyFont="1" applyFill="1" applyAlignment="1">
      <alignment shrinkToFit="1"/>
    </xf>
    <xf numFmtId="40" fontId="1" fillId="0" borderId="0" xfId="0" applyNumberFormat="1" applyFont="1" applyFill="1" applyAlignment="1">
      <alignment shrinkToFit="1"/>
    </xf>
    <xf numFmtId="40" fontId="16" fillId="0" borderId="0" xfId="0" applyNumberFormat="1" applyFont="1" applyFill="1" applyAlignment="1">
      <alignment shrinkToFit="1"/>
    </xf>
    <xf numFmtId="4" fontId="1" fillId="0" borderId="14" xfId="24" applyNumberFormat="1" applyFont="1" applyFill="1" applyBorder="1"/>
    <xf numFmtId="194" fontId="1" fillId="0" borderId="14" xfId="24" applyFont="1" applyFill="1" applyBorder="1" applyAlignment="1">
      <alignment horizontal="center" shrinkToFi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1" fontId="1" fillId="0" borderId="0" xfId="24" applyNumberFormat="1" applyFont="1" applyFill="1" applyAlignment="1">
      <alignment horizontal="center" shrinkToFit="1"/>
    </xf>
    <xf numFmtId="38" fontId="1" fillId="0" borderId="0" xfId="0" applyNumberFormat="1" applyFont="1" applyFill="1" applyAlignment="1"/>
    <xf numFmtId="1" fontId="1" fillId="0" borderId="0" xfId="0" applyNumberFormat="1" applyFont="1" applyFill="1" applyAlignment="1">
      <alignment shrinkToFit="1"/>
    </xf>
    <xf numFmtId="4" fontId="1" fillId="0" borderId="0" xfId="24" applyNumberFormat="1" applyFont="1" applyFill="1" applyAlignment="1">
      <alignment horizontal="right"/>
    </xf>
    <xf numFmtId="194" fontId="1" fillId="0" borderId="0" xfId="24" applyFont="1" applyFill="1" applyBorder="1" applyAlignment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shrinkToFit="1"/>
    </xf>
    <xf numFmtId="194" fontId="1" fillId="0" borderId="0" xfId="24" applyFont="1" applyFill="1" applyBorder="1" applyAlignment="1">
      <alignment shrinkToFit="1"/>
    </xf>
    <xf numFmtId="0" fontId="1" fillId="0" borderId="0" xfId="0" applyFont="1" applyFill="1" applyBorder="1" applyAlignment="1"/>
    <xf numFmtId="1" fontId="1" fillId="0" borderId="0" xfId="0" applyNumberFormat="1" applyFont="1" applyFill="1" applyBorder="1"/>
    <xf numFmtId="40" fontId="13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right"/>
    </xf>
    <xf numFmtId="0" fontId="26" fillId="0" borderId="0" xfId="0" applyFont="1" applyFill="1"/>
    <xf numFmtId="38" fontId="1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shrinkToFit="1"/>
    </xf>
    <xf numFmtId="0" fontId="13" fillId="0" borderId="0" xfId="0" applyFont="1" applyFill="1" applyBorder="1" applyAlignment="1">
      <alignment shrinkToFit="1"/>
    </xf>
    <xf numFmtId="0" fontId="1" fillId="0" borderId="15" xfId="0" applyFont="1" applyFill="1" applyBorder="1" applyAlignment="1">
      <alignment shrinkToFit="1"/>
    </xf>
    <xf numFmtId="0" fontId="1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199" fontId="1" fillId="0" borderId="0" xfId="24" applyNumberFormat="1" applyFont="1" applyFill="1" applyAlignment="1">
      <alignment shrinkToFit="1"/>
    </xf>
    <xf numFmtId="0" fontId="14" fillId="0" borderId="6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 vertical="center" shrinkToFit="1"/>
    </xf>
    <xf numFmtId="194" fontId="15" fillId="0" borderId="3" xfId="24" applyFont="1" applyFill="1" applyBorder="1" applyAlignment="1">
      <alignment horizontal="left"/>
    </xf>
    <xf numFmtId="194" fontId="14" fillId="0" borderId="3" xfId="24" applyFont="1" applyFill="1" applyBorder="1" applyAlignment="1">
      <alignment horizontal="left"/>
    </xf>
    <xf numFmtId="0" fontId="1" fillId="0" borderId="16" xfId="0" applyFont="1" applyFill="1" applyBorder="1" applyAlignment="1">
      <alignment horizontal="left" shrinkToFit="1"/>
    </xf>
    <xf numFmtId="0" fontId="1" fillId="0" borderId="19" xfId="0" applyFont="1" applyFill="1" applyBorder="1" applyAlignment="1">
      <alignment horizontal="left" shrinkToFit="1"/>
    </xf>
    <xf numFmtId="0" fontId="1" fillId="0" borderId="13" xfId="0" applyFont="1" applyFill="1" applyBorder="1" applyAlignment="1">
      <alignment horizontal="left" shrinkToFit="1"/>
    </xf>
    <xf numFmtId="194" fontId="13" fillId="0" borderId="13" xfId="24" applyFont="1" applyFill="1" applyBorder="1" applyAlignment="1">
      <alignment horizontal="left"/>
    </xf>
    <xf numFmtId="194" fontId="13" fillId="0" borderId="14" xfId="24" applyFont="1" applyFill="1" applyBorder="1" applyAlignment="1">
      <alignment horizontal="left"/>
    </xf>
    <xf numFmtId="194" fontId="13" fillId="0" borderId="15" xfId="24" applyFont="1" applyFill="1" applyBorder="1" applyAlignment="1">
      <alignment horizontal="left" shrinkToFit="1"/>
    </xf>
    <xf numFmtId="0" fontId="13" fillId="0" borderId="14" xfId="0" applyFont="1" applyFill="1" applyBorder="1" applyAlignment="1">
      <alignment horizontal="left"/>
    </xf>
    <xf numFmtId="194" fontId="1" fillId="0" borderId="14" xfId="24" applyFont="1" applyFill="1" applyBorder="1" applyAlignment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49" fontId="13" fillId="0" borderId="17" xfId="0" applyNumberFormat="1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/>
    </xf>
    <xf numFmtId="0" fontId="1" fillId="0" borderId="12" xfId="0" applyFont="1" applyFill="1" applyBorder="1" applyAlignment="1">
      <alignment shrinkToFit="1"/>
    </xf>
    <xf numFmtId="194" fontId="13" fillId="0" borderId="20" xfId="24" applyFont="1" applyFill="1" applyBorder="1" applyAlignment="1">
      <alignment horizontal="left"/>
    </xf>
    <xf numFmtId="17" fontId="1" fillId="0" borderId="14" xfId="24" applyNumberFormat="1" applyFont="1" applyFill="1" applyBorder="1" applyAlignment="1">
      <alignment horizontal="center"/>
    </xf>
    <xf numFmtId="4" fontId="1" fillId="0" borderId="12" xfId="24" applyNumberFormat="1" applyFont="1" applyFill="1" applyBorder="1" applyAlignment="1">
      <alignment shrinkToFit="1"/>
    </xf>
    <xf numFmtId="4" fontId="1" fillId="0" borderId="12" xfId="24" applyNumberFormat="1" applyFont="1" applyFill="1" applyBorder="1"/>
    <xf numFmtId="4" fontId="1" fillId="0" borderId="0" xfId="0" applyNumberFormat="1" applyFont="1" applyFill="1" applyAlignment="1">
      <alignment shrinkToFit="1"/>
    </xf>
    <xf numFmtId="4" fontId="1" fillId="0" borderId="0" xfId="0" applyNumberFormat="1" applyFont="1" applyFill="1" applyAlignment="1">
      <alignment horizontal="right" shrinkToFit="1"/>
    </xf>
    <xf numFmtId="194" fontId="14" fillId="0" borderId="3" xfId="24" applyFont="1" applyFill="1" applyBorder="1" applyAlignment="1">
      <alignment horizontal="center" shrinkToFit="1"/>
    </xf>
    <xf numFmtId="0" fontId="1" fillId="0" borderId="13" xfId="0" applyFont="1" applyFill="1" applyBorder="1"/>
    <xf numFmtId="4" fontId="13" fillId="0" borderId="0" xfId="24" applyNumberFormat="1" applyFont="1" applyFill="1" applyAlignment="1"/>
    <xf numFmtId="4" fontId="14" fillId="0" borderId="3" xfId="24" applyNumberFormat="1" applyFont="1" applyFill="1" applyBorder="1" applyAlignment="1">
      <alignment horizontal="center"/>
    </xf>
    <xf numFmtId="4" fontId="15" fillId="0" borderId="3" xfId="24" applyNumberFormat="1" applyFont="1" applyFill="1" applyBorder="1" applyAlignment="1">
      <alignment horizontal="left"/>
    </xf>
    <xf numFmtId="4" fontId="1" fillId="0" borderId="0" xfId="24" applyNumberFormat="1" applyFont="1" applyFill="1" applyAlignment="1"/>
    <xf numFmtId="194" fontId="13" fillId="0" borderId="0" xfId="24" applyFont="1" applyFill="1" applyBorder="1" applyAlignment="1">
      <alignment shrinkToFit="1"/>
    </xf>
    <xf numFmtId="194" fontId="13" fillId="0" borderId="8" xfId="24" applyFont="1" applyFill="1" applyBorder="1" applyAlignment="1">
      <alignment shrinkToFit="1"/>
    </xf>
    <xf numFmtId="194" fontId="13" fillId="0" borderId="10" xfId="24" applyFont="1" applyFill="1" applyBorder="1" applyAlignment="1">
      <alignment horizontal="center" vertical="center" shrinkToFit="1"/>
    </xf>
    <xf numFmtId="194" fontId="13" fillId="0" borderId="13" xfId="24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left"/>
    </xf>
    <xf numFmtId="194" fontId="13" fillId="0" borderId="20" xfId="24" applyFont="1" applyFill="1" applyBorder="1" applyAlignment="1">
      <alignment horizontal="left" shrinkToFit="1"/>
    </xf>
    <xf numFmtId="4" fontId="1" fillId="0" borderId="12" xfId="0" applyNumberFormat="1" applyFont="1" applyFill="1" applyBorder="1" applyAlignment="1">
      <alignment shrinkToFit="1"/>
    </xf>
    <xf numFmtId="4" fontId="1" fillId="0" borderId="0" xfId="0" applyNumberFormat="1" applyFont="1" applyFill="1" applyBorder="1" applyAlignment="1">
      <alignment shrinkToFit="1"/>
    </xf>
    <xf numFmtId="194" fontId="13" fillId="0" borderId="0" xfId="24" applyFont="1" applyFill="1" applyAlignment="1">
      <alignment horizontal="right"/>
    </xf>
    <xf numFmtId="194" fontId="13" fillId="0" borderId="8" xfId="24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shrinkToFit="1"/>
    </xf>
    <xf numFmtId="0" fontId="14" fillId="0" borderId="12" xfId="0" applyFont="1" applyFill="1" applyBorder="1" applyAlignment="1">
      <alignment horizontal="right" shrinkToFit="1"/>
    </xf>
    <xf numFmtId="0" fontId="1" fillId="0" borderId="16" xfId="0" applyFont="1" applyFill="1" applyBorder="1" applyAlignment="1">
      <alignment horizontal="right" shrinkToFit="1"/>
    </xf>
    <xf numFmtId="194" fontId="1" fillId="0" borderId="14" xfId="24" applyFont="1" applyFill="1" applyBorder="1" applyAlignment="1">
      <alignment horizontal="right" shrinkToFit="1"/>
    </xf>
    <xf numFmtId="194" fontId="1" fillId="0" borderId="14" xfId="24" applyFont="1" applyFill="1" applyBorder="1" applyAlignment="1">
      <alignment horizontal="right"/>
    </xf>
    <xf numFmtId="194" fontId="1" fillId="0" borderId="0" xfId="24" applyFont="1" applyFill="1" applyAlignment="1">
      <alignment horizontal="right"/>
    </xf>
    <xf numFmtId="200" fontId="13" fillId="0" borderId="0" xfId="24" applyNumberFormat="1" applyFont="1" applyFill="1" applyAlignment="1">
      <alignment horizontal="right"/>
    </xf>
    <xf numFmtId="200" fontId="13" fillId="0" borderId="8" xfId="24" applyNumberFormat="1" applyFont="1" applyFill="1" applyBorder="1" applyAlignment="1">
      <alignment horizontal="right"/>
    </xf>
    <xf numFmtId="200" fontId="13" fillId="0" borderId="14" xfId="24" applyNumberFormat="1" applyFont="1" applyFill="1" applyBorder="1" applyAlignment="1">
      <alignment horizontal="right"/>
    </xf>
    <xf numFmtId="200" fontId="13" fillId="0" borderId="20" xfId="24" applyNumberFormat="1" applyFont="1" applyFill="1" applyBorder="1" applyAlignment="1">
      <alignment horizontal="right"/>
    </xf>
    <xf numFmtId="200" fontId="1" fillId="0" borderId="0" xfId="24" applyNumberFormat="1" applyFont="1" applyFill="1" applyAlignment="1">
      <alignment horizontal="right"/>
    </xf>
    <xf numFmtId="0" fontId="13" fillId="0" borderId="8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left" shrinkToFit="1"/>
    </xf>
    <xf numFmtId="0" fontId="1" fillId="0" borderId="0" xfId="0" applyFont="1" applyFill="1"/>
    <xf numFmtId="0" fontId="1" fillId="0" borderId="0" xfId="0" applyFont="1" applyFill="1" applyBorder="1"/>
    <xf numFmtId="4" fontId="1" fillId="0" borderId="0" xfId="24" applyNumberFormat="1" applyFont="1" applyFill="1" applyBorder="1" applyAlignment="1">
      <alignment shrinkToFit="1"/>
    </xf>
    <xf numFmtId="0" fontId="14" fillId="0" borderId="6" xfId="0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left"/>
    </xf>
    <xf numFmtId="194" fontId="1" fillId="0" borderId="15" xfId="24" applyFont="1" applyFill="1" applyBorder="1" applyAlignment="1"/>
    <xf numFmtId="0" fontId="1" fillId="0" borderId="14" xfId="0" applyFont="1" applyFill="1" applyBorder="1"/>
    <xf numFmtId="194" fontId="13" fillId="0" borderId="0" xfId="24" applyFont="1" applyFill="1" applyAlignment="1">
      <alignment horizontal="center"/>
    </xf>
    <xf numFmtId="194" fontId="15" fillId="0" borderId="3" xfId="24" applyFont="1" applyFill="1" applyBorder="1" applyAlignment="1">
      <alignment horizontal="center"/>
    </xf>
    <xf numFmtId="194" fontId="1" fillId="0" borderId="0" xfId="24" applyFont="1" applyFill="1" applyAlignment="1">
      <alignment horizontal="center"/>
    </xf>
    <xf numFmtId="0" fontId="15" fillId="0" borderId="3" xfId="0" applyFont="1" applyFill="1" applyBorder="1" applyAlignment="1">
      <alignment horizontal="left" shrinkToFit="1"/>
    </xf>
    <xf numFmtId="4" fontId="1" fillId="0" borderId="12" xfId="24" applyNumberFormat="1" applyFont="1" applyFill="1" applyBorder="1" applyAlignment="1"/>
    <xf numFmtId="200" fontId="1" fillId="0" borderId="14" xfId="24" applyNumberFormat="1" applyFont="1" applyFill="1" applyBorder="1" applyAlignment="1">
      <alignment horizontal="right" shrinkToFit="1"/>
    </xf>
    <xf numFmtId="194" fontId="1" fillId="0" borderId="12" xfId="24" applyFont="1" applyFill="1" applyBorder="1" applyAlignment="1"/>
    <xf numFmtId="194" fontId="1" fillId="0" borderId="12" xfId="24" applyFont="1" applyFill="1" applyBorder="1" applyAlignment="1">
      <alignment shrinkToFit="1"/>
    </xf>
    <xf numFmtId="1" fontId="1" fillId="0" borderId="0" xfId="0" applyNumberFormat="1" applyFont="1" applyFill="1" applyBorder="1" applyAlignment="1"/>
    <xf numFmtId="194" fontId="15" fillId="0" borderId="2" xfId="24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 shrinkToFit="1"/>
    </xf>
    <xf numFmtId="194" fontId="1" fillId="0" borderId="0" xfId="24" applyFont="1" applyFill="1" applyBorder="1" applyAlignment="1">
      <alignment horizontal="center" shrinkToFit="1"/>
    </xf>
    <xf numFmtId="49" fontId="26" fillId="0" borderId="0" xfId="0" applyNumberFormat="1" applyFont="1" applyFill="1" applyAlignment="1" applyProtection="1">
      <alignment horizontal="center" shrinkToFit="1"/>
      <protection locked="0"/>
    </xf>
    <xf numFmtId="0" fontId="1" fillId="0" borderId="0" xfId="0" applyFont="1" applyProtection="1"/>
    <xf numFmtId="0" fontId="14" fillId="0" borderId="0" xfId="0" applyFont="1" applyAlignment="1" applyProtection="1">
      <alignment horizontal="center" shrinkToFit="1"/>
    </xf>
    <xf numFmtId="0" fontId="1" fillId="0" borderId="0" xfId="0" applyFont="1" applyAlignment="1" applyProtection="1">
      <alignment shrinkToFit="1"/>
    </xf>
    <xf numFmtId="0" fontId="19" fillId="0" borderId="0" xfId="0" applyFont="1" applyAlignment="1" applyProtection="1">
      <alignment shrinkToFit="1"/>
    </xf>
    <xf numFmtId="49" fontId="14" fillId="0" borderId="0" xfId="0" applyNumberFormat="1" applyFont="1" applyAlignment="1" applyProtection="1">
      <alignment shrinkToFit="1"/>
    </xf>
    <xf numFmtId="0" fontId="14" fillId="0" borderId="0" xfId="0" applyFont="1" applyAlignment="1" applyProtection="1">
      <alignment shrinkToFit="1"/>
    </xf>
    <xf numFmtId="49" fontId="14" fillId="0" borderId="0" xfId="0" applyNumberFormat="1" applyFont="1" applyAlignment="1" applyProtection="1">
      <alignment horizontal="right" shrinkToFit="1"/>
    </xf>
    <xf numFmtId="0" fontId="1" fillId="0" borderId="0" xfId="0" applyFont="1" applyAlignment="1" applyProtection="1">
      <alignment horizontal="center" shrinkToFit="1"/>
    </xf>
    <xf numFmtId="0" fontId="20" fillId="0" borderId="0" xfId="0" applyFont="1" applyAlignment="1" applyProtection="1">
      <alignment horizontal="left" shrinkToFit="1"/>
    </xf>
    <xf numFmtId="0" fontId="1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shrinkToFit="1"/>
    </xf>
    <xf numFmtId="0" fontId="14" fillId="0" borderId="0" xfId="0" applyFont="1" applyBorder="1" applyProtection="1"/>
    <xf numFmtId="0" fontId="14" fillId="0" borderId="0" xfId="0" applyFont="1" applyAlignment="1" applyProtection="1">
      <alignment horizontal="right" shrinkToFit="1"/>
    </xf>
    <xf numFmtId="0" fontId="1" fillId="0" borderId="0" xfId="0" applyFont="1" applyBorder="1" applyProtection="1"/>
    <xf numFmtId="0" fontId="14" fillId="0" borderId="0" xfId="0" applyFont="1" applyBorder="1" applyAlignment="1" applyProtection="1">
      <alignment shrinkToFit="1"/>
    </xf>
    <xf numFmtId="0" fontId="1" fillId="0" borderId="5" xfId="0" applyFont="1" applyBorder="1" applyAlignment="1" applyProtection="1">
      <alignment shrinkToFit="1"/>
    </xf>
    <xf numFmtId="49" fontId="14" fillId="0" borderId="5" xfId="0" applyNumberFormat="1" applyFont="1" applyBorder="1" applyAlignment="1" applyProtection="1">
      <alignment shrinkToFit="1"/>
    </xf>
    <xf numFmtId="0" fontId="14" fillId="0" borderId="5" xfId="0" applyFont="1" applyBorder="1" applyAlignment="1" applyProtection="1">
      <alignment shrinkToFit="1"/>
    </xf>
    <xf numFmtId="0" fontId="1" fillId="0" borderId="5" xfId="0" applyFont="1" applyBorder="1" applyProtection="1"/>
    <xf numFmtId="0" fontId="22" fillId="0" borderId="0" xfId="0" applyFont="1" applyAlignment="1" applyProtection="1"/>
    <xf numFmtId="0" fontId="1" fillId="0" borderId="21" xfId="0" applyFont="1" applyBorder="1" applyProtection="1"/>
    <xf numFmtId="194" fontId="22" fillId="0" borderId="0" xfId="0" applyNumberFormat="1" applyFont="1" applyAlignment="1" applyProtection="1"/>
    <xf numFmtId="1" fontId="1" fillId="0" borderId="0" xfId="0" applyNumberFormat="1" applyFont="1" applyBorder="1" applyAlignment="1" applyProtection="1">
      <alignment shrinkToFit="1"/>
    </xf>
    <xf numFmtId="0" fontId="1" fillId="0" borderId="0" xfId="0" applyFont="1" applyBorder="1" applyAlignment="1" applyProtection="1">
      <alignment horizontal="center" shrinkToFit="1"/>
    </xf>
    <xf numFmtId="194" fontId="1" fillId="0" borderId="0" xfId="24" applyFont="1" applyProtection="1"/>
    <xf numFmtId="194" fontId="1" fillId="0" borderId="0" xfId="24" applyFont="1" applyAlignment="1" applyProtection="1">
      <alignment horizontal="center"/>
    </xf>
    <xf numFmtId="194" fontId="1" fillId="0" borderId="0" xfId="0" applyNumberFormat="1" applyFont="1" applyProtection="1"/>
    <xf numFmtId="49" fontId="1" fillId="0" borderId="0" xfId="0" applyNumberFormat="1" applyFont="1" applyAlignment="1" applyProtection="1">
      <alignment horizontal="left"/>
    </xf>
    <xf numFmtId="194" fontId="1" fillId="0" borderId="2" xfId="24" applyFont="1" applyBorder="1" applyProtection="1"/>
    <xf numFmtId="0" fontId="1" fillId="0" borderId="0" xfId="0" applyFont="1" applyAlignment="1" applyProtection="1">
      <alignment horizontal="left"/>
    </xf>
    <xf numFmtId="194" fontId="1" fillId="0" borderId="2" xfId="0" applyNumberFormat="1" applyFont="1" applyBorder="1" applyProtection="1"/>
    <xf numFmtId="0" fontId="14" fillId="0" borderId="0" xfId="0" applyFont="1" applyProtection="1"/>
    <xf numFmtId="194" fontId="1" fillId="2" borderId="0" xfId="24" applyFont="1" applyFill="1" applyProtection="1"/>
    <xf numFmtId="194" fontId="1" fillId="0" borderId="0" xfId="0" applyNumberFormat="1" applyFont="1" applyAlignment="1" applyProtection="1">
      <alignment horizontal="right"/>
    </xf>
    <xf numFmtId="194" fontId="1" fillId="0" borderId="0" xfId="0" applyNumberFormat="1" applyFont="1" applyAlignment="1" applyProtection="1">
      <alignment horizontal="center"/>
    </xf>
    <xf numFmtId="194" fontId="1" fillId="0" borderId="0" xfId="0" applyNumberFormat="1" applyFont="1" applyAlignment="1" applyProtection="1">
      <alignment shrinkToFit="1"/>
    </xf>
    <xf numFmtId="194" fontId="1" fillId="0" borderId="0" xfId="24" applyFont="1" applyAlignment="1" applyProtection="1">
      <alignment shrinkToFit="1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3" xfId="0" applyFont="1" applyBorder="1" applyProtection="1"/>
    <xf numFmtId="0" fontId="1" fillId="0" borderId="0" xfId="0" applyFont="1" applyBorder="1" applyAlignment="1" applyProtection="1">
      <alignment horizontal="right"/>
    </xf>
    <xf numFmtId="194" fontId="1" fillId="0" borderId="0" xfId="24" applyFont="1" applyBorder="1" applyAlignment="1" applyProtection="1">
      <alignment shrinkToFit="1"/>
    </xf>
    <xf numFmtId="0" fontId="1" fillId="0" borderId="15" xfId="0" applyFont="1" applyBorder="1" applyProtection="1"/>
    <xf numFmtId="194" fontId="14" fillId="0" borderId="22" xfId="24" applyFont="1" applyBorder="1" applyAlignment="1" applyProtection="1">
      <alignment shrinkToFit="1"/>
    </xf>
    <xf numFmtId="0" fontId="1" fillId="0" borderId="23" xfId="0" applyFont="1" applyBorder="1" applyProtection="1"/>
    <xf numFmtId="0" fontId="1" fillId="0" borderId="24" xfId="0" applyFont="1" applyBorder="1" applyProtection="1"/>
    <xf numFmtId="194" fontId="1" fillId="0" borderId="25" xfId="24" applyFont="1" applyFill="1" applyBorder="1" applyProtection="1"/>
    <xf numFmtId="201" fontId="1" fillId="2" borderId="25" xfId="24" applyNumberFormat="1" applyFont="1" applyFill="1" applyBorder="1" applyProtection="1"/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shrinkToFit="1"/>
    </xf>
    <xf numFmtId="1" fontId="1" fillId="0" borderId="8" xfId="0" applyNumberFormat="1" applyFont="1" applyFill="1" applyBorder="1"/>
    <xf numFmtId="1" fontId="1" fillId="0" borderId="15" xfId="0" applyNumberFormat="1" applyFont="1" applyFill="1" applyBorder="1" applyAlignment="1">
      <alignment shrinkToFit="1"/>
    </xf>
    <xf numFmtId="199" fontId="1" fillId="0" borderId="15" xfId="24" applyNumberFormat="1" applyFont="1" applyFill="1" applyBorder="1" applyAlignment="1">
      <alignment shrinkToFit="1"/>
    </xf>
    <xf numFmtId="0" fontId="1" fillId="0" borderId="8" xfId="0" applyFont="1" applyFill="1" applyBorder="1" applyAlignment="1"/>
    <xf numFmtId="40" fontId="16" fillId="0" borderId="0" xfId="0" applyNumberFormat="1" applyFont="1" applyFill="1" applyBorder="1" applyAlignment="1">
      <alignment shrinkToFit="1"/>
    </xf>
    <xf numFmtId="4" fontId="1" fillId="0" borderId="0" xfId="24" applyNumberFormat="1" applyFont="1" applyFill="1" applyBorder="1" applyAlignment="1">
      <alignment horizontal="right" shrinkToFit="1"/>
    </xf>
    <xf numFmtId="194" fontId="1" fillId="0" borderId="0" xfId="24" applyFont="1" applyFill="1" applyBorder="1"/>
    <xf numFmtId="4" fontId="1" fillId="0" borderId="0" xfId="0" applyNumberFormat="1" applyFont="1" applyFill="1" applyBorder="1" applyAlignment="1">
      <alignment horizontal="right" shrinkToFit="1"/>
    </xf>
    <xf numFmtId="194" fontId="1" fillId="0" borderId="0" xfId="24" applyFont="1" applyFill="1" applyBorder="1" applyAlignment="1">
      <alignment horizontal="right" shrinkToFit="1"/>
    </xf>
    <xf numFmtId="0" fontId="1" fillId="0" borderId="13" xfId="0" applyFont="1" applyFill="1" applyBorder="1" applyAlignment="1"/>
    <xf numFmtId="0" fontId="1" fillId="4" borderId="13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1" fontId="1" fillId="0" borderId="13" xfId="0" applyNumberFormat="1" applyFont="1" applyFill="1" applyBorder="1"/>
    <xf numFmtId="0" fontId="1" fillId="0" borderId="13" xfId="0" applyFont="1" applyFill="1" applyBorder="1" applyAlignment="1">
      <alignment shrinkToFit="1"/>
    </xf>
    <xf numFmtId="4" fontId="1" fillId="0" borderId="0" xfId="24" applyNumberFormat="1" applyFont="1" applyFill="1" applyBorder="1" applyAlignment="1">
      <alignment horizontal="right"/>
    </xf>
    <xf numFmtId="4" fontId="1" fillId="0" borderId="0" xfId="24" applyNumberFormat="1" applyFont="1" applyFill="1" applyBorder="1" applyAlignment="1"/>
    <xf numFmtId="194" fontId="1" fillId="0" borderId="0" xfId="24" applyFont="1" applyFill="1" applyBorder="1" applyAlignment="1">
      <alignment horizontal="right"/>
    </xf>
    <xf numFmtId="4" fontId="1" fillId="0" borderId="0" xfId="24" applyNumberFormat="1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shrinkToFit="1"/>
    </xf>
    <xf numFmtId="49" fontId="13" fillId="0" borderId="0" xfId="0" applyNumberFormat="1" applyFont="1" applyFill="1" applyBorder="1" applyAlignment="1">
      <alignment horizontal="center" shrinkToFit="1"/>
    </xf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194" fontId="1" fillId="0" borderId="8" xfId="24" applyFont="1" applyFill="1" applyBorder="1" applyAlignment="1">
      <alignment shrinkToFit="1"/>
    </xf>
    <xf numFmtId="1" fontId="1" fillId="0" borderId="0" xfId="0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shrinkToFit="1"/>
    </xf>
    <xf numFmtId="40" fontId="20" fillId="0" borderId="0" xfId="0" applyNumberFormat="1" applyFont="1" applyAlignment="1" applyProtection="1">
      <alignment horizontal="left" shrinkToFit="1"/>
    </xf>
    <xf numFmtId="1" fontId="20" fillId="0" borderId="0" xfId="0" applyNumberFormat="1" applyFont="1" applyAlignment="1" applyProtection="1">
      <alignment horizontal="left" shrinkToFit="1"/>
    </xf>
    <xf numFmtId="0" fontId="1" fillId="5" borderId="0" xfId="0" applyFont="1" applyFill="1" applyAlignment="1"/>
    <xf numFmtId="0" fontId="14" fillId="5" borderId="0" xfId="0" applyFont="1" applyFill="1" applyAlignment="1"/>
    <xf numFmtId="0" fontId="1" fillId="5" borderId="0" xfId="0" applyFont="1" applyFill="1" applyAlignment="1">
      <alignment shrinkToFit="1"/>
    </xf>
    <xf numFmtId="194" fontId="1" fillId="0" borderId="8" xfId="24" applyFont="1" applyFill="1" applyBorder="1" applyAlignment="1"/>
    <xf numFmtId="1" fontId="1" fillId="0" borderId="14" xfId="24" applyNumberFormat="1" applyFont="1" applyFill="1" applyBorder="1" applyAlignment="1">
      <alignment horizontal="center" shrinkToFit="1"/>
    </xf>
    <xf numFmtId="1" fontId="26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26" fillId="4" borderId="14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4" fontId="1" fillId="0" borderId="14" xfId="24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center"/>
    </xf>
    <xf numFmtId="1" fontId="1" fillId="0" borderId="0" xfId="24" applyNumberFormat="1" applyFont="1" applyFill="1" applyBorder="1" applyAlignment="1">
      <alignment horizontal="center" shrinkToFit="1"/>
    </xf>
    <xf numFmtId="1" fontId="26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shrinkToFit="1"/>
    </xf>
    <xf numFmtId="4" fontId="1" fillId="0" borderId="0" xfId="0" applyNumberFormat="1" applyFont="1" applyFill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left"/>
    </xf>
    <xf numFmtId="194" fontId="1" fillId="0" borderId="8" xfId="24" applyFont="1" applyFill="1" applyBorder="1" applyAlignment="1">
      <alignment horizontal="center" shrinkToFit="1"/>
    </xf>
    <xf numFmtId="0" fontId="1" fillId="0" borderId="11" xfId="0" applyFont="1" applyFill="1" applyBorder="1" applyAlignment="1">
      <alignment shrinkToFit="1"/>
    </xf>
    <xf numFmtId="4" fontId="1" fillId="0" borderId="9" xfId="24" applyNumberFormat="1" applyFont="1" applyFill="1" applyBorder="1" applyAlignment="1">
      <alignment shrinkToFi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 shrinkToFit="1"/>
    </xf>
    <xf numFmtId="1" fontId="1" fillId="0" borderId="0" xfId="0" applyNumberFormat="1" applyFont="1" applyFill="1" applyAlignment="1">
      <alignment horizontal="center" vertical="center" shrinkToFit="1"/>
    </xf>
    <xf numFmtId="1" fontId="26" fillId="6" borderId="14" xfId="0" applyNumberFormat="1" applyFont="1" applyFill="1" applyBorder="1" applyAlignment="1">
      <alignment horizontal="center"/>
    </xf>
    <xf numFmtId="0" fontId="26" fillId="6" borderId="0" xfId="0" applyFont="1" applyFill="1" applyAlignment="1"/>
    <xf numFmtId="0" fontId="27" fillId="6" borderId="0" xfId="0" applyFont="1" applyFill="1" applyAlignment="1"/>
    <xf numFmtId="0" fontId="26" fillId="6" borderId="0" xfId="0" applyFont="1" applyFill="1" applyBorder="1"/>
    <xf numFmtId="0" fontId="26" fillId="6" borderId="0" xfId="0" applyFont="1" applyFill="1" applyBorder="1" applyAlignment="1">
      <alignment horizontal="left"/>
    </xf>
    <xf numFmtId="4" fontId="26" fillId="6" borderId="14" xfId="24" applyNumberFormat="1" applyFont="1" applyFill="1" applyBorder="1" applyAlignment="1">
      <alignment horizontal="right"/>
    </xf>
    <xf numFmtId="194" fontId="26" fillId="6" borderId="14" xfId="24" applyFont="1" applyFill="1" applyBorder="1" applyAlignment="1"/>
    <xf numFmtId="194" fontId="26" fillId="6" borderId="14" xfId="24" applyFont="1" applyFill="1" applyBorder="1" applyAlignment="1">
      <alignment horizontal="right"/>
    </xf>
    <xf numFmtId="194" fontId="26" fillId="6" borderId="14" xfId="24" applyFont="1" applyFill="1" applyBorder="1" applyAlignment="1">
      <alignment shrinkToFit="1"/>
    </xf>
    <xf numFmtId="194" fontId="26" fillId="6" borderId="8" xfId="24" applyFont="1" applyFill="1" applyBorder="1" applyAlignment="1">
      <alignment shrinkToFit="1"/>
    </xf>
    <xf numFmtId="194" fontId="26" fillId="6" borderId="15" xfId="24" applyFont="1" applyFill="1" applyBorder="1" applyAlignment="1"/>
    <xf numFmtId="0" fontId="26" fillId="6" borderId="14" xfId="0" applyFont="1" applyFill="1" applyBorder="1" applyAlignment="1"/>
    <xf numFmtId="0" fontId="26" fillId="6" borderId="0" xfId="0" applyFont="1" applyFill="1"/>
    <xf numFmtId="2" fontId="26" fillId="6" borderId="0" xfId="0" applyNumberFormat="1" applyFont="1" applyFill="1" applyAlignment="1"/>
    <xf numFmtId="4" fontId="26" fillId="6" borderId="0" xfId="0" applyNumberFormat="1" applyFont="1" applyFill="1" applyAlignment="1"/>
    <xf numFmtId="49" fontId="13" fillId="0" borderId="0" xfId="24" applyNumberFormat="1" applyFont="1" applyFill="1" applyAlignment="1">
      <alignment horizontal="center" vertical="center" shrinkToFit="1"/>
    </xf>
    <xf numFmtId="49" fontId="1" fillId="0" borderId="0" xfId="24" applyNumberFormat="1" applyFont="1" applyFill="1" applyAlignment="1">
      <alignment horizontal="center" vertical="center" shrinkToFit="1"/>
    </xf>
    <xf numFmtId="2" fontId="1" fillId="0" borderId="0" xfId="0" applyNumberFormat="1" applyFont="1" applyFill="1" applyBorder="1" applyAlignment="1"/>
    <xf numFmtId="0" fontId="26" fillId="6" borderId="0" xfId="0" applyFont="1" applyFill="1" applyBorder="1" applyAlignment="1"/>
    <xf numFmtId="194" fontId="1" fillId="0" borderId="0" xfId="24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left" shrinkToFit="1"/>
    </xf>
    <xf numFmtId="1" fontId="1" fillId="0" borderId="0" xfId="0" applyNumberFormat="1" applyFont="1" applyFill="1" applyAlignment="1">
      <alignment horizontal="left" shrinkToFit="1"/>
    </xf>
    <xf numFmtId="1" fontId="27" fillId="6" borderId="0" xfId="0" applyNumberFormat="1" applyFont="1" applyFill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1" fontId="14" fillId="5" borderId="0" xfId="0" applyNumberFormat="1" applyFont="1" applyFill="1" applyAlignment="1">
      <alignment horizontal="left"/>
    </xf>
    <xf numFmtId="0" fontId="28" fillId="6" borderId="0" xfId="0" applyFont="1" applyFill="1" applyAlignment="1">
      <alignment horizontal="center"/>
    </xf>
    <xf numFmtId="0" fontId="28" fillId="6" borderId="3" xfId="0" applyFont="1" applyFill="1" applyBorder="1" applyAlignment="1">
      <alignment horizontal="left"/>
    </xf>
    <xf numFmtId="0" fontId="28" fillId="6" borderId="1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1" fontId="28" fillId="0" borderId="14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center" shrinkToFit="1"/>
    </xf>
    <xf numFmtId="0" fontId="1" fillId="0" borderId="0" xfId="0" applyNumberFormat="1" applyFont="1" applyFill="1" applyAlignment="1">
      <alignment horizontal="center" shrinkToFit="1"/>
    </xf>
    <xf numFmtId="0" fontId="13" fillId="0" borderId="0" xfId="0" applyNumberFormat="1" applyFont="1" applyFill="1" applyAlignment="1">
      <alignment horizontal="center"/>
    </xf>
    <xf numFmtId="0" fontId="1" fillId="6" borderId="13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14" xfId="0" applyFont="1" applyFill="1" applyBorder="1" applyAlignment="1">
      <alignment shrinkToFit="1"/>
    </xf>
    <xf numFmtId="4" fontId="1" fillId="6" borderId="14" xfId="0" applyNumberFormat="1" applyFont="1" applyFill="1" applyBorder="1" applyAlignment="1">
      <alignment shrinkToFit="1"/>
    </xf>
    <xf numFmtId="4" fontId="1" fillId="6" borderId="14" xfId="0" applyNumberFormat="1" applyFont="1" applyFill="1" applyBorder="1" applyAlignment="1">
      <alignment horizontal="right" shrinkToFit="1"/>
    </xf>
    <xf numFmtId="194" fontId="1" fillId="6" borderId="14" xfId="24" applyFont="1" applyFill="1" applyBorder="1" applyAlignment="1">
      <alignment horizontal="right"/>
    </xf>
    <xf numFmtId="194" fontId="1" fillId="6" borderId="8" xfId="24" applyFont="1" applyFill="1" applyBorder="1" applyAlignment="1">
      <alignment shrinkToFit="1"/>
    </xf>
    <xf numFmtId="0" fontId="1" fillId="6" borderId="12" xfId="0" applyFont="1" applyFill="1" applyBorder="1" applyAlignment="1">
      <alignment shrinkToFit="1"/>
    </xf>
    <xf numFmtId="49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shrinkToFit="1"/>
    </xf>
    <xf numFmtId="1" fontId="1" fillId="6" borderId="0" xfId="0" applyNumberFormat="1" applyFont="1" applyFill="1" applyAlignment="1">
      <alignment horizontal="left" shrinkToFit="1"/>
    </xf>
    <xf numFmtId="2" fontId="1" fillId="6" borderId="0" xfId="0" applyNumberFormat="1" applyFont="1" applyFill="1" applyAlignment="1"/>
    <xf numFmtId="0" fontId="1" fillId="6" borderId="0" xfId="0" applyFont="1" applyFill="1" applyAlignment="1"/>
    <xf numFmtId="4" fontId="1" fillId="6" borderId="0" xfId="0" applyNumberFormat="1" applyFont="1" applyFill="1" applyAlignment="1"/>
    <xf numFmtId="4" fontId="1" fillId="6" borderId="14" xfId="24" applyNumberFormat="1" applyFont="1" applyFill="1" applyBorder="1" applyAlignment="1">
      <alignment horizontal="right" shrinkToFit="1"/>
    </xf>
    <xf numFmtId="194" fontId="1" fillId="6" borderId="14" xfId="24" applyFont="1" applyFill="1" applyBorder="1"/>
    <xf numFmtId="194" fontId="1" fillId="6" borderId="14" xfId="24" applyFont="1" applyFill="1" applyBorder="1" applyAlignment="1">
      <alignment shrinkToFit="1"/>
    </xf>
    <xf numFmtId="4" fontId="1" fillId="6" borderId="14" xfId="24" applyNumberFormat="1" applyFont="1" applyFill="1" applyBorder="1" applyAlignment="1">
      <alignment shrinkToFit="1"/>
    </xf>
    <xf numFmtId="194" fontId="1" fillId="6" borderId="14" xfId="24" applyFont="1" applyFill="1" applyBorder="1" applyAlignment="1">
      <alignment horizontal="right" shrinkToFit="1"/>
    </xf>
    <xf numFmtId="194" fontId="1" fillId="6" borderId="14" xfId="24" applyFont="1" applyFill="1" applyBorder="1" applyAlignment="1">
      <alignment horizontal="center" shrinkToFit="1"/>
    </xf>
    <xf numFmtId="0" fontId="1" fillId="6" borderId="15" xfId="0" applyFont="1" applyFill="1" applyBorder="1" applyAlignment="1">
      <alignment shrinkToFit="1"/>
    </xf>
    <xf numFmtId="0" fontId="16" fillId="6" borderId="14" xfId="0" applyFont="1" applyFill="1" applyBorder="1" applyAlignment="1">
      <alignment shrinkToFit="1"/>
    </xf>
    <xf numFmtId="0" fontId="1" fillId="6" borderId="14" xfId="0" applyFont="1" applyFill="1" applyBorder="1" applyAlignment="1"/>
    <xf numFmtId="40" fontId="13" fillId="6" borderId="0" xfId="0" applyNumberFormat="1" applyFont="1" applyFill="1" applyAlignment="1">
      <alignment shrinkToFit="1"/>
    </xf>
    <xf numFmtId="0" fontId="14" fillId="6" borderId="0" xfId="0" applyFont="1" applyFill="1" applyAlignment="1"/>
    <xf numFmtId="1" fontId="14" fillId="6" borderId="0" xfId="0" applyNumberFormat="1" applyFont="1" applyFill="1" applyAlignment="1">
      <alignment horizontal="left"/>
    </xf>
    <xf numFmtId="4" fontId="1" fillId="6" borderId="14" xfId="24" applyNumberFormat="1" applyFont="1" applyFill="1" applyBorder="1" applyAlignment="1">
      <alignment horizontal="right"/>
    </xf>
    <xf numFmtId="4" fontId="1" fillId="6" borderId="14" xfId="24" applyNumberFormat="1" applyFont="1" applyFill="1" applyBorder="1" applyAlignment="1"/>
    <xf numFmtId="194" fontId="1" fillId="6" borderId="14" xfId="24" applyFont="1" applyFill="1" applyBorder="1" applyAlignment="1"/>
    <xf numFmtId="0" fontId="16" fillId="6" borderId="14" xfId="0" applyFont="1" applyFill="1" applyBorder="1" applyAlignment="1"/>
    <xf numFmtId="49" fontId="1" fillId="6" borderId="0" xfId="0" applyNumberFormat="1" applyFont="1" applyFill="1" applyBorder="1" applyAlignment="1">
      <alignment horizontal="center"/>
    </xf>
    <xf numFmtId="4" fontId="1" fillId="6" borderId="12" xfId="24" applyNumberFormat="1" applyFont="1" applyFill="1" applyBorder="1" applyAlignment="1">
      <alignment shrinkToFit="1"/>
    </xf>
    <xf numFmtId="0" fontId="1" fillId="6" borderId="0" xfId="0" applyFont="1" applyFill="1"/>
    <xf numFmtId="0" fontId="14" fillId="6" borderId="0" xfId="0" applyFont="1" applyFill="1" applyAlignment="1">
      <alignment shrinkToFit="1"/>
    </xf>
    <xf numFmtId="1" fontId="14" fillId="6" borderId="0" xfId="0" applyNumberFormat="1" applyFont="1" applyFill="1" applyAlignment="1">
      <alignment horizontal="left" shrinkToFit="1"/>
    </xf>
    <xf numFmtId="0" fontId="13" fillId="0" borderId="26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16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shrinkToFit="1"/>
    </xf>
    <xf numFmtId="16" fontId="1" fillId="0" borderId="13" xfId="0" applyNumberFormat="1" applyFont="1" applyFill="1" applyBorder="1" applyAlignment="1">
      <alignment horizontal="center" vertical="center" shrinkToFit="1"/>
    </xf>
    <xf numFmtId="0" fontId="13" fillId="6" borderId="13" xfId="0" applyNumberFormat="1" applyFont="1" applyFill="1" applyBorder="1" applyAlignment="1">
      <alignment horizontal="center" vertical="center" shrinkToFit="1"/>
    </xf>
    <xf numFmtId="0" fontId="1" fillId="6" borderId="13" xfId="0" applyNumberFormat="1" applyFont="1" applyFill="1" applyBorder="1" applyAlignment="1">
      <alignment horizontal="center" vertical="center"/>
    </xf>
    <xf numFmtId="0" fontId="26" fillId="6" borderId="13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shrinkToFit="1"/>
    </xf>
    <xf numFmtId="40" fontId="13" fillId="0" borderId="12" xfId="0" applyNumberFormat="1" applyFont="1" applyFill="1" applyBorder="1" applyAlignment="1">
      <alignment horizontal="center" vertical="center" shrinkToFit="1"/>
    </xf>
    <xf numFmtId="1" fontId="13" fillId="0" borderId="12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shrinkToFit="1"/>
    </xf>
    <xf numFmtId="1" fontId="1" fillId="0" borderId="12" xfId="24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shrinkToFit="1"/>
    </xf>
    <xf numFmtId="49" fontId="1" fillId="0" borderId="12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1" fontId="1" fillId="0" borderId="12" xfId="0" applyNumberFormat="1" applyFont="1" applyFill="1" applyBorder="1" applyAlignment="1">
      <alignment horizontal="center" shrinkToFit="1"/>
    </xf>
    <xf numFmtId="0" fontId="1" fillId="0" borderId="12" xfId="24" applyNumberFormat="1" applyFont="1" applyFill="1" applyBorder="1" applyAlignment="1">
      <alignment horizontal="center" shrinkToFit="1"/>
    </xf>
    <xf numFmtId="0" fontId="13" fillId="0" borderId="12" xfId="24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/>
    </xf>
    <xf numFmtId="40" fontId="1" fillId="0" borderId="12" xfId="0" applyNumberFormat="1" applyFont="1" applyFill="1" applyBorder="1" applyAlignment="1">
      <alignment horizontal="center" vertical="center" shrinkToFit="1"/>
    </xf>
    <xf numFmtId="0" fontId="13" fillId="6" borderId="12" xfId="0" applyNumberFormat="1" applyFont="1" applyFill="1" applyBorder="1" applyAlignment="1">
      <alignment horizontal="center" vertical="center" shrinkToFit="1"/>
    </xf>
    <xf numFmtId="0" fontId="1" fillId="6" borderId="12" xfId="0" applyNumberFormat="1" applyFont="1" applyFill="1" applyBorder="1" applyAlignment="1">
      <alignment horizontal="center" shrinkToFit="1"/>
    </xf>
    <xf numFmtId="40" fontId="13" fillId="6" borderId="12" xfId="0" applyNumberFormat="1" applyFont="1" applyFill="1" applyBorder="1" applyAlignment="1">
      <alignment horizontal="center" vertical="center" shrinkToFit="1"/>
    </xf>
    <xf numFmtId="1" fontId="13" fillId="6" borderId="12" xfId="0" applyNumberFormat="1" applyFont="1" applyFill="1" applyBorder="1" applyAlignment="1">
      <alignment horizontal="center" vertical="center" shrinkToFit="1"/>
    </xf>
    <xf numFmtId="0" fontId="1" fillId="6" borderId="12" xfId="0" applyNumberFormat="1" applyFont="1" applyFill="1" applyBorder="1" applyAlignment="1">
      <alignment horizontal="center" vertical="center" shrinkToFit="1"/>
    </xf>
    <xf numFmtId="49" fontId="1" fillId="6" borderId="12" xfId="0" applyNumberFormat="1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 shrinkToFit="1"/>
    </xf>
    <xf numFmtId="0" fontId="1" fillId="6" borderId="12" xfId="24" applyNumberFormat="1" applyFont="1" applyFill="1" applyBorder="1" applyAlignment="1">
      <alignment horizontal="center" shrinkToFit="1"/>
    </xf>
    <xf numFmtId="0" fontId="26" fillId="6" borderId="12" xfId="0" applyNumberFormat="1" applyFont="1" applyFill="1" applyBorder="1" applyAlignment="1">
      <alignment horizontal="center" vertical="center" shrinkToFit="1"/>
    </xf>
    <xf numFmtId="49" fontId="26" fillId="6" borderId="12" xfId="0" applyNumberFormat="1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 shrinkToFit="1"/>
    </xf>
    <xf numFmtId="1" fontId="26" fillId="6" borderId="12" xfId="0" applyNumberFormat="1" applyFont="1" applyFill="1" applyBorder="1" applyAlignment="1">
      <alignment horizontal="center" vertical="center" shrinkToFit="1"/>
    </xf>
    <xf numFmtId="0" fontId="26" fillId="0" borderId="12" xfId="0" applyNumberFormat="1" applyFont="1" applyFill="1" applyBorder="1" applyAlignment="1">
      <alignment horizontal="center" shrinkToFit="1"/>
    </xf>
    <xf numFmtId="49" fontId="13" fillId="0" borderId="12" xfId="0" applyNumberFormat="1" applyFont="1" applyFill="1" applyBorder="1" applyAlignment="1">
      <alignment horizontal="center" vertical="center" shrinkToFit="1"/>
    </xf>
    <xf numFmtId="0" fontId="1" fillId="0" borderId="12" xfId="24" applyNumberFormat="1" applyFont="1" applyFill="1" applyBorder="1" applyAlignment="1">
      <alignment horizontal="center" vertical="center" shrinkToFit="1"/>
    </xf>
    <xf numFmtId="194" fontId="1" fillId="4" borderId="0" xfId="24" applyFont="1" applyFill="1" applyBorder="1"/>
    <xf numFmtId="194" fontId="1" fillId="4" borderId="0" xfId="24" applyFont="1" applyFill="1" applyBorder="1" applyAlignment="1">
      <alignment shrinkToFit="1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/>
    <xf numFmtId="0" fontId="14" fillId="0" borderId="0" xfId="0" applyFont="1" applyFill="1" applyBorder="1" applyAlignment="1">
      <alignment shrinkToFit="1"/>
    </xf>
    <xf numFmtId="0" fontId="26" fillId="0" borderId="0" xfId="0" applyFont="1" applyFill="1" applyBorder="1"/>
    <xf numFmtId="194" fontId="1" fillId="6" borderId="0" xfId="24" applyFont="1" applyFill="1" applyBorder="1"/>
    <xf numFmtId="194" fontId="1" fillId="6" borderId="0" xfId="24" applyFont="1" applyFill="1" applyBorder="1" applyAlignment="1">
      <alignment shrinkToFit="1"/>
    </xf>
    <xf numFmtId="0" fontId="26" fillId="6" borderId="0" xfId="0" applyFont="1" applyFill="1" applyBorder="1" applyAlignment="1">
      <alignment horizontal="center"/>
    </xf>
    <xf numFmtId="194" fontId="26" fillId="6" borderId="0" xfId="24" applyFont="1" applyFill="1" applyBorder="1"/>
    <xf numFmtId="194" fontId="26" fillId="6" borderId="0" xfId="24" applyFont="1" applyFill="1" applyBorder="1" applyAlignment="1">
      <alignment shrinkToFit="1"/>
    </xf>
    <xf numFmtId="0" fontId="27" fillId="6" borderId="0" xfId="0" applyFont="1" applyFill="1" applyBorder="1" applyAlignment="1"/>
    <xf numFmtId="0" fontId="1" fillId="0" borderId="5" xfId="0" applyFont="1" applyFill="1" applyBorder="1" applyAlignment="1">
      <alignment horizontal="left"/>
    </xf>
    <xf numFmtId="194" fontId="1" fillId="0" borderId="5" xfId="24" applyFont="1" applyFill="1" applyBorder="1" applyAlignment="1">
      <alignment shrinkToFit="1"/>
    </xf>
    <xf numFmtId="0" fontId="26" fillId="6" borderId="13" xfId="0" applyFont="1" applyFill="1" applyBorder="1" applyAlignment="1"/>
    <xf numFmtId="49" fontId="1" fillId="0" borderId="13" xfId="0" applyNumberFormat="1" applyFont="1" applyFill="1" applyBorder="1" applyAlignment="1">
      <alignment horizontal="center" vertical="center"/>
    </xf>
    <xf numFmtId="49" fontId="13" fillId="6" borderId="0" xfId="24" applyNumberFormat="1" applyFont="1" applyFill="1" applyAlignment="1">
      <alignment horizontal="center" shrinkToFit="1"/>
    </xf>
    <xf numFmtId="49" fontId="14" fillId="6" borderId="3" xfId="24" applyNumberFormat="1" applyFont="1" applyFill="1" applyBorder="1" applyAlignment="1">
      <alignment horizontal="center" shrinkToFit="1"/>
    </xf>
    <xf numFmtId="49" fontId="14" fillId="6" borderId="3" xfId="0" applyNumberFormat="1" applyFont="1" applyFill="1" applyBorder="1" applyAlignment="1">
      <alignment horizontal="center"/>
    </xf>
    <xf numFmtId="49" fontId="1" fillId="6" borderId="0" xfId="24" applyNumberFormat="1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/>
    <xf numFmtId="49" fontId="26" fillId="6" borderId="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8" borderId="0" xfId="0" applyFont="1" applyFill="1" applyBorder="1"/>
    <xf numFmtId="49" fontId="1" fillId="6" borderId="14" xfId="0" applyNumberFormat="1" applyFont="1" applyFill="1" applyBorder="1" applyAlignment="1">
      <alignment horizontal="center"/>
    </xf>
    <xf numFmtId="49" fontId="26" fillId="6" borderId="14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0" xfId="0" applyFont="1" applyFill="1"/>
    <xf numFmtId="0" fontId="1" fillId="9" borderId="0" xfId="0" applyFont="1" applyFill="1" applyBorder="1"/>
    <xf numFmtId="0" fontId="1" fillId="8" borderId="0" xfId="0" applyFont="1" applyFill="1"/>
    <xf numFmtId="0" fontId="24" fillId="0" borderId="15" xfId="0" applyFont="1" applyFill="1" applyBorder="1"/>
    <xf numFmtId="0" fontId="1" fillId="6" borderId="0" xfId="0" applyFont="1" applyFill="1" applyBorder="1" applyAlignment="1">
      <alignment horizontal="center"/>
    </xf>
    <xf numFmtId="0" fontId="1" fillId="10" borderId="0" xfId="0" applyFont="1" applyFill="1" applyBorder="1"/>
    <xf numFmtId="49" fontId="26" fillId="6" borderId="0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6" borderId="15" xfId="0" applyFont="1" applyFill="1" applyBorder="1"/>
    <xf numFmtId="0" fontId="1" fillId="12" borderId="0" xfId="0" applyFont="1" applyFill="1" applyBorder="1"/>
    <xf numFmtId="49" fontId="26" fillId="6" borderId="20" xfId="0" applyNumberFormat="1" applyFont="1" applyFill="1" applyBorder="1" applyAlignment="1">
      <alignment horizontal="center"/>
    </xf>
    <xf numFmtId="0" fontId="1" fillId="13" borderId="0" xfId="0" applyFont="1" applyFill="1" applyBorder="1"/>
    <xf numFmtId="38" fontId="1" fillId="0" borderId="0" xfId="0" applyNumberFormat="1" applyFont="1" applyFill="1" applyBorder="1" applyAlignment="1"/>
    <xf numFmtId="0" fontId="1" fillId="6" borderId="13" xfId="0" applyNumberFormat="1" applyFont="1" applyFill="1" applyBorder="1" applyAlignment="1">
      <alignment horizontal="center" vertical="center" shrinkToFit="1"/>
    </xf>
    <xf numFmtId="49" fontId="1" fillId="0" borderId="0" xfId="24" applyNumberFormat="1" applyFont="1" applyFill="1" applyBorder="1" applyAlignment="1">
      <alignment horizontal="center" vertical="center" shrinkToFit="1"/>
    </xf>
    <xf numFmtId="49" fontId="1" fillId="6" borderId="0" xfId="24" applyNumberFormat="1" applyFont="1" applyFill="1" applyBorder="1" applyAlignment="1">
      <alignment horizontal="center" shrinkToFit="1"/>
    </xf>
    <xf numFmtId="0" fontId="1" fillId="5" borderId="0" xfId="0" applyFont="1" applyFill="1" applyBorder="1" applyAlignment="1">
      <alignment horizontal="center"/>
    </xf>
    <xf numFmtId="194" fontId="1" fillId="5" borderId="0" xfId="24" applyFont="1" applyFill="1" applyBorder="1"/>
    <xf numFmtId="194" fontId="1" fillId="5" borderId="0" xfId="24" applyFont="1" applyFill="1" applyBorder="1" applyAlignment="1">
      <alignment shrinkToFit="1"/>
    </xf>
    <xf numFmtId="49" fontId="1" fillId="5" borderId="0" xfId="0" applyNumberFormat="1" applyFont="1" applyFill="1" applyAlignment="1">
      <alignment horizontal="center" shrinkToFit="1"/>
    </xf>
    <xf numFmtId="0" fontId="13" fillId="5" borderId="0" xfId="0" applyNumberFormat="1" applyFont="1" applyFill="1" applyAlignment="1">
      <alignment horizontal="left" shrinkToFit="1"/>
    </xf>
    <xf numFmtId="2" fontId="1" fillId="5" borderId="0" xfId="0" applyNumberFormat="1" applyFont="1" applyFill="1" applyAlignment="1"/>
    <xf numFmtId="4" fontId="1" fillId="5" borderId="0" xfId="0" applyNumberFormat="1" applyFont="1" applyFill="1" applyAlignment="1"/>
    <xf numFmtId="49" fontId="1" fillId="5" borderId="14" xfId="0" applyNumberFormat="1" applyFont="1" applyFill="1" applyBorder="1" applyAlignment="1">
      <alignment horizontal="center"/>
    </xf>
    <xf numFmtId="4" fontId="1" fillId="6" borderId="0" xfId="24" applyNumberFormat="1" applyFont="1" applyFill="1" applyBorder="1" applyAlignment="1">
      <alignment horizontal="right"/>
    </xf>
    <xf numFmtId="4" fontId="1" fillId="6" borderId="0" xfId="24" applyNumberFormat="1" applyFont="1" applyFill="1" applyBorder="1" applyAlignment="1"/>
    <xf numFmtId="194" fontId="1" fillId="6" borderId="0" xfId="24" applyFont="1" applyFill="1" applyBorder="1" applyAlignment="1"/>
    <xf numFmtId="194" fontId="1" fillId="6" borderId="0" xfId="24" applyFont="1" applyFill="1" applyBorder="1" applyAlignment="1">
      <alignment horizontal="right"/>
    </xf>
    <xf numFmtId="4" fontId="1" fillId="0" borderId="16" xfId="24" applyNumberFormat="1" applyFont="1" applyFill="1" applyBorder="1" applyAlignment="1">
      <alignment shrinkToFit="1"/>
    </xf>
    <xf numFmtId="0" fontId="1" fillId="6" borderId="0" xfId="0" applyFont="1" applyFill="1" applyBorder="1" applyAlignment="1"/>
    <xf numFmtId="0" fontId="16" fillId="6" borderId="0" xfId="0" applyFont="1" applyFill="1" applyBorder="1" applyAlignment="1"/>
    <xf numFmtId="0" fontId="1" fillId="5" borderId="12" xfId="0" applyNumberFormat="1" applyFont="1" applyFill="1" applyBorder="1" applyAlignment="1">
      <alignment horizontal="center" vertical="center" shrinkToFit="1"/>
    </xf>
    <xf numFmtId="0" fontId="1" fillId="5" borderId="12" xfId="0" applyNumberFormat="1" applyFont="1" applyFill="1" applyBorder="1" applyAlignment="1">
      <alignment horizontal="center" shrinkToFit="1"/>
    </xf>
    <xf numFmtId="49" fontId="1" fillId="5" borderId="12" xfId="0" applyNumberFormat="1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 shrinkToFit="1"/>
    </xf>
    <xf numFmtId="49" fontId="1" fillId="6" borderId="1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shrinkToFit="1"/>
    </xf>
    <xf numFmtId="0" fontId="13" fillId="5" borderId="0" xfId="0" applyNumberFormat="1" applyFont="1" applyFill="1" applyAlignment="1">
      <alignment horizontal="left"/>
    </xf>
    <xf numFmtId="0" fontId="1" fillId="5" borderId="0" xfId="0" applyNumberFormat="1" applyFont="1" applyFill="1" applyAlignment="1">
      <alignment horizontal="left"/>
    </xf>
    <xf numFmtId="0" fontId="1" fillId="5" borderId="14" xfId="0" applyFont="1" applyFill="1" applyBorder="1"/>
    <xf numFmtId="0" fontId="1" fillId="6" borderId="0" xfId="0" applyFont="1" applyFill="1" applyBorder="1" applyAlignment="1">
      <alignment horizontal="center" vertical="center"/>
    </xf>
    <xf numFmtId="194" fontId="1" fillId="6" borderId="0" xfId="24" applyFont="1" applyFill="1" applyBorder="1" applyAlignment="1">
      <alignment horizontal="center"/>
    </xf>
    <xf numFmtId="4" fontId="1" fillId="6" borderId="12" xfId="24" applyNumberFormat="1" applyFont="1" applyFill="1" applyBorder="1" applyAlignment="1"/>
    <xf numFmtId="40" fontId="13" fillId="6" borderId="0" xfId="0" applyNumberFormat="1" applyFont="1" applyFill="1" applyBorder="1" applyAlignment="1">
      <alignment shrinkToFit="1"/>
    </xf>
    <xf numFmtId="0" fontId="28" fillId="6" borderId="0" xfId="0" applyFont="1" applyFill="1" applyBorder="1" applyAlignment="1">
      <alignment horizontal="left"/>
    </xf>
    <xf numFmtId="4" fontId="28" fillId="6" borderId="0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/>
    </xf>
    <xf numFmtId="194" fontId="1" fillId="0" borderId="5" xfId="24" applyFont="1" applyFill="1" applyBorder="1"/>
    <xf numFmtId="1" fontId="26" fillId="0" borderId="5" xfId="0" applyNumberFormat="1" applyFont="1" applyFill="1" applyBorder="1" applyAlignment="1">
      <alignment horizontal="center"/>
    </xf>
    <xf numFmtId="194" fontId="1" fillId="0" borderId="5" xfId="24" applyFont="1" applyFill="1" applyBorder="1" applyAlignment="1">
      <alignment horizontal="center" shrinkToFit="1"/>
    </xf>
    <xf numFmtId="4" fontId="1" fillId="0" borderId="5" xfId="24" applyNumberFormat="1" applyFont="1" applyFill="1" applyBorder="1" applyAlignment="1">
      <alignment shrinkToFit="1"/>
    </xf>
    <xf numFmtId="194" fontId="26" fillId="6" borderId="12" xfId="24" applyFont="1" applyFill="1" applyBorder="1" applyAlignment="1"/>
    <xf numFmtId="49" fontId="1" fillId="0" borderId="14" xfId="24" applyNumberFormat="1" applyFont="1" applyFill="1" applyBorder="1" applyAlignment="1">
      <alignment horizontal="center" vertical="center" shrinkToFit="1"/>
    </xf>
    <xf numFmtId="0" fontId="1" fillId="5" borderId="13" xfId="0" applyFont="1" applyFill="1" applyBorder="1"/>
    <xf numFmtId="0" fontId="1" fillId="0" borderId="13" xfId="0" applyFont="1" applyFill="1" applyBorder="1" applyAlignment="1">
      <alignment horizontal="left"/>
    </xf>
    <xf numFmtId="49" fontId="1" fillId="6" borderId="14" xfId="24" applyNumberFormat="1" applyFont="1" applyFill="1" applyBorder="1" applyAlignment="1">
      <alignment horizontal="center" shrinkToFit="1"/>
    </xf>
    <xf numFmtId="1" fontId="1" fillId="0" borderId="14" xfId="0" applyNumberFormat="1" applyFont="1" applyFill="1" applyBorder="1" applyAlignment="1">
      <alignment horizontal="center" shrinkToFit="1"/>
    </xf>
    <xf numFmtId="38" fontId="1" fillId="0" borderId="13" xfId="0" applyNumberFormat="1" applyFont="1" applyFill="1" applyBorder="1" applyAlignment="1"/>
    <xf numFmtId="1" fontId="26" fillId="4" borderId="8" xfId="0" applyNumberFormat="1" applyFont="1" applyFill="1" applyBorder="1" applyAlignment="1">
      <alignment horizontal="center"/>
    </xf>
    <xf numFmtId="1" fontId="1" fillId="6" borderId="0" xfId="24" applyNumberFormat="1" applyFont="1" applyFill="1" applyBorder="1" applyAlignment="1">
      <alignment horizontal="center" shrinkToFit="1"/>
    </xf>
    <xf numFmtId="1" fontId="26" fillId="5" borderId="14" xfId="0" applyNumberFormat="1" applyFont="1" applyFill="1" applyBorder="1" applyAlignment="1">
      <alignment horizontal="center"/>
    </xf>
    <xf numFmtId="4" fontId="1" fillId="0" borderId="8" xfId="24" applyNumberFormat="1" applyFont="1" applyFill="1" applyBorder="1" applyAlignment="1">
      <alignment horizontal="right" shrinkToFit="1"/>
    </xf>
    <xf numFmtId="4" fontId="1" fillId="5" borderId="14" xfId="24" applyNumberFormat="1" applyFont="1" applyFill="1" applyBorder="1" applyAlignment="1">
      <alignment horizontal="right" shrinkToFit="1"/>
    </xf>
    <xf numFmtId="4" fontId="1" fillId="0" borderId="8" xfId="0" applyNumberFormat="1" applyFont="1" applyFill="1" applyBorder="1" applyAlignment="1">
      <alignment shrinkToFit="1"/>
    </xf>
    <xf numFmtId="4" fontId="1" fillId="5" borderId="14" xfId="0" applyNumberFormat="1" applyFont="1" applyFill="1" applyBorder="1" applyAlignment="1">
      <alignment shrinkToFit="1"/>
    </xf>
    <xf numFmtId="4" fontId="1" fillId="0" borderId="14" xfId="0" applyNumberFormat="1" applyFont="1" applyFill="1" applyBorder="1" applyAlignment="1">
      <alignment horizontal="center" shrinkToFit="1"/>
    </xf>
    <xf numFmtId="194" fontId="1" fillId="0" borderId="8" xfId="24" applyFont="1" applyFill="1" applyBorder="1"/>
    <xf numFmtId="194" fontId="1" fillId="5" borderId="14" xfId="24" applyFont="1" applyFill="1" applyBorder="1"/>
    <xf numFmtId="194" fontId="1" fillId="0" borderId="14" xfId="24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right" shrinkToFit="1"/>
    </xf>
    <xf numFmtId="4" fontId="1" fillId="5" borderId="14" xfId="0" applyNumberFormat="1" applyFont="1" applyFill="1" applyBorder="1" applyAlignment="1">
      <alignment horizontal="right" shrinkToFit="1"/>
    </xf>
    <xf numFmtId="194" fontId="1" fillId="5" borderId="14" xfId="24" applyFont="1" applyFill="1" applyBorder="1" applyAlignment="1">
      <alignment shrinkToFit="1"/>
    </xf>
    <xf numFmtId="4" fontId="1" fillId="0" borderId="8" xfId="24" applyNumberFormat="1" applyFont="1" applyFill="1" applyBorder="1" applyAlignment="1">
      <alignment shrinkToFit="1"/>
    </xf>
    <xf numFmtId="4" fontId="1" fillId="5" borderId="14" xfId="24" applyNumberFormat="1" applyFont="1" applyFill="1" applyBorder="1" applyAlignment="1">
      <alignment shrinkToFit="1"/>
    </xf>
    <xf numFmtId="194" fontId="1" fillId="0" borderId="8" xfId="24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right" shrinkToFit="1"/>
    </xf>
    <xf numFmtId="194" fontId="1" fillId="5" borderId="14" xfId="24" applyFont="1" applyFill="1" applyBorder="1" applyAlignment="1">
      <alignment horizontal="right" shrinkToFit="1"/>
    </xf>
    <xf numFmtId="194" fontId="1" fillId="6" borderId="0" xfId="24" applyFont="1" applyFill="1" applyBorder="1" applyAlignment="1">
      <alignment horizontal="center" shrinkToFit="1"/>
    </xf>
    <xf numFmtId="194" fontId="1" fillId="5" borderId="14" xfId="24" applyFont="1" applyFill="1" applyBorder="1" applyAlignment="1">
      <alignment horizontal="center" shrinkToFit="1"/>
    </xf>
    <xf numFmtId="194" fontId="1" fillId="5" borderId="8" xfId="24" applyFont="1" applyFill="1" applyBorder="1" applyAlignment="1">
      <alignment shrinkToFit="1"/>
    </xf>
    <xf numFmtId="200" fontId="1" fillId="0" borderId="8" xfId="24" applyNumberFormat="1" applyFont="1" applyFill="1" applyBorder="1" applyAlignment="1">
      <alignment horizontal="right" shrinkToFit="1"/>
    </xf>
    <xf numFmtId="200" fontId="1" fillId="0" borderId="14" xfId="24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shrinkToFit="1"/>
    </xf>
    <xf numFmtId="0" fontId="1" fillId="5" borderId="15" xfId="0" applyFont="1" applyFill="1" applyBorder="1" applyAlignment="1">
      <alignment shrinkToFit="1"/>
    </xf>
    <xf numFmtId="4" fontId="1" fillId="5" borderId="12" xfId="24" applyNumberFormat="1" applyFont="1" applyFill="1" applyBorder="1" applyAlignment="1">
      <alignment shrinkToFit="1"/>
    </xf>
    <xf numFmtId="4" fontId="1" fillId="0" borderId="12" xfId="0" applyNumberFormat="1" applyFont="1" applyFill="1" applyBorder="1" applyAlignment="1"/>
    <xf numFmtId="4" fontId="1" fillId="6" borderId="12" xfId="0" applyNumberFormat="1" applyFont="1" applyFill="1" applyBorder="1" applyAlignment="1">
      <alignment shrinkToFit="1"/>
    </xf>
    <xf numFmtId="4" fontId="1" fillId="6" borderId="0" xfId="24" applyNumberFormat="1" applyFont="1" applyFill="1" applyBorder="1" applyAlignment="1">
      <alignment shrinkToFit="1"/>
    </xf>
    <xf numFmtId="194" fontId="26" fillId="6" borderId="12" xfId="24" applyFont="1" applyFill="1" applyBorder="1" applyAlignment="1">
      <alignment shrinkToFit="1"/>
    </xf>
    <xf numFmtId="194" fontId="1" fillId="0" borderId="12" xfId="24" applyFont="1" applyFill="1" applyBorder="1"/>
    <xf numFmtId="0" fontId="1" fillId="5" borderId="14" xfId="0" applyFont="1" applyFill="1" applyBorder="1" applyAlignment="1">
      <alignment shrinkToFit="1"/>
    </xf>
    <xf numFmtId="0" fontId="16" fillId="0" borderId="8" xfId="0" applyFont="1" applyFill="1" applyBorder="1" applyAlignment="1">
      <alignment shrinkToFit="1"/>
    </xf>
    <xf numFmtId="0" fontId="16" fillId="5" borderId="14" xfId="0" applyFont="1" applyFill="1" applyBorder="1" applyAlignment="1">
      <alignment shrinkToFit="1"/>
    </xf>
    <xf numFmtId="0" fontId="1" fillId="5" borderId="14" xfId="0" applyFont="1" applyFill="1" applyBorder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shrinkToFit="1"/>
    </xf>
    <xf numFmtId="0" fontId="1" fillId="6" borderId="0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" fillId="0" borderId="0" xfId="24" applyNumberFormat="1" applyFont="1" applyFill="1" applyBorder="1" applyAlignment="1">
      <alignment horizontal="center" shrinkToFit="1"/>
    </xf>
    <xf numFmtId="0" fontId="1" fillId="6" borderId="0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shrinkToFit="1"/>
    </xf>
    <xf numFmtId="40" fontId="13" fillId="0" borderId="0" xfId="0" applyNumberFormat="1" applyFont="1" applyFill="1" applyBorder="1" applyAlignment="1">
      <alignment horizontal="center" vertical="center" shrinkToFit="1"/>
    </xf>
    <xf numFmtId="49" fontId="1" fillId="6" borderId="0" xfId="0" applyNumberFormat="1" applyFont="1" applyFill="1" applyBorder="1" applyAlignment="1">
      <alignment horizontal="center" vertical="center" shrinkToFit="1"/>
    </xf>
    <xf numFmtId="40" fontId="13" fillId="0" borderId="19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" fillId="6" borderId="0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shrinkToFit="1"/>
    </xf>
    <xf numFmtId="1" fontId="13" fillId="0" borderId="19" xfId="0" applyNumberFormat="1" applyFont="1" applyFill="1" applyBorder="1" applyAlignment="1">
      <alignment horizontal="center" vertical="center" shrinkToFit="1"/>
    </xf>
    <xf numFmtId="1" fontId="1" fillId="6" borderId="0" xfId="0" applyNumberFormat="1" applyFont="1" applyFill="1" applyBorder="1" applyAlignment="1">
      <alignment horizontal="center" vertical="center" shrinkToFit="1"/>
    </xf>
    <xf numFmtId="1" fontId="13" fillId="0" borderId="0" xfId="24" applyNumberFormat="1" applyFont="1" applyFill="1" applyBorder="1" applyAlignment="1">
      <alignment horizontal="center" vertical="center" shrinkToFit="1"/>
    </xf>
    <xf numFmtId="49" fontId="1" fillId="0" borderId="28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 shrinkToFit="1"/>
    </xf>
    <xf numFmtId="4" fontId="1" fillId="0" borderId="5" xfId="24" applyNumberFormat="1" applyFont="1" applyFill="1" applyBorder="1" applyAlignment="1">
      <alignment horizontal="right" shrinkToFit="1"/>
    </xf>
    <xf numFmtId="4" fontId="1" fillId="0" borderId="5" xfId="0" applyNumberFormat="1" applyFont="1" applyFill="1" applyBorder="1" applyAlignment="1">
      <alignment shrinkToFit="1"/>
    </xf>
    <xf numFmtId="4" fontId="1" fillId="0" borderId="5" xfId="0" applyNumberFormat="1" applyFont="1" applyFill="1" applyBorder="1" applyAlignment="1">
      <alignment horizontal="right" shrinkToFit="1"/>
    </xf>
    <xf numFmtId="194" fontId="1" fillId="0" borderId="5" xfId="24" applyFont="1" applyFill="1" applyBorder="1" applyAlignment="1">
      <alignment horizontal="right" shrinkToFit="1"/>
    </xf>
    <xf numFmtId="0" fontId="16" fillId="0" borderId="5" xfId="0" applyFont="1" applyFill="1" applyBorder="1" applyAlignment="1">
      <alignment shrinkToFit="1"/>
    </xf>
    <xf numFmtId="0" fontId="17" fillId="0" borderId="19" xfId="0" applyNumberFormat="1" applyFont="1" applyFill="1" applyBorder="1" applyAlignment="1">
      <alignment horizontal="center" shrinkToFit="1"/>
    </xf>
    <xf numFmtId="194" fontId="14" fillId="0" borderId="6" xfId="24" applyFont="1" applyFill="1" applyBorder="1" applyAlignment="1">
      <alignment horizontal="center" shrinkToFit="1"/>
    </xf>
    <xf numFmtId="194" fontId="14" fillId="0" borderId="2" xfId="24" applyFont="1" applyFill="1" applyBorder="1" applyAlignment="1">
      <alignment horizontal="center" shrinkToFit="1"/>
    </xf>
    <xf numFmtId="194" fontId="14" fillId="0" borderId="7" xfId="24" applyFont="1" applyFill="1" applyBorder="1" applyAlignment="1">
      <alignment horizontal="center" shrinkToFit="1"/>
    </xf>
    <xf numFmtId="49" fontId="15" fillId="0" borderId="8" xfId="24" applyNumberFormat="1" applyFont="1" applyFill="1" applyBorder="1" applyAlignment="1">
      <alignment horizontal="center" vertical="center" wrapText="1" shrinkToFit="1"/>
    </xf>
    <xf numFmtId="49" fontId="1" fillId="0" borderId="14" xfId="24" applyNumberFormat="1" applyFont="1" applyFill="1" applyBorder="1" applyAlignment="1">
      <alignment horizontal="center" vertical="center"/>
    </xf>
    <xf numFmtId="49" fontId="1" fillId="0" borderId="20" xfId="2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shrinkToFit="1"/>
    </xf>
    <xf numFmtId="4" fontId="15" fillId="0" borderId="8" xfId="24" applyNumberFormat="1" applyFont="1" applyFill="1" applyBorder="1" applyAlignment="1">
      <alignment horizontal="right" vertical="center" wrapText="1"/>
    </xf>
    <xf numFmtId="4" fontId="1" fillId="0" borderId="14" xfId="24" applyNumberFormat="1" applyFont="1" applyFill="1" applyBorder="1" applyAlignment="1">
      <alignment horizontal="right"/>
    </xf>
    <xf numFmtId="38" fontId="15" fillId="5" borderId="8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15" xfId="0" applyFont="1" applyFill="1" applyBorder="1"/>
    <xf numFmtId="0" fontId="1" fillId="0" borderId="14" xfId="0" applyFont="1" applyFill="1" applyBorder="1"/>
    <xf numFmtId="0" fontId="1" fillId="0" borderId="30" xfId="0" applyFont="1" applyFill="1" applyBorder="1"/>
    <xf numFmtId="0" fontId="1" fillId="0" borderId="20" xfId="0" applyFont="1" applyFill="1" applyBorder="1"/>
    <xf numFmtId="1" fontId="15" fillId="0" borderId="8" xfId="24" applyNumberFormat="1" applyFont="1" applyFill="1" applyBorder="1" applyAlignment="1">
      <alignment horizontal="center" vertical="center" wrapText="1" shrinkToFit="1"/>
    </xf>
    <xf numFmtId="1" fontId="1" fillId="0" borderId="14" xfId="24" applyNumberFormat="1" applyFont="1" applyFill="1" applyBorder="1" applyAlignment="1">
      <alignment horizontal="center"/>
    </xf>
    <xf numFmtId="1" fontId="1" fillId="0" borderId="20" xfId="24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right" shrinkToFit="1"/>
    </xf>
    <xf numFmtId="0" fontId="23" fillId="0" borderId="0" xfId="0" applyFont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 shrinkToFit="1"/>
    </xf>
    <xf numFmtId="0" fontId="1" fillId="0" borderId="3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4" fillId="0" borderId="36" xfId="0" applyFont="1" applyBorder="1" applyAlignment="1" applyProtection="1">
      <alignment horizontal="right"/>
    </xf>
    <xf numFmtId="0" fontId="14" fillId="0" borderId="37" xfId="0" applyFont="1" applyBorder="1" applyAlignment="1" applyProtection="1">
      <alignment horizontal="right"/>
    </xf>
    <xf numFmtId="0" fontId="14" fillId="0" borderId="38" xfId="0" applyFont="1" applyBorder="1" applyAlignment="1" applyProtection="1">
      <alignment horizontal="right"/>
    </xf>
    <xf numFmtId="0" fontId="19" fillId="0" borderId="0" xfId="0" applyFont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" fillId="0" borderId="0" xfId="0" applyFont="1" applyBorder="1" applyAlignment="1" applyProtection="1">
      <alignment horizontal="right" shrinkToFit="1"/>
    </xf>
    <xf numFmtId="0" fontId="21" fillId="0" borderId="0" xfId="0" applyFont="1" applyBorder="1" applyAlignment="1" applyProtection="1"/>
    <xf numFmtId="0" fontId="1" fillId="0" borderId="0" xfId="0" applyFont="1" applyBorder="1" applyAlignment="1" applyProtection="1"/>
    <xf numFmtId="0" fontId="20" fillId="0" borderId="0" xfId="0" applyFont="1" applyAlignment="1" applyProtection="1">
      <alignment horizontal="left" shrinkToFit="1"/>
    </xf>
    <xf numFmtId="194" fontId="1" fillId="0" borderId="0" xfId="0" applyNumberFormat="1" applyFont="1" applyAlignment="1" applyProtection="1">
      <alignment shrinkToFit="1"/>
    </xf>
    <xf numFmtId="0" fontId="0" fillId="0" borderId="0" xfId="0" applyAlignment="1" applyProtection="1">
      <alignment shrinkToFit="1"/>
    </xf>
    <xf numFmtId="40" fontId="20" fillId="0" borderId="0" xfId="0" applyNumberFormat="1" applyFont="1" applyAlignment="1" applyProtection="1">
      <alignment horizontal="left" shrinkToFit="1"/>
    </xf>
    <xf numFmtId="0" fontId="1" fillId="0" borderId="14" xfId="0" applyNumberFormat="1" applyFont="1" applyFill="1" applyBorder="1" applyAlignment="1">
      <alignment horizontal="center" vertical="center"/>
    </xf>
    <xf numFmtId="49" fontId="1" fillId="6" borderId="13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shrinkToFit="1"/>
    </xf>
  </cellXfs>
  <cellStyles count="26">
    <cellStyle name="category" xfId="1"/>
    <cellStyle name="comma zerodec" xfId="2"/>
    <cellStyle name="Currency1" xfId="3"/>
    <cellStyle name="Date" xfId="4"/>
    <cellStyle name="Dollar (zero dec)" xfId="5"/>
    <cellStyle name="Grey" xfId="6"/>
    <cellStyle name="HEADER" xfId="7"/>
    <cellStyle name="Header1" xfId="8"/>
    <cellStyle name="Header2" xfId="9"/>
    <cellStyle name="Heading 1" xfId="10"/>
    <cellStyle name="Input [yellow]" xfId="11"/>
    <cellStyle name="Milliers [0]_!!!GO" xfId="12"/>
    <cellStyle name="Milliers_!!!GO" xfId="13"/>
    <cellStyle name="Model" xfId="14"/>
    <cellStyle name="Mon้taire [0]_!!!GO" xfId="15"/>
    <cellStyle name="Mon้taire_!!!GO" xfId="16"/>
    <cellStyle name="New Times Roman" xfId="17"/>
    <cellStyle name="Normal - Style1" xfId="18"/>
    <cellStyle name="Normal 4" xfId="19"/>
    <cellStyle name="p/n" xfId="20"/>
    <cellStyle name="Percent [2]" xfId="21"/>
    <cellStyle name="STANDARD" xfId="22"/>
    <cellStyle name="subhead" xfId="23"/>
    <cellStyle name="จุลภาค" xfId="24" builtinId="3"/>
    <cellStyle name="ปกติ" xfId="0" builtinId="0"/>
    <cellStyle name="หัวเรื่อง 1" xfId="25" builtinId="1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147637</xdr:colOff>
      <xdr:row>0</xdr:row>
      <xdr:rowOff>38100</xdr:rowOff>
    </xdr:from>
    <xdr:to>
      <xdr:col>10</xdr:col>
      <xdr:colOff>1178422</xdr:colOff>
      <xdr:row>0</xdr:row>
      <xdr:rowOff>881089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6F10882-84FB-37F8-2E4F-6908B4A439F5}"/>
            </a:ext>
          </a:extLst>
        </xdr:cNvPr>
        <xdr:cNvSpPr txBox="1">
          <a:spLocks noChangeArrowheads="1"/>
        </xdr:cNvSpPr>
      </xdr:nvSpPr>
      <xdr:spPr bwMode="auto">
        <a:xfrm>
          <a:off x="7558087" y="38100"/>
          <a:ext cx="1828800" cy="842989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ชำระค่าฝากส่งเป็นรายเดือน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ใบอนุญาตที่  7/2546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ปณจ.ไพศาลี</a:t>
          </a:r>
        </a:p>
      </xdr:txBody>
    </xdr:sp>
    <xdr:clientData/>
  </xdr:twoCellAnchor>
  <xdr:oneCellAnchor>
    <xdr:from>
      <xdr:col>1</xdr:col>
      <xdr:colOff>181839</xdr:colOff>
      <xdr:row>0</xdr:row>
      <xdr:rowOff>613929</xdr:rowOff>
    </xdr:from>
    <xdr:ext cx="2311087" cy="341605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3DFDCA3A-3A51-28D8-124D-FD271699596F}"/>
            </a:ext>
          </a:extLst>
        </xdr:cNvPr>
        <xdr:cNvSpPr/>
      </xdr:nvSpPr>
      <xdr:spPr>
        <a:xfrm>
          <a:off x="926521" y="623454"/>
          <a:ext cx="2320637" cy="33184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0</xdr:col>
      <xdr:colOff>83413</xdr:colOff>
      <xdr:row>0</xdr:row>
      <xdr:rowOff>759238</xdr:rowOff>
    </xdr:from>
    <xdr:to>
      <xdr:col>1</xdr:col>
      <xdr:colOff>141458</xdr:colOff>
      <xdr:row>1</xdr:row>
      <xdr:rowOff>105112</xdr:rowOff>
    </xdr:to>
    <xdr:sp macro="" textlink="">
      <xdr:nvSpPr>
        <xdr:cNvPr id="5" name="ลูกศรโค้งขึ้น 4">
          <a:extLst>
            <a:ext uri="{FF2B5EF4-FFF2-40B4-BE49-F238E27FC236}">
              <a16:creationId xmlns:a16="http://schemas.microsoft.com/office/drawing/2014/main" id="{A3098175-F88F-A13C-F58C-5439AE506135}"/>
            </a:ext>
          </a:extLst>
        </xdr:cNvPr>
        <xdr:cNvSpPr/>
      </xdr:nvSpPr>
      <xdr:spPr>
        <a:xfrm rot="8563472">
          <a:off x="92938" y="759238"/>
          <a:ext cx="802727" cy="307033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147637</xdr:colOff>
      <xdr:row>0</xdr:row>
      <xdr:rowOff>38100</xdr:rowOff>
    </xdr:from>
    <xdr:to>
      <xdr:col>11</xdr:col>
      <xdr:colOff>233362</xdr:colOff>
      <xdr:row>0</xdr:row>
      <xdr:rowOff>881089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8456074-126E-A6B0-BC0B-2775006D79E3}"/>
            </a:ext>
          </a:extLst>
        </xdr:cNvPr>
        <xdr:cNvSpPr txBox="1">
          <a:spLocks noChangeArrowheads="1"/>
        </xdr:cNvSpPr>
      </xdr:nvSpPr>
      <xdr:spPr bwMode="auto">
        <a:xfrm>
          <a:off x="7558087" y="38100"/>
          <a:ext cx="1828800" cy="842989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ชำระค่าฝากส่งเป็นรายเดือน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ใบอนุญาตที่  7/2546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ปณจ.ไพศาลี</a:t>
          </a:r>
        </a:p>
      </xdr:txBody>
    </xdr:sp>
    <xdr:clientData/>
  </xdr:twoCellAnchor>
  <xdr:oneCellAnchor>
    <xdr:from>
      <xdr:col>1</xdr:col>
      <xdr:colOff>181839</xdr:colOff>
      <xdr:row>0</xdr:row>
      <xdr:rowOff>613929</xdr:rowOff>
    </xdr:from>
    <xdr:ext cx="2311048" cy="341605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C8867238-1C56-9FE3-C2B5-CDDFCC33D60B}"/>
            </a:ext>
          </a:extLst>
        </xdr:cNvPr>
        <xdr:cNvSpPr/>
      </xdr:nvSpPr>
      <xdr:spPr>
        <a:xfrm>
          <a:off x="924789" y="623454"/>
          <a:ext cx="2320637" cy="33184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0</xdr:col>
      <xdr:colOff>83413</xdr:colOff>
      <xdr:row>0</xdr:row>
      <xdr:rowOff>759238</xdr:rowOff>
    </xdr:from>
    <xdr:to>
      <xdr:col>1</xdr:col>
      <xdr:colOff>141458</xdr:colOff>
      <xdr:row>1</xdr:row>
      <xdr:rowOff>105112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DFB64641-BBC0-0818-CF62-CE89AB2ACDA9}"/>
            </a:ext>
          </a:extLst>
        </xdr:cNvPr>
        <xdr:cNvSpPr/>
      </xdr:nvSpPr>
      <xdr:spPr>
        <a:xfrm rot="8563472">
          <a:off x="92938" y="759238"/>
          <a:ext cx="800995" cy="307899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a\Application%20Data\Microsoft\Excel\&#3608;.&#3588;.5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ขออนุมัตหักหนี้.     "/>
      <sheetName val="สั่งจ่าย"/>
      <sheetName val="สบง.6"/>
    </sheetNames>
    <sheetDataSet>
      <sheetData sheetId="0" refreshError="1"/>
      <sheetData sheetId="1" refreshError="1"/>
      <sheetData sheetId="2" refreshError="1"/>
      <sheetData sheetId="3" refreshError="1">
        <row r="6">
          <cell r="J6" t="str">
            <v>สปช.</v>
          </cell>
          <cell r="L6" t="str">
            <v>ชคบ.</v>
          </cell>
          <cell r="M6" t="str">
            <v>ช.ร.บ.</v>
          </cell>
          <cell r="O6" t="str">
            <v>ภาษี</v>
          </cell>
        </row>
        <row r="7">
          <cell r="J7" t="str">
            <v>25%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88"/>
  <sheetViews>
    <sheetView topLeftCell="A3" zoomScale="90" zoomScaleNormal="90" zoomScaleSheetLayoutView="90" workbookViewId="0">
      <pane xSplit="8820" ySplit="4500" topLeftCell="BF938" activePane="bottomLeft"/>
      <selection activeCell="A13" sqref="A13"/>
      <selection pane="topRight" activeCell="BH9" sqref="BH9"/>
      <selection pane="bottomLeft" activeCell="A939" sqref="A939"/>
      <selection pane="bottomRight" activeCell="BF1488" sqref="BF1488"/>
    </sheetView>
  </sheetViews>
  <sheetFormatPr defaultRowHeight="23.25"/>
  <cols>
    <col min="1" max="1" width="20.7109375" style="307" bestFit="1" customWidth="1"/>
    <col min="2" max="2" width="4.28515625" style="21" customWidth="1"/>
    <col min="3" max="3" width="5.5703125" style="17" customWidth="1"/>
    <col min="4" max="4" width="16" style="17" customWidth="1"/>
    <col min="5" max="5" width="19.42578125" style="75" customWidth="1"/>
    <col min="6" max="6" width="22.7109375" style="439" customWidth="1"/>
    <col min="7" max="7" width="8.140625" style="24" customWidth="1"/>
    <col min="8" max="8" width="19.5703125" style="98" customWidth="1"/>
    <col min="9" max="9" width="11.7109375" style="133" customWidth="1"/>
    <col min="10" max="10" width="5.28515625" style="167" customWidth="1"/>
    <col min="11" max="11" width="8.42578125" style="18" customWidth="1"/>
    <col min="12" max="12" width="5.28515625" style="18" customWidth="1"/>
    <col min="13" max="13" width="9" style="53" customWidth="1"/>
    <col min="14" max="14" width="7" style="18" customWidth="1"/>
    <col min="15" max="15" width="7.7109375" style="18" customWidth="1"/>
    <col min="16" max="16" width="9" style="53" customWidth="1"/>
    <col min="17" max="17" width="7" style="18" customWidth="1"/>
    <col min="18" max="18" width="10.140625" style="53" customWidth="1"/>
    <col min="19" max="19" width="12" style="18" customWidth="1"/>
    <col min="20" max="20" width="11.140625" style="17" customWidth="1"/>
    <col min="21" max="21" width="5.5703125" style="89" customWidth="1"/>
    <col min="22" max="22" width="5.28515625" style="78" customWidth="1"/>
    <col min="23" max="23" width="12.140625" style="17" bestFit="1" customWidth="1"/>
    <col min="24" max="24" width="15.140625" style="17" customWidth="1"/>
    <col min="25" max="25" width="18" style="77" customWidth="1"/>
    <col min="26" max="26" width="12.42578125" style="79" customWidth="1"/>
    <col min="27" max="27" width="13.140625" style="80" customWidth="1"/>
    <col min="28" max="28" width="15.7109375" style="18" customWidth="1"/>
    <col min="29" max="29" width="10.7109375" style="18" customWidth="1"/>
    <col min="30" max="31" width="10" style="18" customWidth="1"/>
    <col min="32" max="47" width="11.28515625" style="18" customWidth="1"/>
    <col min="48" max="48" width="11.28515625" style="149" customWidth="1"/>
    <col min="49" max="51" width="9.7109375" style="18" customWidth="1"/>
    <col min="52" max="52" width="8.28515625" style="81" customWidth="1"/>
    <col min="53" max="53" width="6.85546875" style="85" customWidth="1"/>
    <col min="54" max="54" width="13.42578125" style="81" customWidth="1"/>
    <col min="55" max="55" width="13.5703125" style="81" customWidth="1"/>
    <col min="56" max="56" width="10.85546875" style="81" customWidth="1"/>
    <col min="57" max="57" width="7.42578125" style="154" customWidth="1"/>
    <col min="58" max="58" width="29" style="18" customWidth="1"/>
    <col min="59" max="59" width="10" style="51" customWidth="1"/>
    <col min="60" max="60" width="15" style="17" customWidth="1"/>
    <col min="61" max="61" width="14.28515625" style="18" customWidth="1"/>
    <col min="62" max="62" width="13.42578125" style="53" customWidth="1"/>
    <col min="63" max="63" width="12.85546875" style="18" customWidth="1"/>
    <col min="64" max="64" width="9.42578125" style="17" customWidth="1"/>
    <col min="65" max="65" width="8.140625" style="17" customWidth="1"/>
    <col min="66" max="66" width="5.140625" style="82" customWidth="1"/>
    <col min="67" max="67" width="7.85546875" style="82" customWidth="1"/>
    <col min="68" max="68" width="11" style="17" customWidth="1"/>
    <col min="69" max="69" width="12.28515625" style="322" customWidth="1"/>
    <col min="70" max="70" width="12.5703125" style="327" customWidth="1"/>
    <col min="71" max="71" width="12.28515625" style="329" customWidth="1"/>
    <col min="72" max="72" width="12.5703125" style="287" customWidth="1"/>
    <col min="73" max="73" width="12" style="285" customWidth="1"/>
    <col min="74" max="74" width="11.42578125" style="98" customWidth="1"/>
    <col min="75" max="75" width="10.28515625" style="98" customWidth="1"/>
    <col min="76" max="76" width="24.85546875" style="290" customWidth="1"/>
    <col min="77" max="77" width="9.28515625" style="22" customWidth="1"/>
    <col min="78" max="78" width="9.28515625" style="495" customWidth="1"/>
    <col min="79" max="79" width="14.85546875" style="102" bestFit="1" customWidth="1"/>
    <col min="80" max="82" width="11.85546875" style="316" customWidth="1"/>
    <col min="83" max="83" width="4.85546875" style="17" bestFit="1" customWidth="1"/>
    <col min="84" max="84" width="12.7109375" style="17" bestFit="1" customWidth="1"/>
    <col min="85" max="85" width="22.7109375" style="103" bestFit="1" customWidth="1"/>
    <col min="86" max="86" width="15.5703125" style="275" customWidth="1"/>
    <col min="87" max="87" width="9.140625" style="447"/>
    <col min="88" max="88" width="6" style="17" bestFit="1" customWidth="1"/>
    <col min="89" max="89" width="15.5703125" style="276" bestFit="1" customWidth="1"/>
    <col min="90" max="16384" width="9.140625" style="17"/>
  </cols>
  <sheetData>
    <row r="1" spans="1:93">
      <c r="A1" s="306"/>
      <c r="B1" s="5"/>
      <c r="C1" s="3"/>
      <c r="D1" s="3"/>
      <c r="E1" s="16"/>
      <c r="F1" s="436" t="s">
        <v>395</v>
      </c>
      <c r="G1" s="15"/>
      <c r="H1" s="95"/>
      <c r="I1" s="130"/>
      <c r="J1" s="165"/>
      <c r="K1" s="6"/>
      <c r="L1" s="6"/>
      <c r="M1" s="14"/>
      <c r="N1" s="6"/>
      <c r="O1" s="6"/>
      <c r="P1" s="14"/>
      <c r="Q1" s="6"/>
      <c r="R1" s="14"/>
      <c r="S1" s="6"/>
      <c r="T1" s="3"/>
      <c r="U1" s="91"/>
      <c r="V1" s="3"/>
      <c r="W1" s="3"/>
      <c r="X1" s="3" t="s">
        <v>1582</v>
      </c>
      <c r="Y1" s="4"/>
      <c r="Z1" s="7"/>
      <c r="AA1" s="8"/>
      <c r="AB1" s="6"/>
      <c r="AC1" s="6"/>
      <c r="AD1" s="9" t="s">
        <v>9277</v>
      </c>
      <c r="AE1" s="10">
        <v>2565</v>
      </c>
      <c r="AF1" s="11"/>
      <c r="AG1" s="12"/>
      <c r="AH1" s="13"/>
      <c r="AI1" s="13"/>
      <c r="AJ1" s="13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142"/>
      <c r="AW1" s="6"/>
      <c r="AX1" s="6"/>
      <c r="AY1" s="6"/>
      <c r="AZ1" s="12"/>
      <c r="BA1" s="134"/>
      <c r="BB1" s="12"/>
      <c r="BC1" s="12"/>
      <c r="BD1" s="12"/>
      <c r="BE1" s="150"/>
      <c r="BF1" s="6"/>
      <c r="BG1" s="70"/>
      <c r="BH1" s="3"/>
      <c r="BI1" s="6"/>
      <c r="BJ1" s="14"/>
      <c r="BK1" s="6"/>
      <c r="BL1" s="3"/>
      <c r="BM1" s="3"/>
      <c r="BN1" s="3"/>
      <c r="BO1" s="3"/>
      <c r="BP1" s="3"/>
      <c r="BQ1" s="321"/>
      <c r="BR1" s="326"/>
      <c r="BS1" s="328"/>
      <c r="BT1" s="96"/>
      <c r="BU1" s="96"/>
      <c r="BV1" s="95"/>
      <c r="BW1" s="288"/>
      <c r="BX1" s="289"/>
      <c r="BY1" s="3"/>
      <c r="BZ1" s="494"/>
    </row>
    <row r="2" spans="1:93" ht="21" customHeight="1">
      <c r="A2" s="306" t="s">
        <v>1583</v>
      </c>
      <c r="B2" s="5"/>
      <c r="C2" s="3"/>
      <c r="D2" s="3"/>
      <c r="E2" s="16"/>
      <c r="F2" s="436"/>
      <c r="G2" s="15"/>
      <c r="H2" s="95"/>
      <c r="I2" s="130"/>
      <c r="J2" s="165"/>
      <c r="K2" s="6"/>
      <c r="L2" s="6"/>
      <c r="N2" s="6"/>
      <c r="O2" s="6"/>
      <c r="P2" s="14"/>
      <c r="Q2" s="6"/>
      <c r="R2" s="14"/>
      <c r="S2" s="6"/>
      <c r="T2" s="3"/>
      <c r="U2" s="91"/>
      <c r="V2" s="3"/>
      <c r="W2" s="3"/>
      <c r="X2" s="3"/>
      <c r="Y2" s="4" t="s">
        <v>1583</v>
      </c>
      <c r="Z2" s="9" t="s">
        <v>1584</v>
      </c>
      <c r="AA2" s="19"/>
      <c r="AB2" s="12"/>
      <c r="AC2" s="12"/>
      <c r="AD2" s="9" t="s">
        <v>1585</v>
      </c>
      <c r="AE2" s="9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142"/>
      <c r="AW2" s="6"/>
      <c r="AX2" s="6"/>
      <c r="AY2" s="6"/>
      <c r="AZ2" s="12"/>
      <c r="BA2" s="134"/>
      <c r="BB2" s="12"/>
      <c r="BC2" s="12"/>
      <c r="BD2" s="12"/>
      <c r="BE2" s="150"/>
      <c r="BF2" s="6"/>
      <c r="BG2" s="70"/>
      <c r="BH2" s="3"/>
      <c r="BI2" s="6"/>
      <c r="BJ2" s="14"/>
      <c r="BK2" s="6"/>
      <c r="BL2" s="3"/>
      <c r="BM2" s="3"/>
      <c r="BN2" s="3"/>
      <c r="BO2" s="3"/>
      <c r="BP2" s="3"/>
      <c r="BQ2" s="321"/>
      <c r="BR2" s="326"/>
      <c r="BS2" s="328"/>
      <c r="BT2" s="96"/>
      <c r="BU2" s="96"/>
      <c r="BV2" s="95"/>
      <c r="BW2" s="288"/>
      <c r="BX2" s="289"/>
      <c r="BY2" s="3"/>
      <c r="BZ2" s="494"/>
    </row>
    <row r="3" spans="1:93" ht="19.899999999999999" customHeight="1">
      <c r="A3" s="306" t="s">
        <v>1586</v>
      </c>
      <c r="B3" s="5"/>
      <c r="C3" s="3"/>
      <c r="D3" s="3"/>
      <c r="E3" s="16"/>
      <c r="F3" s="436"/>
      <c r="G3" s="15"/>
      <c r="H3" s="95"/>
      <c r="I3" s="130"/>
      <c r="J3" s="165"/>
      <c r="K3" s="6"/>
      <c r="L3" s="6"/>
      <c r="M3" s="14"/>
      <c r="N3" s="6"/>
      <c r="O3" s="6"/>
      <c r="P3" s="14"/>
      <c r="Q3" s="6"/>
      <c r="R3" s="14"/>
      <c r="S3" s="6"/>
      <c r="T3" s="3"/>
      <c r="U3" s="91"/>
      <c r="V3" s="3"/>
      <c r="W3" s="3"/>
      <c r="X3" s="3"/>
      <c r="Y3" s="4" t="s">
        <v>1586</v>
      </c>
      <c r="Z3" s="20" t="s">
        <v>1587</v>
      </c>
      <c r="AA3" s="8"/>
      <c r="AB3" s="6"/>
      <c r="AC3" s="6"/>
      <c r="AD3" s="126">
        <v>655</v>
      </c>
      <c r="AE3" s="127">
        <v>326</v>
      </c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142"/>
      <c r="AW3" s="6"/>
      <c r="AX3" s="6"/>
      <c r="AY3" s="6"/>
      <c r="AZ3" s="12"/>
      <c r="BA3" s="134"/>
      <c r="BB3" s="12"/>
      <c r="BC3" s="12"/>
      <c r="BD3" s="12"/>
      <c r="BE3" s="150"/>
      <c r="BF3" s="6"/>
      <c r="BG3" s="70"/>
      <c r="BH3" s="3"/>
      <c r="BI3" s="6"/>
      <c r="BJ3" s="14"/>
      <c r="BK3" s="6"/>
      <c r="BL3" s="3"/>
      <c r="BM3" s="3"/>
      <c r="BN3" s="3"/>
      <c r="BO3" s="3"/>
      <c r="BP3" s="3"/>
      <c r="BY3" s="3"/>
      <c r="BZ3" s="494"/>
    </row>
    <row r="4" spans="1:93" ht="3.75" customHeight="1">
      <c r="A4" s="306"/>
      <c r="B4" s="5"/>
      <c r="C4" s="3"/>
      <c r="D4" s="3"/>
      <c r="E4" s="16" t="s">
        <v>3788</v>
      </c>
      <c r="F4" s="436"/>
      <c r="G4" s="15"/>
      <c r="H4" s="95"/>
      <c r="I4" s="130"/>
      <c r="J4" s="165"/>
      <c r="K4" s="6"/>
      <c r="L4" s="6"/>
      <c r="M4" s="14"/>
      <c r="N4" s="6"/>
      <c r="O4" s="6"/>
      <c r="P4" s="14"/>
      <c r="Q4" s="6"/>
      <c r="R4" s="14"/>
      <c r="S4" s="6"/>
      <c r="T4" s="3"/>
      <c r="U4" s="91"/>
      <c r="V4" s="3"/>
      <c r="W4" s="3"/>
      <c r="X4" s="3"/>
      <c r="Y4" s="4"/>
      <c r="Z4" s="5"/>
      <c r="AA4" s="8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142"/>
      <c r="AW4" s="6"/>
      <c r="AX4" s="6"/>
      <c r="AY4" s="6"/>
      <c r="AZ4" s="12"/>
      <c r="BA4" s="134"/>
      <c r="BB4" s="12"/>
      <c r="BC4" s="12"/>
      <c r="BD4" s="12"/>
      <c r="BE4" s="150"/>
      <c r="BF4" s="6"/>
      <c r="BG4" s="70"/>
      <c r="BH4" s="3"/>
      <c r="BI4" s="6"/>
      <c r="BJ4" s="14"/>
      <c r="BK4" s="6"/>
      <c r="BL4" s="3"/>
      <c r="BM4" s="3"/>
      <c r="BN4" s="3"/>
      <c r="BO4" s="3"/>
      <c r="BP4" s="3"/>
      <c r="BQ4" s="321"/>
      <c r="BR4" s="326"/>
      <c r="BS4" s="328"/>
      <c r="BT4" s="96"/>
      <c r="BU4" s="96"/>
      <c r="BV4" s="95"/>
      <c r="BW4" s="288"/>
      <c r="BX4" s="289"/>
      <c r="BY4" s="3"/>
      <c r="BZ4" s="494"/>
    </row>
    <row r="5" spans="1:93" ht="21" customHeight="1">
      <c r="A5" s="584" t="s">
        <v>1590</v>
      </c>
      <c r="B5" s="5"/>
      <c r="C5" s="3"/>
      <c r="D5" s="3"/>
      <c r="E5" s="16"/>
      <c r="F5" s="436"/>
      <c r="G5" s="15"/>
      <c r="H5" s="96"/>
      <c r="I5" s="130"/>
      <c r="J5" s="165"/>
      <c r="K5" s="6"/>
      <c r="L5" s="6"/>
      <c r="M5" s="14"/>
      <c r="N5" s="6"/>
      <c r="O5" s="6"/>
      <c r="P5" s="14"/>
      <c r="Q5" s="6"/>
      <c r="R5" s="14"/>
      <c r="S5" s="6"/>
      <c r="T5" s="3"/>
      <c r="U5" s="595" t="s">
        <v>1588</v>
      </c>
      <c r="V5" s="597" t="s">
        <v>1589</v>
      </c>
      <c r="W5" s="598"/>
      <c r="X5" s="598"/>
      <c r="Y5" s="603" t="s">
        <v>1590</v>
      </c>
      <c r="Z5" s="606" t="s">
        <v>1591</v>
      </c>
      <c r="AA5" s="593" t="s">
        <v>6673</v>
      </c>
      <c r="AB5" s="25" t="s">
        <v>1603</v>
      </c>
      <c r="AC5" s="26"/>
      <c r="AD5" s="174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7"/>
      <c r="AR5" s="28"/>
      <c r="AS5" s="29"/>
      <c r="AT5" s="29"/>
      <c r="AU5" s="29"/>
      <c r="AV5" s="143"/>
      <c r="AW5" s="29"/>
      <c r="AX5" s="29"/>
      <c r="AY5" s="29"/>
      <c r="AZ5" s="29"/>
      <c r="BA5" s="135"/>
      <c r="BB5" s="29"/>
      <c r="BC5" s="29"/>
      <c r="BD5" s="29"/>
      <c r="BE5" s="150"/>
      <c r="BF5" s="6"/>
      <c r="BG5" s="100"/>
      <c r="BH5" s="30"/>
      <c r="BI5" s="6"/>
      <c r="BJ5" s="14"/>
      <c r="BK5" s="6"/>
      <c r="BL5" s="3"/>
      <c r="BM5" s="3"/>
      <c r="BN5" s="3"/>
      <c r="BO5" s="3"/>
      <c r="BP5" s="3"/>
      <c r="BR5" s="326"/>
      <c r="BS5" s="330" t="s">
        <v>1601</v>
      </c>
      <c r="BT5" s="96"/>
      <c r="BU5" s="96"/>
      <c r="BV5" s="288"/>
      <c r="BW5" s="286"/>
      <c r="BY5" s="5"/>
      <c r="BZ5" s="494"/>
    </row>
    <row r="6" spans="1:93" s="21" customFormat="1">
      <c r="A6" s="585"/>
      <c r="B6" s="39" t="s">
        <v>1605</v>
      </c>
      <c r="C6" s="31" t="s">
        <v>1606</v>
      </c>
      <c r="D6" s="587" t="s">
        <v>1607</v>
      </c>
      <c r="E6" s="589"/>
      <c r="F6" s="437" t="s">
        <v>1608</v>
      </c>
      <c r="G6" s="591" t="s">
        <v>1609</v>
      </c>
      <c r="H6" s="97" t="s">
        <v>1610</v>
      </c>
      <c r="I6" s="131" t="s">
        <v>1611</v>
      </c>
      <c r="J6" s="128" t="s">
        <v>1611</v>
      </c>
      <c r="K6" s="32" t="s">
        <v>558</v>
      </c>
      <c r="L6" s="32" t="s">
        <v>709</v>
      </c>
      <c r="M6" s="128" t="s">
        <v>1612</v>
      </c>
      <c r="N6" s="32" t="s">
        <v>1613</v>
      </c>
      <c r="O6" s="32" t="s">
        <v>2652</v>
      </c>
      <c r="P6" s="128" t="s">
        <v>1604</v>
      </c>
      <c r="Q6" s="32" t="s">
        <v>4</v>
      </c>
      <c r="R6" s="128" t="s">
        <v>1614</v>
      </c>
      <c r="S6" s="32" t="s">
        <v>1615</v>
      </c>
      <c r="T6" s="160" t="s">
        <v>1591</v>
      </c>
      <c r="U6" s="596"/>
      <c r="V6" s="599"/>
      <c r="W6" s="600"/>
      <c r="X6" s="600"/>
      <c r="Y6" s="604"/>
      <c r="Z6" s="600"/>
      <c r="AA6" s="594"/>
      <c r="AB6" s="33" t="s">
        <v>1616</v>
      </c>
      <c r="AC6" s="33" t="s">
        <v>1616</v>
      </c>
      <c r="AD6" s="144" t="s">
        <v>1616</v>
      </c>
      <c r="AE6" s="33" t="s">
        <v>1616</v>
      </c>
      <c r="AF6" s="33" t="s">
        <v>1616</v>
      </c>
      <c r="AG6" s="33" t="s">
        <v>1616</v>
      </c>
      <c r="AH6" s="33" t="s">
        <v>1616</v>
      </c>
      <c r="AI6" s="33" t="s">
        <v>1616</v>
      </c>
      <c r="AJ6" s="33" t="s">
        <v>1616</v>
      </c>
      <c r="AK6" s="33" t="s">
        <v>1616</v>
      </c>
      <c r="AL6" s="33" t="s">
        <v>1616</v>
      </c>
      <c r="AM6" s="33" t="s">
        <v>1616</v>
      </c>
      <c r="AN6" s="33" t="s">
        <v>1616</v>
      </c>
      <c r="AO6" s="33" t="s">
        <v>1616</v>
      </c>
      <c r="AP6" s="33" t="s">
        <v>1616</v>
      </c>
      <c r="AQ6" s="33" t="s">
        <v>1616</v>
      </c>
      <c r="AR6" s="33" t="s">
        <v>1616</v>
      </c>
      <c r="AS6" s="33" t="s">
        <v>1616</v>
      </c>
      <c r="AT6" s="33" t="s">
        <v>1616</v>
      </c>
      <c r="AU6" s="33" t="s">
        <v>1616</v>
      </c>
      <c r="AV6" s="144" t="s">
        <v>1616</v>
      </c>
      <c r="AW6" s="33" t="s">
        <v>1616</v>
      </c>
      <c r="AX6" s="33" t="s">
        <v>1616</v>
      </c>
      <c r="AY6" s="33" t="s">
        <v>1616</v>
      </c>
      <c r="AZ6" s="34" t="s">
        <v>1604</v>
      </c>
      <c r="BA6" s="136" t="s">
        <v>4</v>
      </c>
      <c r="BB6" s="35" t="s">
        <v>1611</v>
      </c>
      <c r="BC6" s="36" t="s">
        <v>1615</v>
      </c>
      <c r="BD6" s="36"/>
      <c r="BE6" s="151"/>
      <c r="BF6" s="35" t="s">
        <v>398</v>
      </c>
      <c r="BG6" s="155"/>
      <c r="BH6" s="37"/>
      <c r="BI6" s="35" t="s">
        <v>1616</v>
      </c>
      <c r="BJ6" s="38" t="s">
        <v>1617</v>
      </c>
      <c r="BK6" s="35" t="s">
        <v>1617</v>
      </c>
      <c r="BL6" s="5"/>
      <c r="BM6" s="3"/>
      <c r="BN6" s="37"/>
      <c r="BO6" s="37"/>
      <c r="BP6" s="5"/>
      <c r="BQ6" s="321"/>
      <c r="BR6" s="326"/>
      <c r="BS6" s="328"/>
      <c r="BT6" s="96"/>
      <c r="BU6" s="96"/>
      <c r="BV6" s="95"/>
      <c r="BW6" s="288"/>
      <c r="BX6" s="289"/>
      <c r="BY6" s="5"/>
      <c r="BZ6" s="494"/>
      <c r="CA6" s="102"/>
      <c r="CB6" s="316"/>
      <c r="CC6" s="316"/>
      <c r="CD6" s="316"/>
      <c r="CG6" s="104"/>
      <c r="CH6" s="275"/>
      <c r="CK6" s="277"/>
    </row>
    <row r="7" spans="1:93" s="21" customFormat="1" ht="21" customHeight="1" thickBot="1">
      <c r="A7" s="585"/>
      <c r="B7" s="31" t="s">
        <v>1618</v>
      </c>
      <c r="C7" s="39" t="s">
        <v>1619</v>
      </c>
      <c r="D7" s="588"/>
      <c r="E7" s="590"/>
      <c r="F7" s="437" t="s">
        <v>1620</v>
      </c>
      <c r="G7" s="592"/>
      <c r="H7" s="97" t="s">
        <v>3273</v>
      </c>
      <c r="I7" s="131"/>
      <c r="J7" s="128" t="s">
        <v>1621</v>
      </c>
      <c r="K7" s="32">
        <v>0.25</v>
      </c>
      <c r="L7" s="32"/>
      <c r="M7" s="128"/>
      <c r="N7" s="32"/>
      <c r="O7" s="32" t="s">
        <v>2652</v>
      </c>
      <c r="P7" s="128"/>
      <c r="Q7" s="32" t="s">
        <v>5</v>
      </c>
      <c r="R7" s="128"/>
      <c r="S7" s="32"/>
      <c r="T7" s="161"/>
      <c r="U7" s="596"/>
      <c r="V7" s="599"/>
      <c r="W7" s="600"/>
      <c r="X7" s="600"/>
      <c r="Y7" s="604"/>
      <c r="Z7" s="600"/>
      <c r="AA7" s="594"/>
      <c r="AB7" s="40" t="s">
        <v>1622</v>
      </c>
      <c r="AC7" s="40" t="s">
        <v>1623</v>
      </c>
      <c r="AD7" s="145" t="s">
        <v>1624</v>
      </c>
      <c r="AE7" s="40" t="s">
        <v>1625</v>
      </c>
      <c r="AF7" s="40" t="s">
        <v>1626</v>
      </c>
      <c r="AG7" s="40" t="s">
        <v>1627</v>
      </c>
      <c r="AH7" s="40" t="s">
        <v>1628</v>
      </c>
      <c r="AI7" s="40" t="s">
        <v>1629</v>
      </c>
      <c r="AJ7" s="40" t="s">
        <v>1630</v>
      </c>
      <c r="AK7" s="40" t="s">
        <v>1631</v>
      </c>
      <c r="AL7" s="40" t="s">
        <v>1632</v>
      </c>
      <c r="AM7" s="40" t="s">
        <v>5539</v>
      </c>
      <c r="AN7" s="40" t="s">
        <v>1633</v>
      </c>
      <c r="AO7" s="40" t="s">
        <v>1634</v>
      </c>
      <c r="AP7" s="40" t="s">
        <v>1595</v>
      </c>
      <c r="AQ7" s="40" t="s">
        <v>1635</v>
      </c>
      <c r="AR7" s="40" t="s">
        <v>1592</v>
      </c>
      <c r="AS7" s="40" t="s">
        <v>1593</v>
      </c>
      <c r="AT7" s="40" t="s">
        <v>1594</v>
      </c>
      <c r="AU7" s="40" t="s">
        <v>876</v>
      </c>
      <c r="AV7" s="145" t="s">
        <v>5540</v>
      </c>
      <c r="AW7" s="40" t="s">
        <v>5541</v>
      </c>
      <c r="AX7" s="40" t="s">
        <v>5542</v>
      </c>
      <c r="AY7" s="40" t="s">
        <v>5543</v>
      </c>
      <c r="AZ7" s="41" t="s">
        <v>1604</v>
      </c>
      <c r="BA7" s="137" t="s">
        <v>5</v>
      </c>
      <c r="BB7" s="42"/>
      <c r="BC7" s="43"/>
      <c r="BD7" s="43"/>
      <c r="BE7" s="152" t="s">
        <v>1605</v>
      </c>
      <c r="BF7" s="44" t="s">
        <v>2679</v>
      </c>
      <c r="BG7" s="68" t="s">
        <v>1607</v>
      </c>
      <c r="BH7" s="45" t="s">
        <v>870</v>
      </c>
      <c r="BI7" s="44" t="s">
        <v>1622</v>
      </c>
      <c r="BJ7" s="46" t="s">
        <v>1637</v>
      </c>
      <c r="BK7" s="44" t="s">
        <v>1638</v>
      </c>
      <c r="BL7" s="5"/>
      <c r="BM7" s="5"/>
      <c r="BN7" s="45"/>
      <c r="BO7" s="45"/>
      <c r="BP7" s="5"/>
      <c r="BQ7" s="321"/>
      <c r="BR7" s="326"/>
      <c r="BS7" s="328"/>
      <c r="BT7" s="96"/>
      <c r="BU7" s="96"/>
      <c r="BV7" s="95"/>
      <c r="BW7" s="288"/>
      <c r="BX7" s="289"/>
      <c r="BY7" s="5"/>
      <c r="BZ7" s="494"/>
      <c r="CA7" s="102"/>
      <c r="CB7" s="316"/>
      <c r="CC7" s="316"/>
      <c r="CD7" s="316"/>
      <c r="CG7" s="104"/>
      <c r="CH7" s="275"/>
      <c r="CK7" s="277"/>
    </row>
    <row r="8" spans="1:93" s="75" customFormat="1">
      <c r="A8" s="586"/>
      <c r="B8" s="106" t="s">
        <v>9297</v>
      </c>
      <c r="C8" s="93"/>
      <c r="F8" s="438"/>
      <c r="G8" s="168"/>
      <c r="H8" s="107"/>
      <c r="I8" s="132"/>
      <c r="J8" s="166"/>
      <c r="K8" s="108"/>
      <c r="L8" s="109"/>
      <c r="M8" s="581"/>
      <c r="N8" s="582"/>
      <c r="O8" s="582"/>
      <c r="P8" s="582"/>
      <c r="Q8" s="582"/>
      <c r="R8" s="583"/>
      <c r="S8" s="108"/>
      <c r="T8" s="162"/>
      <c r="U8" s="596"/>
      <c r="V8" s="601"/>
      <c r="W8" s="602"/>
      <c r="X8" s="602"/>
      <c r="Y8" s="605"/>
      <c r="Z8" s="602"/>
      <c r="AA8" s="594"/>
      <c r="AB8" s="110" t="s">
        <v>1639</v>
      </c>
      <c r="AC8" s="110" t="s">
        <v>1640</v>
      </c>
      <c r="AD8" s="146" t="s">
        <v>1641</v>
      </c>
      <c r="AE8" s="47" t="s">
        <v>1642</v>
      </c>
      <c r="AF8" s="110" t="s">
        <v>1643</v>
      </c>
      <c r="AG8" s="110" t="s">
        <v>1644</v>
      </c>
      <c r="AH8" s="110" t="s">
        <v>2</v>
      </c>
      <c r="AI8" s="110" t="s">
        <v>3</v>
      </c>
      <c r="AJ8" s="110" t="s">
        <v>660</v>
      </c>
      <c r="AK8" s="110" t="s">
        <v>881</v>
      </c>
      <c r="AL8" s="110" t="s">
        <v>661</v>
      </c>
      <c r="AM8" s="110" t="s">
        <v>883</v>
      </c>
      <c r="AN8" s="110" t="s">
        <v>662</v>
      </c>
      <c r="AO8" s="110" t="s">
        <v>1596</v>
      </c>
      <c r="AP8" s="110" t="s">
        <v>1597</v>
      </c>
      <c r="AQ8" s="110" t="s">
        <v>1598</v>
      </c>
      <c r="AR8" s="110" t="s">
        <v>1599</v>
      </c>
      <c r="AS8" s="110" t="s">
        <v>1600</v>
      </c>
      <c r="AT8" s="110" t="s">
        <v>1602</v>
      </c>
      <c r="AU8" s="110" t="s">
        <v>5544</v>
      </c>
      <c r="AV8" s="146" t="s">
        <v>3261</v>
      </c>
      <c r="AW8" s="110" t="s">
        <v>1183</v>
      </c>
      <c r="AX8" s="111" t="s">
        <v>884</v>
      </c>
      <c r="AY8" s="112" t="s">
        <v>6668</v>
      </c>
      <c r="AZ8" s="113"/>
      <c r="BA8" s="139"/>
      <c r="BB8" s="114"/>
      <c r="BC8" s="115"/>
      <c r="BD8" s="115"/>
      <c r="BE8" s="153"/>
      <c r="BF8" s="122" t="s">
        <v>1636</v>
      </c>
      <c r="BG8" s="156"/>
      <c r="BH8" s="138"/>
      <c r="BI8" s="117" t="s">
        <v>1639</v>
      </c>
      <c r="BJ8" s="123" t="s">
        <v>9299</v>
      </c>
      <c r="BK8" s="123" t="str">
        <f>BJ8</f>
        <v>ม.ค. 66</v>
      </c>
      <c r="BL8" s="118" t="s">
        <v>1515</v>
      </c>
      <c r="BM8" s="16"/>
      <c r="BN8" s="116"/>
      <c r="BO8" s="116"/>
      <c r="BP8" s="119" t="s">
        <v>663</v>
      </c>
      <c r="BQ8" s="323" t="s">
        <v>664</v>
      </c>
      <c r="BR8" s="323" t="s">
        <v>665</v>
      </c>
      <c r="BS8" s="367" t="s">
        <v>1393</v>
      </c>
      <c r="BT8" s="49" t="s">
        <v>666</v>
      </c>
      <c r="BU8" s="49" t="s">
        <v>667</v>
      </c>
      <c r="BV8" s="49" t="s">
        <v>1591</v>
      </c>
      <c r="BW8" s="50" t="s">
        <v>668</v>
      </c>
      <c r="BX8" s="50" t="s">
        <v>669</v>
      </c>
      <c r="BY8" s="16"/>
      <c r="BZ8" s="494"/>
      <c r="CA8" s="120" t="s">
        <v>2974</v>
      </c>
      <c r="CB8" s="319" t="s">
        <v>2975</v>
      </c>
      <c r="CC8" s="317"/>
      <c r="CD8" s="501"/>
      <c r="CG8" s="93"/>
      <c r="CH8" s="275"/>
      <c r="CK8" s="278"/>
    </row>
    <row r="9" spans="1:93" s="75" customFormat="1">
      <c r="A9" s="448" t="s">
        <v>7583</v>
      </c>
      <c r="B9" s="83" t="s">
        <v>709</v>
      </c>
      <c r="C9" s="237" t="s">
        <v>686</v>
      </c>
      <c r="D9" s="158" t="s">
        <v>7580</v>
      </c>
      <c r="E9" s="86" t="s">
        <v>7581</v>
      </c>
      <c r="F9" s="448" t="s">
        <v>7583</v>
      </c>
      <c r="G9" s="59" t="s">
        <v>1580</v>
      </c>
      <c r="H9" s="449" t="s">
        <v>7587</v>
      </c>
      <c r="I9" s="234">
        <v>27231.97</v>
      </c>
      <c r="J9" s="234">
        <v>0</v>
      </c>
      <c r="K9" s="234">
        <v>0</v>
      </c>
      <c r="L9" s="234">
        <v>0</v>
      </c>
      <c r="M9" s="85">
        <v>0</v>
      </c>
      <c r="N9" s="85">
        <v>0</v>
      </c>
      <c r="O9" s="234">
        <v>0</v>
      </c>
      <c r="P9" s="234">
        <v>16.010000000000002</v>
      </c>
      <c r="Q9" s="234">
        <v>0</v>
      </c>
      <c r="R9" s="234">
        <v>23788</v>
      </c>
      <c r="S9" s="234">
        <v>1426.5900000000038</v>
      </c>
      <c r="T9" s="227" t="s">
        <v>1581</v>
      </c>
      <c r="U9" s="496">
        <v>1176</v>
      </c>
      <c r="V9" s="129" t="s">
        <v>686</v>
      </c>
      <c r="W9" s="158" t="s">
        <v>7580</v>
      </c>
      <c r="X9" s="92" t="s">
        <v>7581</v>
      </c>
      <c r="Y9" s="517">
        <v>3100200422361</v>
      </c>
      <c r="Z9" s="228" t="s">
        <v>1581</v>
      </c>
      <c r="AA9" s="520">
        <v>25805.379999999997</v>
      </c>
      <c r="AB9" s="522">
        <v>22925</v>
      </c>
      <c r="AC9" s="525"/>
      <c r="AD9" s="528">
        <v>863</v>
      </c>
      <c r="AE9" s="528"/>
      <c r="AF9" s="522"/>
      <c r="AG9" s="522"/>
      <c r="AH9" s="522"/>
      <c r="AI9" s="522"/>
      <c r="AJ9" s="522"/>
      <c r="AK9" s="522"/>
      <c r="AL9" s="522"/>
      <c r="AM9" s="252"/>
      <c r="AN9" s="252"/>
      <c r="AO9" s="252"/>
      <c r="AP9" s="252"/>
      <c r="AQ9" s="531"/>
      <c r="AR9" s="531"/>
      <c r="AS9" s="252"/>
      <c r="AT9" s="252"/>
      <c r="AU9" s="252"/>
      <c r="AV9" s="533"/>
      <c r="AW9" s="252"/>
      <c r="AX9" s="252">
        <v>2001.37</v>
      </c>
      <c r="AY9" s="531"/>
      <c r="AZ9" s="531">
        <v>16.010000000000002</v>
      </c>
      <c r="BA9" s="279">
        <v>0</v>
      </c>
      <c r="BB9" s="531">
        <v>27231.97</v>
      </c>
      <c r="BC9" s="531">
        <v>1426.5900000000038</v>
      </c>
      <c r="BD9" s="252"/>
      <c r="BE9" s="539">
        <v>1178</v>
      </c>
      <c r="BF9" s="280" t="s">
        <v>7612</v>
      </c>
      <c r="BG9" s="158" t="s">
        <v>7580</v>
      </c>
      <c r="BH9" s="92" t="s">
        <v>7581</v>
      </c>
      <c r="BI9" s="281">
        <v>22925</v>
      </c>
      <c r="BJ9" s="281">
        <v>22925</v>
      </c>
      <c r="BK9" s="281">
        <v>0</v>
      </c>
      <c r="BL9" s="158"/>
      <c r="BM9" s="227"/>
      <c r="BN9" s="550"/>
      <c r="BO9" s="550"/>
      <c r="BP9" s="231"/>
      <c r="BQ9" s="553" t="s">
        <v>7595</v>
      </c>
      <c r="BR9" s="377" t="s">
        <v>709</v>
      </c>
      <c r="BS9" s="378" t="s">
        <v>7596</v>
      </c>
      <c r="BT9" s="379" t="s">
        <v>719</v>
      </c>
      <c r="BU9" s="379" t="s">
        <v>719</v>
      </c>
      <c r="BV9" s="568" t="s">
        <v>1581</v>
      </c>
      <c r="BW9" s="568">
        <v>60140</v>
      </c>
      <c r="BX9" s="379" t="s">
        <v>7597</v>
      </c>
      <c r="BY9" s="51"/>
      <c r="BZ9" s="475">
        <v>1176</v>
      </c>
      <c r="CA9" s="320" t="b">
        <f>EXACT(A9,CH9)</f>
        <v>1</v>
      </c>
      <c r="CB9" s="318" t="b">
        <f>EXACT(D9,CF9)</f>
        <v>1</v>
      </c>
      <c r="CC9" s="318" t="b">
        <f>EXACT(E9,CG9)</f>
        <v>1</v>
      </c>
      <c r="CD9" s="502">
        <f>+S8-BC8</f>
        <v>0</v>
      </c>
      <c r="CE9" s="17" t="s">
        <v>686</v>
      </c>
      <c r="CF9" s="17" t="s">
        <v>7580</v>
      </c>
      <c r="CG9" s="103" t="s">
        <v>7581</v>
      </c>
      <c r="CH9" s="275">
        <v>3100200422361</v>
      </c>
      <c r="CI9" s="447"/>
      <c r="CJ9" s="17"/>
      <c r="CK9" s="276"/>
      <c r="CL9" s="17"/>
      <c r="CM9" s="17"/>
      <c r="CN9" s="17"/>
      <c r="CO9" s="17"/>
    </row>
    <row r="10" spans="1:93">
      <c r="A10" s="452" t="s">
        <v>7811</v>
      </c>
      <c r="B10" s="83" t="s">
        <v>709</v>
      </c>
      <c r="C10" s="129" t="s">
        <v>686</v>
      </c>
      <c r="D10" s="158" t="s">
        <v>309</v>
      </c>
      <c r="E10" s="92" t="s">
        <v>7697</v>
      </c>
      <c r="F10" s="452" t="s">
        <v>7811</v>
      </c>
      <c r="G10" s="59" t="s">
        <v>1580</v>
      </c>
      <c r="H10" s="449" t="s">
        <v>7926</v>
      </c>
      <c r="I10" s="234">
        <v>43669.599999999999</v>
      </c>
      <c r="J10" s="234">
        <v>0</v>
      </c>
      <c r="K10" s="234">
        <v>0</v>
      </c>
      <c r="L10" s="234">
        <v>0</v>
      </c>
      <c r="M10" s="85">
        <v>0</v>
      </c>
      <c r="N10" s="85">
        <v>0</v>
      </c>
      <c r="O10" s="234">
        <v>0</v>
      </c>
      <c r="P10" s="234">
        <v>1158.6199999999999</v>
      </c>
      <c r="Q10" s="234">
        <v>0</v>
      </c>
      <c r="R10" s="234">
        <v>36693</v>
      </c>
      <c r="S10" s="234">
        <v>117.97999999999593</v>
      </c>
      <c r="T10" s="227" t="s">
        <v>1581</v>
      </c>
      <c r="U10" s="496">
        <v>680</v>
      </c>
      <c r="V10" s="129" t="s">
        <v>686</v>
      </c>
      <c r="W10" s="158" t="s">
        <v>309</v>
      </c>
      <c r="X10" s="92" t="s">
        <v>7697</v>
      </c>
      <c r="Y10" s="262" t="s">
        <v>7811</v>
      </c>
      <c r="Z10" s="228" t="s">
        <v>1581</v>
      </c>
      <c r="AA10" s="266">
        <v>43551.62</v>
      </c>
      <c r="AB10" s="66">
        <v>35000</v>
      </c>
      <c r="AC10" s="65"/>
      <c r="AD10" s="266">
        <v>863</v>
      </c>
      <c r="AE10" s="266">
        <v>424</v>
      </c>
      <c r="AF10" s="65">
        <v>406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148"/>
      <c r="AW10" s="65"/>
      <c r="AX10" s="65">
        <v>5700</v>
      </c>
      <c r="AY10" s="66"/>
      <c r="AZ10" s="66">
        <v>1158.6199999999999</v>
      </c>
      <c r="BA10" s="74">
        <v>0</v>
      </c>
      <c r="BB10" s="66">
        <v>43669.599999999999</v>
      </c>
      <c r="BC10" s="66">
        <v>117.97999999999593</v>
      </c>
      <c r="BD10" s="252"/>
      <c r="BE10" s="170">
        <v>681</v>
      </c>
      <c r="BF10" s="101" t="s">
        <v>8323</v>
      </c>
      <c r="BG10" s="158" t="s">
        <v>309</v>
      </c>
      <c r="BH10" s="92" t="s">
        <v>7697</v>
      </c>
      <c r="BI10" s="169">
        <v>36859.9</v>
      </c>
      <c r="BJ10" s="124">
        <v>35000</v>
      </c>
      <c r="BK10" s="124">
        <v>1859.9000000000015</v>
      </c>
      <c r="BL10" s="158"/>
      <c r="BM10" s="48"/>
      <c r="BN10" s="67"/>
      <c r="BO10" s="67"/>
      <c r="BP10" s="59"/>
      <c r="BQ10" s="370">
        <v>18</v>
      </c>
      <c r="BR10" s="387">
        <v>2</v>
      </c>
      <c r="BS10" s="381"/>
      <c r="BT10" s="388" t="s">
        <v>809</v>
      </c>
      <c r="BU10" s="383" t="s">
        <v>752</v>
      </c>
      <c r="BV10" s="384" t="s">
        <v>1581</v>
      </c>
      <c r="BW10" s="384">
        <v>60190</v>
      </c>
      <c r="BX10" s="389" t="s">
        <v>8026</v>
      </c>
      <c r="BY10" s="1"/>
      <c r="BZ10" s="495">
        <v>681</v>
      </c>
      <c r="CA10" s="320" t="b">
        <f>EXACT(A10,CH10)</f>
        <v>1</v>
      </c>
      <c r="CB10" s="318" t="b">
        <f>EXACT(D10,CF10)</f>
        <v>1</v>
      </c>
      <c r="CC10" s="318" t="b">
        <f>EXACT(E10,CG10)</f>
        <v>1</v>
      </c>
      <c r="CD10" s="502">
        <f>+S9-BC9</f>
        <v>0</v>
      </c>
      <c r="CE10" s="17" t="s">
        <v>686</v>
      </c>
      <c r="CF10" s="157" t="s">
        <v>309</v>
      </c>
      <c r="CG10" s="103" t="s">
        <v>7697</v>
      </c>
      <c r="CH10" s="275" t="s">
        <v>7811</v>
      </c>
      <c r="CJ10" s="51"/>
      <c r="CL10" s="51"/>
      <c r="CM10" s="273"/>
      <c r="CO10" s="158"/>
    </row>
    <row r="11" spans="1:93" s="51" customFormat="1">
      <c r="A11" s="452" t="s">
        <v>4390</v>
      </c>
      <c r="B11" s="83" t="s">
        <v>709</v>
      </c>
      <c r="C11" s="129" t="s">
        <v>672</v>
      </c>
      <c r="D11" s="158" t="s">
        <v>2367</v>
      </c>
      <c r="E11" s="92" t="s">
        <v>2368</v>
      </c>
      <c r="F11" s="452" t="s">
        <v>4390</v>
      </c>
      <c r="G11" s="59" t="s">
        <v>1580</v>
      </c>
      <c r="H11" s="449" t="s">
        <v>2493</v>
      </c>
      <c r="I11" s="234">
        <v>14678.22</v>
      </c>
      <c r="J11" s="234">
        <v>0</v>
      </c>
      <c r="K11" s="234">
        <v>0</v>
      </c>
      <c r="L11" s="234">
        <v>0</v>
      </c>
      <c r="M11" s="85">
        <v>587</v>
      </c>
      <c r="N11" s="85">
        <v>0</v>
      </c>
      <c r="O11" s="234">
        <v>0</v>
      </c>
      <c r="P11" s="234">
        <v>0</v>
      </c>
      <c r="Q11" s="234">
        <v>0</v>
      </c>
      <c r="R11" s="234">
        <v>13443.56</v>
      </c>
      <c r="S11" s="234">
        <v>754.35000000000036</v>
      </c>
      <c r="T11" s="227" t="s">
        <v>1581</v>
      </c>
      <c r="U11" s="496">
        <v>118</v>
      </c>
      <c r="V11" s="129" t="s">
        <v>672</v>
      </c>
      <c r="W11" s="158" t="s">
        <v>2367</v>
      </c>
      <c r="X11" s="92" t="s">
        <v>2368</v>
      </c>
      <c r="Y11" s="261">
        <v>3100202695542</v>
      </c>
      <c r="Z11" s="228" t="s">
        <v>1581</v>
      </c>
      <c r="AA11" s="54">
        <v>14510.869999999999</v>
      </c>
      <c r="AB11" s="55">
        <v>13443.56</v>
      </c>
      <c r="AC11" s="56"/>
      <c r="AD11" s="175"/>
      <c r="AE11" s="175"/>
      <c r="AF11" s="55"/>
      <c r="AG11" s="55"/>
      <c r="AH11" s="55"/>
      <c r="AI11" s="55"/>
      <c r="AJ11" s="55"/>
      <c r="AK11" s="55"/>
      <c r="AL11" s="55"/>
      <c r="AM11" s="57"/>
      <c r="AN11" s="57"/>
      <c r="AO11" s="57"/>
      <c r="AP11" s="57"/>
      <c r="AQ11" s="58"/>
      <c r="AR11" s="58"/>
      <c r="AS11" s="57"/>
      <c r="AT11" s="57"/>
      <c r="AU11" s="57"/>
      <c r="AV11" s="147"/>
      <c r="AW11" s="57"/>
      <c r="AX11" s="57">
        <v>1067.31</v>
      </c>
      <c r="AY11" s="58"/>
      <c r="AZ11" s="58">
        <v>0</v>
      </c>
      <c r="BA11" s="74">
        <v>0</v>
      </c>
      <c r="BB11" s="58">
        <v>15265.22</v>
      </c>
      <c r="BC11" s="58">
        <v>754.35000000000036</v>
      </c>
      <c r="BD11" s="252"/>
      <c r="BE11" s="170">
        <v>118</v>
      </c>
      <c r="BF11" s="101" t="s">
        <v>2409</v>
      </c>
      <c r="BG11" s="158" t="s">
        <v>2367</v>
      </c>
      <c r="BH11" s="92" t="s">
        <v>2368</v>
      </c>
      <c r="BI11" s="58">
        <v>13443.56</v>
      </c>
      <c r="BJ11" s="58">
        <v>13443.56</v>
      </c>
      <c r="BK11" s="124">
        <v>0</v>
      </c>
      <c r="BL11" s="158"/>
      <c r="BM11" s="59"/>
      <c r="BN11" s="60"/>
      <c r="BO11" s="60"/>
      <c r="BP11" s="48"/>
      <c r="BQ11" s="368" t="s">
        <v>8210</v>
      </c>
      <c r="BR11" s="380">
        <v>8</v>
      </c>
      <c r="BS11" s="381" t="s">
        <v>709</v>
      </c>
      <c r="BT11" s="382" t="s">
        <v>741</v>
      </c>
      <c r="BU11" s="383" t="s">
        <v>679</v>
      </c>
      <c r="BV11" s="384" t="s">
        <v>1581</v>
      </c>
      <c r="BW11" s="384">
        <v>60160</v>
      </c>
      <c r="BX11" s="385" t="s">
        <v>2482</v>
      </c>
      <c r="BY11" s="70"/>
      <c r="BZ11" s="475">
        <v>118</v>
      </c>
      <c r="CA11" s="320" t="b">
        <f>EXACT(A11,CH11)</f>
        <v>1</v>
      </c>
      <c r="CB11" s="318" t="b">
        <f>EXACT(D11,CF11)</f>
        <v>1</v>
      </c>
      <c r="CC11" s="318" t="b">
        <f>EXACT(E11,CG11)</f>
        <v>1</v>
      </c>
      <c r="CD11" s="502">
        <f>+S11-BC11</f>
        <v>0</v>
      </c>
      <c r="CE11" s="51" t="s">
        <v>672</v>
      </c>
      <c r="CF11" s="157" t="s">
        <v>2367</v>
      </c>
      <c r="CG11" s="103" t="s">
        <v>2368</v>
      </c>
      <c r="CH11" s="275">
        <v>3100202695542</v>
      </c>
      <c r="CK11" s="276"/>
      <c r="CM11" s="273"/>
      <c r="CN11" s="17"/>
      <c r="CO11" s="157"/>
    </row>
    <row r="12" spans="1:93" s="51" customFormat="1">
      <c r="A12" s="452" t="s">
        <v>7438</v>
      </c>
      <c r="B12" s="83" t="s">
        <v>709</v>
      </c>
      <c r="C12" s="237" t="s">
        <v>672</v>
      </c>
      <c r="D12" s="158" t="s">
        <v>224</v>
      </c>
      <c r="E12" s="86" t="s">
        <v>6759</v>
      </c>
      <c r="F12" s="452" t="s">
        <v>7438</v>
      </c>
      <c r="G12" s="59" t="s">
        <v>1580</v>
      </c>
      <c r="H12" s="449" t="s">
        <v>6894</v>
      </c>
      <c r="I12" s="234">
        <v>53947.8</v>
      </c>
      <c r="J12" s="234">
        <v>0</v>
      </c>
      <c r="K12" s="234">
        <v>7.68</v>
      </c>
      <c r="L12" s="234">
        <v>0</v>
      </c>
      <c r="M12" s="85">
        <v>0</v>
      </c>
      <c r="N12" s="85">
        <v>0</v>
      </c>
      <c r="O12" s="234">
        <v>0</v>
      </c>
      <c r="P12" s="234">
        <v>1913.61</v>
      </c>
      <c r="Q12" s="234">
        <v>0</v>
      </c>
      <c r="R12" s="234">
        <v>26407</v>
      </c>
      <c r="S12" s="234">
        <v>25634.870000000003</v>
      </c>
      <c r="T12" s="227" t="s">
        <v>1581</v>
      </c>
      <c r="U12" s="496">
        <v>450</v>
      </c>
      <c r="V12" s="237" t="s">
        <v>672</v>
      </c>
      <c r="W12" s="158" t="s">
        <v>224</v>
      </c>
      <c r="X12" s="422" t="s">
        <v>6759</v>
      </c>
      <c r="Y12" s="262">
        <v>3100300423130</v>
      </c>
      <c r="Z12" s="228" t="s">
        <v>1581</v>
      </c>
      <c r="AA12" s="55">
        <v>28320.61</v>
      </c>
      <c r="AB12" s="55">
        <v>25120</v>
      </c>
      <c r="AC12" s="59"/>
      <c r="AD12" s="175">
        <v>863</v>
      </c>
      <c r="AE12" s="175">
        <v>424</v>
      </c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>
        <v>0</v>
      </c>
      <c r="AY12" s="59"/>
      <c r="AZ12" s="59">
        <v>1913.61</v>
      </c>
      <c r="BA12" s="59">
        <v>0</v>
      </c>
      <c r="BB12" s="59">
        <v>53955.48</v>
      </c>
      <c r="BC12" s="59">
        <v>25634.870000000003</v>
      </c>
      <c r="BD12" s="252"/>
      <c r="BE12" s="170">
        <v>451</v>
      </c>
      <c r="BF12" s="282" t="s">
        <v>7045</v>
      </c>
      <c r="BG12" s="158" t="s">
        <v>224</v>
      </c>
      <c r="BH12" s="92" t="s">
        <v>6759</v>
      </c>
      <c r="BI12" s="59">
        <v>25120</v>
      </c>
      <c r="BJ12" s="59">
        <v>25120</v>
      </c>
      <c r="BK12" s="59">
        <v>0</v>
      </c>
      <c r="BL12" s="158"/>
      <c r="BM12" s="59"/>
      <c r="BN12" s="59"/>
      <c r="BO12" s="59"/>
      <c r="BP12" s="59"/>
      <c r="BQ12" s="369" t="s">
        <v>7237</v>
      </c>
      <c r="BR12" s="380">
        <v>2</v>
      </c>
      <c r="BS12" s="381" t="s">
        <v>709</v>
      </c>
      <c r="BT12" s="383" t="s">
        <v>702</v>
      </c>
      <c r="BU12" s="383" t="s">
        <v>702</v>
      </c>
      <c r="BV12" s="383" t="s">
        <v>1581</v>
      </c>
      <c r="BW12" s="383">
        <v>60110</v>
      </c>
      <c r="BX12" s="385" t="s">
        <v>7238</v>
      </c>
      <c r="BZ12" s="495">
        <v>451</v>
      </c>
      <c r="CA12" s="320" t="b">
        <f>EXACT(A12,CH12)</f>
        <v>1</v>
      </c>
      <c r="CB12" s="318" t="b">
        <f>EXACT(D12,CF12)</f>
        <v>1</v>
      </c>
      <c r="CC12" s="318" t="b">
        <f>EXACT(E12,CG12)</f>
        <v>1</v>
      </c>
      <c r="CD12" s="502">
        <f>+S11-BC11</f>
        <v>0</v>
      </c>
      <c r="CE12" s="17" t="s">
        <v>672</v>
      </c>
      <c r="CF12" s="17" t="s">
        <v>224</v>
      </c>
      <c r="CG12" s="103" t="s">
        <v>6759</v>
      </c>
      <c r="CH12" s="275">
        <v>3100300423130</v>
      </c>
      <c r="CJ12" s="17"/>
      <c r="CK12" s="276"/>
      <c r="CL12" s="17"/>
      <c r="CM12" s="273"/>
      <c r="CN12" s="17"/>
      <c r="CO12" s="157"/>
    </row>
    <row r="13" spans="1:93" s="51" customFormat="1">
      <c r="A13" s="452" t="s">
        <v>4460</v>
      </c>
      <c r="B13" s="83" t="s">
        <v>709</v>
      </c>
      <c r="C13" s="129" t="s">
        <v>695</v>
      </c>
      <c r="D13" s="158" t="s">
        <v>2062</v>
      </c>
      <c r="E13" s="92" t="s">
        <v>2063</v>
      </c>
      <c r="F13" s="452" t="s">
        <v>4460</v>
      </c>
      <c r="G13" s="59" t="s">
        <v>1580</v>
      </c>
      <c r="H13" s="449" t="s">
        <v>1976</v>
      </c>
      <c r="I13" s="234">
        <v>19459.919999999998</v>
      </c>
      <c r="J13" s="234">
        <v>0</v>
      </c>
      <c r="K13" s="234">
        <v>32.18</v>
      </c>
      <c r="L13" s="234">
        <v>0</v>
      </c>
      <c r="M13" s="85">
        <v>1789</v>
      </c>
      <c r="N13" s="85">
        <v>0</v>
      </c>
      <c r="O13" s="234">
        <v>0</v>
      </c>
      <c r="P13" s="234">
        <v>0</v>
      </c>
      <c r="Q13" s="234">
        <v>0</v>
      </c>
      <c r="R13" s="234">
        <v>6236</v>
      </c>
      <c r="S13" s="234">
        <v>15045.099999999999</v>
      </c>
      <c r="T13" s="227" t="s">
        <v>1581</v>
      </c>
      <c r="U13" s="496">
        <v>1200</v>
      </c>
      <c r="V13" s="129" t="s">
        <v>695</v>
      </c>
      <c r="W13" s="158" t="s">
        <v>2062</v>
      </c>
      <c r="X13" s="92" t="s">
        <v>2063</v>
      </c>
      <c r="Y13" s="262">
        <v>3100500106847</v>
      </c>
      <c r="Z13" s="228" t="s">
        <v>1581</v>
      </c>
      <c r="AA13" s="55">
        <v>6236</v>
      </c>
      <c r="AB13" s="55">
        <v>4930</v>
      </c>
      <c r="AC13" s="59"/>
      <c r="AD13" s="175">
        <v>863</v>
      </c>
      <c r="AE13" s="175"/>
      <c r="AF13" s="59">
        <v>443</v>
      </c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148"/>
      <c r="AW13" s="59"/>
      <c r="AX13" s="59">
        <v>0</v>
      </c>
      <c r="AY13" s="59"/>
      <c r="AZ13" s="59">
        <v>0</v>
      </c>
      <c r="BA13" s="59">
        <v>0</v>
      </c>
      <c r="BB13" s="59">
        <v>21281.1</v>
      </c>
      <c r="BC13" s="59">
        <v>15045.099999999999</v>
      </c>
      <c r="BD13" s="252"/>
      <c r="BE13" s="170">
        <v>1202</v>
      </c>
      <c r="BF13" s="282" t="s">
        <v>7153</v>
      </c>
      <c r="BG13" s="158" t="s">
        <v>2062</v>
      </c>
      <c r="BH13" s="92" t="s">
        <v>2063</v>
      </c>
      <c r="BI13" s="121">
        <v>4930</v>
      </c>
      <c r="BJ13" s="121">
        <v>4930</v>
      </c>
      <c r="BK13" s="121">
        <v>0</v>
      </c>
      <c r="BL13" s="158"/>
      <c r="BM13" s="59"/>
      <c r="BN13" s="59"/>
      <c r="BO13" s="59"/>
      <c r="BP13" s="48"/>
      <c r="BQ13" s="368" t="s">
        <v>1452</v>
      </c>
      <c r="BR13" s="380" t="s">
        <v>716</v>
      </c>
      <c r="BS13" s="381" t="s">
        <v>709</v>
      </c>
      <c r="BT13" s="382" t="s">
        <v>1453</v>
      </c>
      <c r="BU13" s="383" t="s">
        <v>1454</v>
      </c>
      <c r="BV13" s="383" t="s">
        <v>1455</v>
      </c>
      <c r="BW13" s="384">
        <v>10220</v>
      </c>
      <c r="BX13" s="385" t="s">
        <v>1456</v>
      </c>
      <c r="BY13" s="22"/>
      <c r="BZ13" s="475">
        <v>1200</v>
      </c>
      <c r="CA13" s="320" t="b">
        <f>EXACT(A13,CH13)</f>
        <v>1</v>
      </c>
      <c r="CB13" s="318" t="b">
        <f>EXACT(D13,CF13)</f>
        <v>1</v>
      </c>
      <c r="CC13" s="318" t="b">
        <f>EXACT(E13,CG13)</f>
        <v>1</v>
      </c>
      <c r="CD13" s="502">
        <f>+S12-BC12</f>
        <v>0</v>
      </c>
      <c r="CE13" s="17" t="s">
        <v>695</v>
      </c>
      <c r="CF13" s="17" t="s">
        <v>2062</v>
      </c>
      <c r="CG13" s="103" t="s">
        <v>2063</v>
      </c>
      <c r="CH13" s="275">
        <v>3100500106847</v>
      </c>
      <c r="CI13" s="447"/>
      <c r="CJ13" s="17"/>
      <c r="CK13" s="276"/>
      <c r="CL13" s="17"/>
      <c r="CM13" s="273"/>
      <c r="CN13" s="17"/>
      <c r="CO13" s="157"/>
    </row>
    <row r="14" spans="1:93">
      <c r="A14" s="511" t="s">
        <v>9047</v>
      </c>
      <c r="B14" s="83"/>
      <c r="C14" s="237" t="s">
        <v>686</v>
      </c>
      <c r="D14" s="86" t="s">
        <v>9045</v>
      </c>
      <c r="E14" s="92" t="s">
        <v>9046</v>
      </c>
      <c r="F14" s="514" t="s">
        <v>9047</v>
      </c>
      <c r="G14" s="59" t="s">
        <v>1580</v>
      </c>
      <c r="H14" s="283">
        <v>9820735831</v>
      </c>
      <c r="I14" s="244">
        <v>39116</v>
      </c>
      <c r="J14" s="310">
        <v>0</v>
      </c>
      <c r="K14" s="81">
        <v>0</v>
      </c>
      <c r="L14" s="81">
        <v>0</v>
      </c>
      <c r="M14" s="85">
        <v>0</v>
      </c>
      <c r="N14" s="81">
        <v>0</v>
      </c>
      <c r="O14" s="81">
        <v>0</v>
      </c>
      <c r="P14" s="85">
        <v>400.21</v>
      </c>
      <c r="Q14" s="81">
        <v>0</v>
      </c>
      <c r="R14" s="85">
        <v>11282</v>
      </c>
      <c r="S14" s="81">
        <v>27433.79</v>
      </c>
      <c r="T14" s="227" t="s">
        <v>1581</v>
      </c>
      <c r="U14" s="496">
        <v>1396</v>
      </c>
      <c r="V14" s="516" t="s">
        <v>686</v>
      </c>
      <c r="W14" s="86" t="s">
        <v>9045</v>
      </c>
      <c r="X14" s="86" t="s">
        <v>9046</v>
      </c>
      <c r="Y14" s="261" t="s">
        <v>9047</v>
      </c>
      <c r="Z14" s="228" t="s">
        <v>1581</v>
      </c>
      <c r="AA14" s="266">
        <v>11682.21</v>
      </c>
      <c r="AB14" s="65">
        <v>9795</v>
      </c>
      <c r="AC14" s="65"/>
      <c r="AD14" s="65">
        <v>863</v>
      </c>
      <c r="AE14" s="65">
        <v>424</v>
      </c>
      <c r="AF14" s="65"/>
      <c r="AG14" s="65"/>
      <c r="AH14" s="65"/>
      <c r="AI14" s="65">
        <v>200</v>
      </c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148"/>
      <c r="AW14" s="65"/>
      <c r="AX14" s="65">
        <v>0</v>
      </c>
      <c r="AY14" s="65"/>
      <c r="AZ14" s="65">
        <v>400.21</v>
      </c>
      <c r="BA14" s="57">
        <v>0</v>
      </c>
      <c r="BB14" s="65">
        <v>39116</v>
      </c>
      <c r="BC14" s="65">
        <v>27433.79</v>
      </c>
      <c r="BD14" s="260"/>
      <c r="BE14" s="170">
        <v>1399</v>
      </c>
      <c r="BF14" s="163" t="s">
        <v>9146</v>
      </c>
      <c r="BG14" s="1" t="s">
        <v>9045</v>
      </c>
      <c r="BH14" s="86" t="s">
        <v>9046</v>
      </c>
      <c r="BI14" s="171">
        <v>9795</v>
      </c>
      <c r="BJ14" s="172">
        <v>9795</v>
      </c>
      <c r="BK14" s="171">
        <v>0</v>
      </c>
      <c r="BL14" s="86"/>
      <c r="BM14" s="48"/>
      <c r="BN14" s="67"/>
      <c r="BO14" s="67"/>
      <c r="BP14" s="48"/>
      <c r="BQ14" s="435" t="s">
        <v>9232</v>
      </c>
      <c r="BR14" s="382"/>
      <c r="BS14" s="395"/>
      <c r="BT14" s="382" t="s">
        <v>679</v>
      </c>
      <c r="BU14" s="383" t="s">
        <v>679</v>
      </c>
      <c r="BV14" s="384" t="s">
        <v>1581</v>
      </c>
      <c r="BW14" s="384">
        <v>60160</v>
      </c>
      <c r="BX14" s="382" t="s">
        <v>9233</v>
      </c>
      <c r="BZ14" s="495">
        <v>1397</v>
      </c>
      <c r="CA14" s="320" t="b">
        <f>EXACT(A14,CH14)</f>
        <v>1</v>
      </c>
      <c r="CB14" s="318" t="b">
        <f>EXACT(D14,CF14)</f>
        <v>1</v>
      </c>
      <c r="CC14" s="318" t="b">
        <f>EXACT(E14,CG14)</f>
        <v>1</v>
      </c>
      <c r="CD14" s="502">
        <f>+S13-BC13</f>
        <v>0</v>
      </c>
      <c r="CE14" s="17" t="s">
        <v>686</v>
      </c>
      <c r="CF14" s="17" t="s">
        <v>9045</v>
      </c>
      <c r="CG14" s="103" t="s">
        <v>9046</v>
      </c>
      <c r="CH14" s="275" t="s">
        <v>9047</v>
      </c>
      <c r="CM14" s="273"/>
      <c r="CO14" s="157"/>
    </row>
    <row r="15" spans="1:93" s="51" customFormat="1">
      <c r="A15" s="452" t="s">
        <v>4431</v>
      </c>
      <c r="B15" s="83" t="s">
        <v>709</v>
      </c>
      <c r="C15" s="129" t="s">
        <v>686</v>
      </c>
      <c r="D15" s="158" t="s">
        <v>1857</v>
      </c>
      <c r="E15" s="92" t="s">
        <v>3049</v>
      </c>
      <c r="F15" s="452" t="s">
        <v>4431</v>
      </c>
      <c r="G15" s="59" t="s">
        <v>1580</v>
      </c>
      <c r="H15" s="449" t="s">
        <v>3102</v>
      </c>
      <c r="I15" s="234">
        <v>28695.11</v>
      </c>
      <c r="J15" s="234">
        <v>0</v>
      </c>
      <c r="K15" s="234">
        <v>0</v>
      </c>
      <c r="L15" s="234">
        <v>0</v>
      </c>
      <c r="M15" s="85">
        <v>1147</v>
      </c>
      <c r="N15" s="85">
        <v>0</v>
      </c>
      <c r="O15" s="234">
        <v>0</v>
      </c>
      <c r="P15" s="234">
        <v>42.1</v>
      </c>
      <c r="Q15" s="234">
        <v>0</v>
      </c>
      <c r="R15" s="234">
        <v>20922</v>
      </c>
      <c r="S15" s="234">
        <v>8878.010000000002</v>
      </c>
      <c r="T15" s="227" t="s">
        <v>1581</v>
      </c>
      <c r="U15" s="496">
        <v>1249</v>
      </c>
      <c r="V15" s="129" t="s">
        <v>686</v>
      </c>
      <c r="W15" s="158" t="s">
        <v>1857</v>
      </c>
      <c r="X15" s="92" t="s">
        <v>3049</v>
      </c>
      <c r="Y15" s="261">
        <v>3100500727523</v>
      </c>
      <c r="Z15" s="228" t="s">
        <v>1581</v>
      </c>
      <c r="AA15" s="266">
        <v>20964.099999999999</v>
      </c>
      <c r="AB15" s="66">
        <v>19635</v>
      </c>
      <c r="AC15" s="65"/>
      <c r="AD15" s="266">
        <v>863</v>
      </c>
      <c r="AE15" s="266">
        <v>424</v>
      </c>
      <c r="AF15" s="65"/>
      <c r="AG15" s="65"/>
      <c r="AH15" s="65">
        <v>0</v>
      </c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148"/>
      <c r="AW15" s="65"/>
      <c r="AX15" s="65">
        <v>0</v>
      </c>
      <c r="AY15" s="66"/>
      <c r="AZ15" s="66">
        <v>42.1</v>
      </c>
      <c r="BA15" s="74">
        <v>0</v>
      </c>
      <c r="BB15" s="66">
        <v>29842.11</v>
      </c>
      <c r="BC15" s="66">
        <v>8878.010000000002</v>
      </c>
      <c r="BD15" s="252"/>
      <c r="BE15" s="170">
        <v>1251</v>
      </c>
      <c r="BF15" s="101" t="s">
        <v>3155</v>
      </c>
      <c r="BG15" s="158" t="s">
        <v>1857</v>
      </c>
      <c r="BH15" s="92" t="s">
        <v>3049</v>
      </c>
      <c r="BI15" s="169">
        <v>19635</v>
      </c>
      <c r="BJ15" s="124">
        <v>19635</v>
      </c>
      <c r="BK15" s="124">
        <v>0</v>
      </c>
      <c r="BL15" s="456"/>
      <c r="BM15" s="48"/>
      <c r="BN15" s="67"/>
      <c r="BO15" s="67"/>
      <c r="BP15" s="48"/>
      <c r="BQ15" s="368">
        <v>8</v>
      </c>
      <c r="BR15" s="380" t="s">
        <v>698</v>
      </c>
      <c r="BS15" s="381" t="s">
        <v>51</v>
      </c>
      <c r="BT15" s="383" t="s">
        <v>752</v>
      </c>
      <c r="BU15" s="383" t="s">
        <v>752</v>
      </c>
      <c r="BV15" s="384" t="s">
        <v>1581</v>
      </c>
      <c r="BW15" s="384">
        <v>60190</v>
      </c>
      <c r="BX15" s="385" t="s">
        <v>3176</v>
      </c>
      <c r="BY15" s="22"/>
      <c r="BZ15" s="495">
        <v>1249</v>
      </c>
      <c r="CA15" s="320" t="b">
        <f>EXACT(A15,CH15)</f>
        <v>1</v>
      </c>
      <c r="CB15" s="318" t="b">
        <f>EXACT(D15,CF15)</f>
        <v>1</v>
      </c>
      <c r="CC15" s="318" t="b">
        <f>EXACT(E15,CG15)</f>
        <v>1</v>
      </c>
      <c r="CD15" s="502">
        <f>+S14-BC14</f>
        <v>0</v>
      </c>
      <c r="CE15" s="17" t="s">
        <v>686</v>
      </c>
      <c r="CF15" s="17" t="s">
        <v>1857</v>
      </c>
      <c r="CG15" s="103" t="s">
        <v>3049</v>
      </c>
      <c r="CH15" s="275">
        <v>3100500727523</v>
      </c>
      <c r="CI15" s="447"/>
      <c r="CJ15" s="17"/>
      <c r="CK15" s="276"/>
      <c r="CL15" s="17"/>
      <c r="CM15" s="17"/>
      <c r="CN15" s="17"/>
      <c r="CO15" s="17"/>
    </row>
    <row r="16" spans="1:93" s="51" customFormat="1">
      <c r="A16" s="511" t="s">
        <v>9050</v>
      </c>
      <c r="B16" s="83"/>
      <c r="C16" s="237" t="s">
        <v>686</v>
      </c>
      <c r="D16" s="86" t="s">
        <v>9048</v>
      </c>
      <c r="E16" s="92" t="s">
        <v>9049</v>
      </c>
      <c r="F16" s="514" t="s">
        <v>9050</v>
      </c>
      <c r="G16" s="59" t="s">
        <v>1580</v>
      </c>
      <c r="H16" s="283">
        <v>6281268660</v>
      </c>
      <c r="I16" s="244">
        <v>38672.199999999997</v>
      </c>
      <c r="J16" s="310">
        <v>0</v>
      </c>
      <c r="K16" s="81">
        <v>0</v>
      </c>
      <c r="L16" s="81">
        <v>0</v>
      </c>
      <c r="M16" s="85">
        <v>0</v>
      </c>
      <c r="N16" s="81">
        <v>0</v>
      </c>
      <c r="O16" s="81">
        <v>0</v>
      </c>
      <c r="P16" s="85">
        <v>658.88</v>
      </c>
      <c r="Q16" s="81">
        <v>0</v>
      </c>
      <c r="R16" s="85">
        <v>25894</v>
      </c>
      <c r="S16" s="81">
        <v>12119.319999999996</v>
      </c>
      <c r="T16" s="227" t="s">
        <v>1581</v>
      </c>
      <c r="U16" s="496">
        <v>1397</v>
      </c>
      <c r="V16" s="516" t="s">
        <v>686</v>
      </c>
      <c r="W16" s="86" t="s">
        <v>9048</v>
      </c>
      <c r="X16" s="86" t="s">
        <v>9049</v>
      </c>
      <c r="Y16" s="261" t="s">
        <v>9050</v>
      </c>
      <c r="Z16" s="228" t="s">
        <v>1581</v>
      </c>
      <c r="AA16" s="266">
        <v>26552.880000000001</v>
      </c>
      <c r="AB16" s="65">
        <v>23000</v>
      </c>
      <c r="AC16" s="65"/>
      <c r="AD16" s="65">
        <v>863</v>
      </c>
      <c r="AE16" s="65">
        <v>424</v>
      </c>
      <c r="AF16" s="65">
        <v>1607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148"/>
      <c r="AW16" s="65"/>
      <c r="AX16" s="65">
        <v>0</v>
      </c>
      <c r="AY16" s="65"/>
      <c r="AZ16" s="65">
        <v>658.88</v>
      </c>
      <c r="BA16" s="57">
        <v>0</v>
      </c>
      <c r="BB16" s="65">
        <v>38672.199999999997</v>
      </c>
      <c r="BC16" s="65">
        <v>12119.319999999996</v>
      </c>
      <c r="BD16" s="260"/>
      <c r="BE16" s="170">
        <v>1400</v>
      </c>
      <c r="BF16" s="163" t="s">
        <v>9147</v>
      </c>
      <c r="BG16" s="1" t="s">
        <v>9048</v>
      </c>
      <c r="BH16" s="86" t="s">
        <v>9049</v>
      </c>
      <c r="BI16" s="171">
        <v>38129.65</v>
      </c>
      <c r="BJ16" s="172">
        <v>23000</v>
      </c>
      <c r="BK16" s="171">
        <v>15129.650000000001</v>
      </c>
      <c r="BL16" s="86"/>
      <c r="BM16" s="48"/>
      <c r="BN16" s="67"/>
      <c r="BO16" s="67"/>
      <c r="BP16" s="48"/>
      <c r="BQ16" s="435" t="s">
        <v>873</v>
      </c>
      <c r="BR16" s="382" t="s">
        <v>676</v>
      </c>
      <c r="BS16" s="395"/>
      <c r="BT16" s="383" t="s">
        <v>707</v>
      </c>
      <c r="BU16" s="383" t="s">
        <v>707</v>
      </c>
      <c r="BV16" s="383" t="s">
        <v>1581</v>
      </c>
      <c r="BW16" s="383">
        <v>60220</v>
      </c>
      <c r="BX16" s="382" t="s">
        <v>9234</v>
      </c>
      <c r="BY16" s="22"/>
      <c r="BZ16" s="475">
        <v>1398</v>
      </c>
      <c r="CA16" s="320" t="b">
        <f>EXACT(A16,CH16)</f>
        <v>1</v>
      </c>
      <c r="CB16" s="318" t="b">
        <f>EXACT(D16,CF16)</f>
        <v>1</v>
      </c>
      <c r="CC16" s="318" t="b">
        <f>EXACT(E16,CG16)</f>
        <v>1</v>
      </c>
      <c r="CD16" s="502">
        <f>+S15-BC15</f>
        <v>0</v>
      </c>
      <c r="CE16" s="17" t="s">
        <v>686</v>
      </c>
      <c r="CF16" s="17" t="s">
        <v>9048</v>
      </c>
      <c r="CG16" s="103" t="s">
        <v>9049</v>
      </c>
      <c r="CH16" s="275" t="s">
        <v>9050</v>
      </c>
      <c r="CI16" s="447"/>
      <c r="CJ16" s="17"/>
      <c r="CK16" s="276"/>
      <c r="CL16" s="17"/>
      <c r="CM16" s="17"/>
      <c r="CN16" s="17"/>
      <c r="CO16" s="17"/>
    </row>
    <row r="17" spans="1:93">
      <c r="A17" s="452" t="s">
        <v>7514</v>
      </c>
      <c r="B17" s="83" t="s">
        <v>709</v>
      </c>
      <c r="C17" s="237" t="s">
        <v>695</v>
      </c>
      <c r="D17" s="86" t="s">
        <v>6832</v>
      </c>
      <c r="E17" s="86" t="s">
        <v>6833</v>
      </c>
      <c r="F17" s="452" t="s">
        <v>7514</v>
      </c>
      <c r="G17" s="59" t="s">
        <v>1580</v>
      </c>
      <c r="H17" s="449" t="s">
        <v>6961</v>
      </c>
      <c r="I17" s="234">
        <v>39407.17</v>
      </c>
      <c r="J17" s="234">
        <v>0</v>
      </c>
      <c r="K17" s="234">
        <v>0</v>
      </c>
      <c r="L17" s="234">
        <v>0</v>
      </c>
      <c r="M17" s="85">
        <v>0</v>
      </c>
      <c r="N17" s="85">
        <v>0</v>
      </c>
      <c r="O17" s="234">
        <v>0</v>
      </c>
      <c r="P17" s="234">
        <v>553.69000000000005</v>
      </c>
      <c r="Q17" s="234">
        <v>0</v>
      </c>
      <c r="R17" s="234">
        <v>30153</v>
      </c>
      <c r="S17" s="234">
        <v>3300.4799999999959</v>
      </c>
      <c r="T17" s="227" t="s">
        <v>1581</v>
      </c>
      <c r="U17" s="496">
        <v>1119</v>
      </c>
      <c r="V17" s="237" t="s">
        <v>695</v>
      </c>
      <c r="W17" s="86" t="s">
        <v>6832</v>
      </c>
      <c r="X17" s="422" t="s">
        <v>6833</v>
      </c>
      <c r="Y17" s="262">
        <v>3100500902449</v>
      </c>
      <c r="Z17" s="228" t="s">
        <v>1581</v>
      </c>
      <c r="AA17" s="266">
        <v>36106.69</v>
      </c>
      <c r="AB17" s="524">
        <v>29290</v>
      </c>
      <c r="AC17" s="527"/>
      <c r="AD17" s="175">
        <v>863</v>
      </c>
      <c r="AE17" s="175"/>
      <c r="AF17" s="524"/>
      <c r="AG17" s="524"/>
      <c r="AH17" s="524"/>
      <c r="AI17" s="524"/>
      <c r="AJ17" s="524"/>
      <c r="AK17" s="524"/>
      <c r="AL17" s="524"/>
      <c r="AM17" s="65"/>
      <c r="AN17" s="65"/>
      <c r="AO17" s="65">
        <v>0</v>
      </c>
      <c r="AP17" s="65"/>
      <c r="AQ17" s="66"/>
      <c r="AR17" s="66"/>
      <c r="AS17" s="65"/>
      <c r="AT17" s="65"/>
      <c r="AU17" s="65"/>
      <c r="AV17" s="148"/>
      <c r="AW17" s="65"/>
      <c r="AX17" s="65">
        <v>5400</v>
      </c>
      <c r="AY17" s="66"/>
      <c r="AZ17" s="66">
        <v>553.69000000000005</v>
      </c>
      <c r="BA17" s="74">
        <v>0</v>
      </c>
      <c r="BB17" s="66">
        <v>39407.17</v>
      </c>
      <c r="BC17" s="66">
        <v>3300.4799999999959</v>
      </c>
      <c r="BD17" s="252"/>
      <c r="BE17" s="170">
        <v>1120</v>
      </c>
      <c r="BF17" s="101" t="s">
        <v>7141</v>
      </c>
      <c r="BG17" s="158" t="s">
        <v>6832</v>
      </c>
      <c r="BH17" s="92" t="s">
        <v>6833</v>
      </c>
      <c r="BI17" s="169">
        <v>29290</v>
      </c>
      <c r="BJ17" s="124">
        <v>29290</v>
      </c>
      <c r="BK17" s="124">
        <v>0</v>
      </c>
      <c r="BL17" s="158"/>
      <c r="BM17" s="48"/>
      <c r="BN17" s="67"/>
      <c r="BO17" s="67"/>
      <c r="BP17" s="164"/>
      <c r="BQ17" s="368">
        <v>249</v>
      </c>
      <c r="BR17" s="380">
        <v>4</v>
      </c>
      <c r="BS17" s="381" t="s">
        <v>51</v>
      </c>
      <c r="BT17" s="383" t="s">
        <v>7568</v>
      </c>
      <c r="BU17" s="383" t="s">
        <v>7569</v>
      </c>
      <c r="BV17" s="383" t="s">
        <v>2673</v>
      </c>
      <c r="BW17" s="383">
        <v>30130</v>
      </c>
      <c r="BX17" s="385" t="s">
        <v>7306</v>
      </c>
      <c r="BY17" s="441"/>
      <c r="BZ17" s="475">
        <v>1118</v>
      </c>
      <c r="CA17" s="320" t="b">
        <f>EXACT(A17,CH17)</f>
        <v>1</v>
      </c>
      <c r="CB17" s="318" t="b">
        <f>EXACT(D17,CF17)</f>
        <v>1</v>
      </c>
      <c r="CC17" s="318" t="b">
        <f>EXACT(E17,CG17)</f>
        <v>1</v>
      </c>
      <c r="CD17" s="502">
        <f>+S16-BC16</f>
        <v>0</v>
      </c>
      <c r="CE17" s="51" t="s">
        <v>695</v>
      </c>
      <c r="CF17" s="94" t="s">
        <v>6832</v>
      </c>
      <c r="CG17" s="99" t="s">
        <v>6833</v>
      </c>
      <c r="CH17" s="311">
        <v>3100500902449</v>
      </c>
      <c r="CL17" s="51"/>
      <c r="CM17" s="273"/>
      <c r="CO17" s="157"/>
    </row>
    <row r="18" spans="1:93" s="51" customFormat="1">
      <c r="A18" s="511" t="s">
        <v>8983</v>
      </c>
      <c r="B18" s="83"/>
      <c r="C18" s="237" t="s">
        <v>686</v>
      </c>
      <c r="D18" s="86" t="s">
        <v>8981</v>
      </c>
      <c r="E18" s="92" t="s">
        <v>8982</v>
      </c>
      <c r="F18" s="514" t="s">
        <v>8983</v>
      </c>
      <c r="G18" s="59" t="s">
        <v>1580</v>
      </c>
      <c r="H18" s="283">
        <v>6071463378</v>
      </c>
      <c r="I18" s="244">
        <v>45423</v>
      </c>
      <c r="J18" s="310">
        <v>0</v>
      </c>
      <c r="K18" s="81">
        <v>0</v>
      </c>
      <c r="L18" s="81">
        <v>0</v>
      </c>
      <c r="M18" s="85">
        <v>0</v>
      </c>
      <c r="N18" s="81">
        <v>0</v>
      </c>
      <c r="O18" s="81">
        <v>0</v>
      </c>
      <c r="P18" s="85">
        <v>1206.1300000000001</v>
      </c>
      <c r="Q18" s="81">
        <v>0</v>
      </c>
      <c r="R18" s="85">
        <v>31287</v>
      </c>
      <c r="S18" s="81">
        <v>12929.869999999999</v>
      </c>
      <c r="T18" s="227" t="s">
        <v>1581</v>
      </c>
      <c r="U18" s="496">
        <v>1367</v>
      </c>
      <c r="V18" s="516" t="s">
        <v>686</v>
      </c>
      <c r="W18" s="86" t="s">
        <v>8981</v>
      </c>
      <c r="X18" s="86" t="s">
        <v>8982</v>
      </c>
      <c r="Y18" s="261" t="s">
        <v>8983</v>
      </c>
      <c r="Z18" s="228" t="s">
        <v>1581</v>
      </c>
      <c r="AA18" s="266">
        <v>32493.13</v>
      </c>
      <c r="AB18" s="65">
        <v>30000</v>
      </c>
      <c r="AC18" s="65"/>
      <c r="AD18" s="65">
        <v>863</v>
      </c>
      <c r="AE18" s="65">
        <v>424</v>
      </c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148"/>
      <c r="AW18" s="65"/>
      <c r="AX18" s="65">
        <v>0</v>
      </c>
      <c r="AY18" s="65"/>
      <c r="AZ18" s="65">
        <v>1206.1300000000001</v>
      </c>
      <c r="BA18" s="57">
        <v>0</v>
      </c>
      <c r="BB18" s="65">
        <v>45423</v>
      </c>
      <c r="BC18" s="65">
        <v>12929.869999999999</v>
      </c>
      <c r="BD18" s="260"/>
      <c r="BE18" s="170">
        <v>1370</v>
      </c>
      <c r="BF18" s="163" t="s">
        <v>9118</v>
      </c>
      <c r="BG18" s="1" t="s">
        <v>8981</v>
      </c>
      <c r="BH18" s="86" t="s">
        <v>8982</v>
      </c>
      <c r="BI18" s="171">
        <v>35179.93</v>
      </c>
      <c r="BJ18" s="172">
        <v>30000</v>
      </c>
      <c r="BK18" s="171">
        <v>5179.93</v>
      </c>
      <c r="BL18" s="86"/>
      <c r="BM18" s="48"/>
      <c r="BN18" s="67"/>
      <c r="BO18" s="67"/>
      <c r="BP18" s="48"/>
      <c r="BQ18" s="435" t="s">
        <v>8843</v>
      </c>
      <c r="BR18" s="382" t="s">
        <v>676</v>
      </c>
      <c r="BS18" s="395"/>
      <c r="BT18" s="382" t="s">
        <v>9180</v>
      </c>
      <c r="BU18" s="382" t="s">
        <v>1561</v>
      </c>
      <c r="BV18" s="386" t="s">
        <v>283</v>
      </c>
      <c r="BW18" s="386" t="s">
        <v>9181</v>
      </c>
      <c r="BX18" s="382" t="s">
        <v>9182</v>
      </c>
      <c r="BY18" s="22"/>
      <c r="BZ18" s="475">
        <v>1368</v>
      </c>
      <c r="CA18" s="320" t="b">
        <f>EXACT(A18,CH18)</f>
        <v>1</v>
      </c>
      <c r="CB18" s="318" t="b">
        <f>EXACT(D18,CF18)</f>
        <v>1</v>
      </c>
      <c r="CC18" s="318" t="b">
        <f>EXACT(E18,CG18)</f>
        <v>1</v>
      </c>
      <c r="CD18" s="502">
        <f>+S17-BC17</f>
        <v>0</v>
      </c>
      <c r="CE18" s="17" t="s">
        <v>686</v>
      </c>
      <c r="CF18" s="90" t="s">
        <v>8981</v>
      </c>
      <c r="CG18" s="103" t="s">
        <v>8982</v>
      </c>
      <c r="CH18" s="275" t="s">
        <v>8983</v>
      </c>
      <c r="CK18" s="276"/>
      <c r="CM18" s="273"/>
      <c r="CN18" s="17"/>
      <c r="CO18" s="157"/>
    </row>
    <row r="19" spans="1:93" s="51" customFormat="1">
      <c r="A19" s="452" t="s">
        <v>5866</v>
      </c>
      <c r="B19" s="83" t="s">
        <v>709</v>
      </c>
      <c r="C19" s="129" t="s">
        <v>686</v>
      </c>
      <c r="D19" s="158" t="s">
        <v>263</v>
      </c>
      <c r="E19" s="92" t="s">
        <v>5867</v>
      </c>
      <c r="F19" s="452" t="s">
        <v>5866</v>
      </c>
      <c r="G19" s="59" t="s">
        <v>1580</v>
      </c>
      <c r="H19" s="449" t="s">
        <v>5868</v>
      </c>
      <c r="I19" s="234">
        <v>27326.71</v>
      </c>
      <c r="J19" s="234">
        <v>0</v>
      </c>
      <c r="K19" s="234">
        <v>0</v>
      </c>
      <c r="L19" s="234">
        <v>0</v>
      </c>
      <c r="M19" s="85">
        <v>0</v>
      </c>
      <c r="N19" s="85">
        <v>0</v>
      </c>
      <c r="O19" s="234">
        <v>0</v>
      </c>
      <c r="P19" s="234">
        <v>0</v>
      </c>
      <c r="Q19" s="234">
        <v>0</v>
      </c>
      <c r="R19" s="234">
        <v>8507</v>
      </c>
      <c r="S19" s="234">
        <v>18819.71</v>
      </c>
      <c r="T19" s="227" t="s">
        <v>1581</v>
      </c>
      <c r="U19" s="496">
        <v>511</v>
      </c>
      <c r="V19" s="129" t="s">
        <v>686</v>
      </c>
      <c r="W19" s="158" t="s">
        <v>263</v>
      </c>
      <c r="X19" s="92" t="s">
        <v>5867</v>
      </c>
      <c r="Y19" s="262">
        <v>3100501787406</v>
      </c>
      <c r="Z19" s="228" t="s">
        <v>1581</v>
      </c>
      <c r="AA19" s="266">
        <v>8507</v>
      </c>
      <c r="AB19" s="66">
        <v>7220</v>
      </c>
      <c r="AC19" s="65"/>
      <c r="AD19" s="266">
        <v>863</v>
      </c>
      <c r="AE19" s="266">
        <v>424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148"/>
      <c r="AW19" s="65"/>
      <c r="AX19" s="65">
        <v>0</v>
      </c>
      <c r="AY19" s="65"/>
      <c r="AZ19" s="66">
        <v>0</v>
      </c>
      <c r="BA19" s="74">
        <v>0</v>
      </c>
      <c r="BB19" s="66">
        <v>27326.71</v>
      </c>
      <c r="BC19" s="66">
        <v>18819.71</v>
      </c>
      <c r="BD19" s="252"/>
      <c r="BE19" s="170">
        <v>512</v>
      </c>
      <c r="BF19" s="101" t="s">
        <v>5869</v>
      </c>
      <c r="BG19" s="158" t="s">
        <v>263</v>
      </c>
      <c r="BH19" s="92" t="s">
        <v>5867</v>
      </c>
      <c r="BI19" s="169">
        <v>7220</v>
      </c>
      <c r="BJ19" s="124">
        <v>7220</v>
      </c>
      <c r="BK19" s="124">
        <v>0</v>
      </c>
      <c r="BL19" s="158"/>
      <c r="BM19" s="48"/>
      <c r="BN19" s="67"/>
      <c r="BO19" s="67"/>
      <c r="BP19" s="59"/>
      <c r="BQ19" s="369" t="s">
        <v>5870</v>
      </c>
      <c r="BR19" s="380" t="s">
        <v>730</v>
      </c>
      <c r="BS19" s="381"/>
      <c r="BT19" s="383" t="s">
        <v>1558</v>
      </c>
      <c r="BU19" s="383" t="s">
        <v>719</v>
      </c>
      <c r="BV19" s="383" t="s">
        <v>1581</v>
      </c>
      <c r="BW19" s="383">
        <v>60140</v>
      </c>
      <c r="BX19" s="385" t="s">
        <v>5871</v>
      </c>
      <c r="BY19" s="22"/>
      <c r="BZ19" s="475">
        <v>512</v>
      </c>
      <c r="CA19" s="320" t="b">
        <f>EXACT(A19,CH19)</f>
        <v>1</v>
      </c>
      <c r="CB19" s="318" t="b">
        <f>EXACT(D19,CF19)</f>
        <v>1</v>
      </c>
      <c r="CC19" s="318" t="b">
        <f>EXACT(E19,CG19)</f>
        <v>1</v>
      </c>
      <c r="CD19" s="502">
        <f>+S18-BC18</f>
        <v>0</v>
      </c>
      <c r="CE19" s="51" t="s">
        <v>686</v>
      </c>
      <c r="CF19" s="51" t="s">
        <v>263</v>
      </c>
      <c r="CG19" s="51" t="s">
        <v>5867</v>
      </c>
      <c r="CH19" s="312">
        <v>3100501787406</v>
      </c>
      <c r="CI19" s="447"/>
      <c r="CK19" s="276"/>
      <c r="CL19" s="17"/>
      <c r="CM19" s="273"/>
      <c r="CN19" s="17"/>
      <c r="CO19" s="157"/>
    </row>
    <row r="20" spans="1:93" s="51" customFormat="1">
      <c r="A20" s="452" t="s">
        <v>6645</v>
      </c>
      <c r="B20" s="83" t="s">
        <v>709</v>
      </c>
      <c r="C20" s="237" t="s">
        <v>672</v>
      </c>
      <c r="D20" s="86" t="s">
        <v>3810</v>
      </c>
      <c r="E20" s="86" t="s">
        <v>6644</v>
      </c>
      <c r="F20" s="452" t="s">
        <v>6645</v>
      </c>
      <c r="G20" s="59" t="s">
        <v>1580</v>
      </c>
      <c r="H20" s="449" t="s">
        <v>6646</v>
      </c>
      <c r="I20" s="244">
        <v>31334.45</v>
      </c>
      <c r="J20" s="310">
        <v>0</v>
      </c>
      <c r="K20" s="81">
        <v>0</v>
      </c>
      <c r="L20" s="81">
        <v>0</v>
      </c>
      <c r="M20" s="85">
        <v>0</v>
      </c>
      <c r="N20" s="81">
        <v>0</v>
      </c>
      <c r="O20" s="81">
        <v>0</v>
      </c>
      <c r="P20" s="85">
        <v>150.05000000000001</v>
      </c>
      <c r="Q20" s="81">
        <v>0</v>
      </c>
      <c r="R20" s="85">
        <v>3287</v>
      </c>
      <c r="S20" s="81">
        <v>27897.4</v>
      </c>
      <c r="T20" s="227" t="s">
        <v>1581</v>
      </c>
      <c r="U20" s="496">
        <v>179</v>
      </c>
      <c r="V20" s="237" t="s">
        <v>672</v>
      </c>
      <c r="W20" s="86" t="s">
        <v>3810</v>
      </c>
      <c r="X20" s="422" t="s">
        <v>6644</v>
      </c>
      <c r="Y20" s="262">
        <v>3100502009440</v>
      </c>
      <c r="Z20" s="228" t="s">
        <v>1581</v>
      </c>
      <c r="AA20" s="266">
        <v>3437.05</v>
      </c>
      <c r="AB20" s="66">
        <v>0</v>
      </c>
      <c r="AC20" s="65">
        <v>2000</v>
      </c>
      <c r="AD20" s="266">
        <v>863</v>
      </c>
      <c r="AE20" s="266">
        <v>424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148"/>
      <c r="AW20" s="65"/>
      <c r="AX20" s="65">
        <v>0</v>
      </c>
      <c r="AY20" s="66"/>
      <c r="AZ20" s="66">
        <v>150.05000000000001</v>
      </c>
      <c r="BA20" s="74">
        <v>0</v>
      </c>
      <c r="BB20" s="66">
        <v>31334.45</v>
      </c>
      <c r="BC20" s="66">
        <v>27897.4</v>
      </c>
      <c r="BD20" s="252"/>
      <c r="BE20" s="170">
        <v>179</v>
      </c>
      <c r="BF20" s="101" t="s">
        <v>6650</v>
      </c>
      <c r="BG20" s="158" t="s">
        <v>3810</v>
      </c>
      <c r="BH20" s="92" t="s">
        <v>6644</v>
      </c>
      <c r="BI20" s="169">
        <v>0</v>
      </c>
      <c r="BJ20" s="124">
        <v>0</v>
      </c>
      <c r="BK20" s="124">
        <v>0</v>
      </c>
      <c r="BL20" s="158"/>
      <c r="BM20" s="48"/>
      <c r="BN20" s="67"/>
      <c r="BO20" s="67"/>
      <c r="BP20" s="48"/>
      <c r="BQ20" s="368">
        <v>10</v>
      </c>
      <c r="BR20" s="380" t="s">
        <v>689</v>
      </c>
      <c r="BS20" s="381" t="s">
        <v>709</v>
      </c>
      <c r="BT20" s="382" t="s">
        <v>755</v>
      </c>
      <c r="BU20" s="383" t="s">
        <v>702</v>
      </c>
      <c r="BV20" s="384" t="s">
        <v>1581</v>
      </c>
      <c r="BW20" s="384">
        <v>60110</v>
      </c>
      <c r="BX20" s="385" t="s">
        <v>6651</v>
      </c>
      <c r="BY20" s="62"/>
      <c r="BZ20" s="495">
        <v>179</v>
      </c>
      <c r="CA20" s="320" t="b">
        <f>EXACT(A20,CH20)</f>
        <v>1</v>
      </c>
      <c r="CB20" s="318" t="b">
        <f>EXACT(D20,CF20)</f>
        <v>1</v>
      </c>
      <c r="CC20" s="318" t="b">
        <f>EXACT(E20,CG20)</f>
        <v>1</v>
      </c>
      <c r="CD20" s="502">
        <f>+S20-BC20</f>
        <v>0</v>
      </c>
      <c r="CE20" s="17" t="s">
        <v>672</v>
      </c>
      <c r="CF20" s="157" t="s">
        <v>3810</v>
      </c>
      <c r="CG20" s="99" t="s">
        <v>6644</v>
      </c>
      <c r="CH20" s="275">
        <v>3100502009440</v>
      </c>
      <c r="CK20" s="276"/>
      <c r="CM20" s="273"/>
      <c r="CN20" s="17"/>
      <c r="CO20" s="158"/>
    </row>
    <row r="21" spans="1:93" s="51" customFormat="1">
      <c r="A21" s="511" t="s">
        <v>9282</v>
      </c>
      <c r="B21" s="83"/>
      <c r="C21" s="237" t="s">
        <v>686</v>
      </c>
      <c r="D21" s="86" t="s">
        <v>3007</v>
      </c>
      <c r="E21" s="92" t="s">
        <v>9281</v>
      </c>
      <c r="F21" s="514" t="s">
        <v>9282</v>
      </c>
      <c r="G21" s="59" t="s">
        <v>1580</v>
      </c>
      <c r="H21" s="283">
        <v>9823573581</v>
      </c>
      <c r="I21" s="244">
        <v>45228.63</v>
      </c>
      <c r="J21" s="310">
        <v>0</v>
      </c>
      <c r="K21" s="81">
        <v>0</v>
      </c>
      <c r="L21" s="81">
        <v>0</v>
      </c>
      <c r="M21" s="85">
        <v>0</v>
      </c>
      <c r="N21" s="81">
        <v>0</v>
      </c>
      <c r="O21" s="81">
        <v>0</v>
      </c>
      <c r="P21" s="85">
        <v>1314.53</v>
      </c>
      <c r="Q21" s="81">
        <v>0</v>
      </c>
      <c r="R21" s="85">
        <v>43387</v>
      </c>
      <c r="S21" s="81">
        <v>527.09999999999854</v>
      </c>
      <c r="T21" s="227" t="s">
        <v>1581</v>
      </c>
      <c r="U21" s="496">
        <v>1425</v>
      </c>
      <c r="V21" s="516" t="s">
        <v>686</v>
      </c>
      <c r="W21" s="86" t="s">
        <v>3007</v>
      </c>
      <c r="X21" s="86" t="s">
        <v>9281</v>
      </c>
      <c r="Y21" s="261">
        <v>3100502593656</v>
      </c>
      <c r="Z21" s="228" t="s">
        <v>1581</v>
      </c>
      <c r="AA21" s="266">
        <v>44701.53</v>
      </c>
      <c r="AB21" s="65">
        <v>42100</v>
      </c>
      <c r="AC21" s="65"/>
      <c r="AD21" s="65">
        <v>863</v>
      </c>
      <c r="AE21" s="65">
        <v>424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148"/>
      <c r="AW21" s="65"/>
      <c r="AX21" s="65">
        <v>0</v>
      </c>
      <c r="AY21" s="65"/>
      <c r="AZ21" s="65">
        <v>1314.53</v>
      </c>
      <c r="BA21" s="57"/>
      <c r="BB21" s="65">
        <v>45228.63</v>
      </c>
      <c r="BC21" s="65">
        <v>527.09999999999854</v>
      </c>
      <c r="BD21" s="260"/>
      <c r="BE21" s="170">
        <v>1428</v>
      </c>
      <c r="BF21" s="163" t="s">
        <v>9287</v>
      </c>
      <c r="BG21" s="1" t="s">
        <v>3007</v>
      </c>
      <c r="BH21" s="86" t="s">
        <v>9281</v>
      </c>
      <c r="BI21" s="171">
        <v>42100</v>
      </c>
      <c r="BJ21" s="172">
        <v>42100</v>
      </c>
      <c r="BK21" s="171">
        <v>0</v>
      </c>
      <c r="BL21" s="86"/>
      <c r="BM21" s="48"/>
      <c r="BN21" s="67"/>
      <c r="BO21" s="67"/>
      <c r="BP21" s="48"/>
      <c r="BQ21" s="435" t="s">
        <v>9283</v>
      </c>
      <c r="BR21" s="382" t="s">
        <v>698</v>
      </c>
      <c r="BS21" s="395"/>
      <c r="BT21" s="382" t="s">
        <v>805</v>
      </c>
      <c r="BU21" s="382" t="s">
        <v>702</v>
      </c>
      <c r="BV21" s="386" t="s">
        <v>1581</v>
      </c>
      <c r="BW21" s="386">
        <v>60110</v>
      </c>
      <c r="BX21" s="382" t="s">
        <v>9284</v>
      </c>
      <c r="BY21" s="22"/>
      <c r="BZ21" s="475">
        <v>1426</v>
      </c>
      <c r="CA21" s="320" t="b">
        <f>EXACT(A21,CH21)</f>
        <v>1</v>
      </c>
      <c r="CB21" s="318" t="b">
        <f>EXACT(D21,CF21)</f>
        <v>1</v>
      </c>
      <c r="CC21" s="318" t="b">
        <f>EXACT(E21,CG21)</f>
        <v>1</v>
      </c>
      <c r="CD21" s="502">
        <f>+S20-BC20</f>
        <v>0</v>
      </c>
      <c r="CE21" s="86" t="s">
        <v>686</v>
      </c>
      <c r="CF21" s="17" t="s">
        <v>3007</v>
      </c>
      <c r="CG21" s="103" t="s">
        <v>9281</v>
      </c>
      <c r="CH21" s="275">
        <v>3100502593656</v>
      </c>
      <c r="CI21" s="447"/>
      <c r="CJ21" s="17"/>
      <c r="CK21" s="276"/>
      <c r="CL21" s="17"/>
      <c r="CM21" s="17"/>
      <c r="CN21" s="17"/>
      <c r="CO21" s="17"/>
    </row>
    <row r="22" spans="1:93" s="51" customFormat="1">
      <c r="A22" s="511" t="s">
        <v>8568</v>
      </c>
      <c r="B22" s="83" t="s">
        <v>709</v>
      </c>
      <c r="C22" s="237" t="s">
        <v>672</v>
      </c>
      <c r="D22" s="17" t="s">
        <v>346</v>
      </c>
      <c r="E22" s="75" t="s">
        <v>8471</v>
      </c>
      <c r="F22" s="514" t="s">
        <v>8568</v>
      </c>
      <c r="G22" s="59" t="s">
        <v>1580</v>
      </c>
      <c r="H22" s="98" t="s">
        <v>8664</v>
      </c>
      <c r="I22" s="133">
        <v>52470.400000000001</v>
      </c>
      <c r="J22" s="167">
        <v>0</v>
      </c>
      <c r="K22" s="18">
        <v>0</v>
      </c>
      <c r="L22" s="18">
        <v>0</v>
      </c>
      <c r="M22" s="53">
        <v>0</v>
      </c>
      <c r="N22" s="18">
        <v>0</v>
      </c>
      <c r="O22" s="18">
        <v>0</v>
      </c>
      <c r="P22" s="53">
        <v>1538.7</v>
      </c>
      <c r="Q22" s="18">
        <v>0</v>
      </c>
      <c r="R22" s="53">
        <v>22257.279999999999</v>
      </c>
      <c r="S22" s="18">
        <v>24974.420000000002</v>
      </c>
      <c r="T22" s="227" t="s">
        <v>1581</v>
      </c>
      <c r="U22" s="496">
        <v>1350</v>
      </c>
      <c r="V22" s="516" t="s">
        <v>672</v>
      </c>
      <c r="W22" s="17" t="s">
        <v>346</v>
      </c>
      <c r="X22" s="17" t="s">
        <v>8471</v>
      </c>
      <c r="Y22" s="261">
        <v>3100503858980</v>
      </c>
      <c r="Z22" s="228" t="s">
        <v>1581</v>
      </c>
      <c r="AA22" s="266">
        <v>27495.98</v>
      </c>
      <c r="AB22" s="65">
        <v>20970.28</v>
      </c>
      <c r="AC22" s="65"/>
      <c r="AD22" s="65">
        <v>863</v>
      </c>
      <c r="AE22" s="65">
        <v>424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148"/>
      <c r="AW22" s="65"/>
      <c r="AX22" s="65">
        <v>3700</v>
      </c>
      <c r="AY22" s="65"/>
      <c r="AZ22" s="65">
        <v>1538.7</v>
      </c>
      <c r="BA22" s="57">
        <v>0</v>
      </c>
      <c r="BB22" s="65">
        <v>52470.400000000001</v>
      </c>
      <c r="BC22" s="65">
        <v>24974.420000000002</v>
      </c>
      <c r="BD22" s="260"/>
      <c r="BE22" s="170">
        <v>1352</v>
      </c>
      <c r="BF22" s="163" t="s">
        <v>8759</v>
      </c>
      <c r="BG22" s="51" t="s">
        <v>346</v>
      </c>
      <c r="BH22" s="17" t="s">
        <v>8471</v>
      </c>
      <c r="BI22" s="171">
        <v>20970.28</v>
      </c>
      <c r="BJ22" s="172">
        <v>20970.28</v>
      </c>
      <c r="BK22" s="171">
        <v>0</v>
      </c>
      <c r="BL22" s="17"/>
      <c r="BM22" s="48"/>
      <c r="BN22" s="67"/>
      <c r="BO22" s="67"/>
      <c r="BP22" s="48"/>
      <c r="BQ22" s="435" t="s">
        <v>8923</v>
      </c>
      <c r="BR22" s="380" t="s">
        <v>8924</v>
      </c>
      <c r="BS22" s="381"/>
      <c r="BT22" s="382" t="s">
        <v>719</v>
      </c>
      <c r="BU22" s="383" t="s">
        <v>719</v>
      </c>
      <c r="BV22" s="384" t="s">
        <v>1581</v>
      </c>
      <c r="BW22" s="384">
        <v>60140</v>
      </c>
      <c r="BX22" s="382" t="s">
        <v>8925</v>
      </c>
      <c r="BY22" s="22"/>
      <c r="BZ22" s="475">
        <v>1350</v>
      </c>
      <c r="CA22" s="320" t="b">
        <f>EXACT(A22,CH22)</f>
        <v>1</v>
      </c>
      <c r="CB22" s="318" t="b">
        <f>EXACT(D22,CF22)</f>
        <v>1</v>
      </c>
      <c r="CC22" s="318" t="b">
        <f>EXACT(E22,CG22)</f>
        <v>1</v>
      </c>
      <c r="CD22" s="502">
        <f>+S21-BC21</f>
        <v>0</v>
      </c>
      <c r="CE22" s="17" t="s">
        <v>672</v>
      </c>
      <c r="CF22" s="157" t="s">
        <v>346</v>
      </c>
      <c r="CG22" s="99" t="s">
        <v>8471</v>
      </c>
      <c r="CH22" s="311">
        <v>3100503858980</v>
      </c>
      <c r="CI22" s="447"/>
      <c r="CJ22" s="17"/>
      <c r="CK22" s="276"/>
      <c r="CM22" s="273"/>
      <c r="CN22" s="17"/>
      <c r="CO22" s="157"/>
    </row>
    <row r="23" spans="1:93" s="51" customFormat="1">
      <c r="A23" s="452" t="s">
        <v>4843</v>
      </c>
      <c r="B23" s="83" t="s">
        <v>709</v>
      </c>
      <c r="C23" s="237" t="s">
        <v>695</v>
      </c>
      <c r="D23" s="86" t="s">
        <v>3367</v>
      </c>
      <c r="E23" s="92" t="s">
        <v>281</v>
      </c>
      <c r="F23" s="452" t="s">
        <v>4843</v>
      </c>
      <c r="G23" s="59" t="s">
        <v>1580</v>
      </c>
      <c r="H23" s="449" t="s">
        <v>3462</v>
      </c>
      <c r="I23" s="244">
        <v>40566.800000000003</v>
      </c>
      <c r="J23" s="310">
        <v>0</v>
      </c>
      <c r="K23" s="81">
        <v>21.45</v>
      </c>
      <c r="L23" s="81">
        <v>0</v>
      </c>
      <c r="M23" s="85">
        <v>0</v>
      </c>
      <c r="N23" s="81">
        <v>0</v>
      </c>
      <c r="O23" s="81">
        <v>0</v>
      </c>
      <c r="P23" s="85">
        <v>321.07</v>
      </c>
      <c r="Q23" s="81">
        <v>0</v>
      </c>
      <c r="R23" s="85">
        <v>13363</v>
      </c>
      <c r="S23" s="81">
        <v>26904.18</v>
      </c>
      <c r="T23" s="227" t="s">
        <v>1581</v>
      </c>
      <c r="U23" s="496">
        <v>337</v>
      </c>
      <c r="V23" s="237" t="s">
        <v>695</v>
      </c>
      <c r="W23" s="86" t="s">
        <v>3367</v>
      </c>
      <c r="X23" s="92" t="s">
        <v>281</v>
      </c>
      <c r="Y23" s="262">
        <v>3100601360129</v>
      </c>
      <c r="Z23" s="228" t="s">
        <v>1581</v>
      </c>
      <c r="AA23" s="54">
        <v>13684.07</v>
      </c>
      <c r="AB23" s="55">
        <v>12500</v>
      </c>
      <c r="AC23" s="56"/>
      <c r="AD23" s="175">
        <v>863</v>
      </c>
      <c r="AE23" s="175"/>
      <c r="AF23" s="55"/>
      <c r="AG23" s="55"/>
      <c r="AH23" s="55"/>
      <c r="AI23" s="55"/>
      <c r="AJ23" s="55"/>
      <c r="AK23" s="55"/>
      <c r="AL23" s="55"/>
      <c r="AM23" s="57"/>
      <c r="AN23" s="57"/>
      <c r="AO23" s="57"/>
      <c r="AP23" s="57"/>
      <c r="AQ23" s="58"/>
      <c r="AR23" s="58"/>
      <c r="AS23" s="57"/>
      <c r="AT23" s="57"/>
      <c r="AU23" s="57"/>
      <c r="AV23" s="147"/>
      <c r="AW23" s="57"/>
      <c r="AX23" s="57">
        <v>0</v>
      </c>
      <c r="AY23" s="58"/>
      <c r="AZ23" s="58">
        <v>321.07</v>
      </c>
      <c r="BA23" s="74">
        <v>0</v>
      </c>
      <c r="BB23" s="58">
        <v>40588.25</v>
      </c>
      <c r="BC23" s="58">
        <v>26904.18</v>
      </c>
      <c r="BD23" s="252"/>
      <c r="BE23" s="170">
        <v>338</v>
      </c>
      <c r="BF23" s="101" t="s">
        <v>7030</v>
      </c>
      <c r="BG23" s="158" t="s">
        <v>3367</v>
      </c>
      <c r="BH23" s="92" t="s">
        <v>281</v>
      </c>
      <c r="BI23" s="124">
        <v>12500</v>
      </c>
      <c r="BJ23" s="124">
        <v>12500</v>
      </c>
      <c r="BK23" s="124">
        <v>0</v>
      </c>
      <c r="BL23" s="158"/>
      <c r="BM23" s="59"/>
      <c r="BN23" s="60"/>
      <c r="BO23" s="60"/>
      <c r="BP23" s="48"/>
      <c r="BQ23" s="368">
        <v>156</v>
      </c>
      <c r="BR23" s="380">
        <v>1</v>
      </c>
      <c r="BS23" s="381" t="s">
        <v>709</v>
      </c>
      <c r="BT23" s="382" t="s">
        <v>6</v>
      </c>
      <c r="BU23" s="383" t="s">
        <v>719</v>
      </c>
      <c r="BV23" s="384" t="s">
        <v>1581</v>
      </c>
      <c r="BW23" s="384">
        <v>60260</v>
      </c>
      <c r="BX23" s="385" t="s">
        <v>3647</v>
      </c>
      <c r="BY23" s="76"/>
      <c r="BZ23" s="475">
        <v>338</v>
      </c>
      <c r="CA23" s="320" t="b">
        <f>EXACT(A23,CH23)</f>
        <v>1</v>
      </c>
      <c r="CB23" s="318" t="b">
        <f>EXACT(D23,CF23)</f>
        <v>1</v>
      </c>
      <c r="CC23" s="318" t="b">
        <f>EXACT(E23,CG23)</f>
        <v>1</v>
      </c>
      <c r="CD23" s="502">
        <f>+S22-BC22</f>
        <v>0</v>
      </c>
      <c r="CE23" s="17" t="s">
        <v>695</v>
      </c>
      <c r="CF23" s="52" t="s">
        <v>3367</v>
      </c>
      <c r="CG23" s="99" t="s">
        <v>281</v>
      </c>
      <c r="CH23" s="311">
        <v>3100601360129</v>
      </c>
      <c r="CI23" s="447"/>
      <c r="CK23" s="276"/>
      <c r="CM23" s="273"/>
      <c r="CN23" s="17"/>
      <c r="CO23" s="157"/>
    </row>
    <row r="24" spans="1:93" s="51" customFormat="1">
      <c r="A24" s="451" t="s">
        <v>5333</v>
      </c>
      <c r="B24" s="83" t="s">
        <v>709</v>
      </c>
      <c r="C24" s="237" t="s">
        <v>672</v>
      </c>
      <c r="D24" s="86" t="s">
        <v>5331</v>
      </c>
      <c r="E24" s="92" t="s">
        <v>5332</v>
      </c>
      <c r="F24" s="451" t="s">
        <v>5333</v>
      </c>
      <c r="G24" s="59" t="s">
        <v>1580</v>
      </c>
      <c r="H24" s="449" t="s">
        <v>5334</v>
      </c>
      <c r="I24" s="244">
        <v>42759.6</v>
      </c>
      <c r="J24" s="310">
        <v>0</v>
      </c>
      <c r="K24" s="81">
        <v>20.25</v>
      </c>
      <c r="L24" s="81">
        <v>0</v>
      </c>
      <c r="M24" s="85">
        <v>0</v>
      </c>
      <c r="N24" s="81">
        <v>0</v>
      </c>
      <c r="O24" s="81">
        <v>0</v>
      </c>
      <c r="P24" s="85">
        <v>597.32000000000005</v>
      </c>
      <c r="Q24" s="81">
        <v>0</v>
      </c>
      <c r="R24" s="85">
        <v>29562</v>
      </c>
      <c r="S24" s="81">
        <v>12620.529999999999</v>
      </c>
      <c r="T24" s="227" t="s">
        <v>1581</v>
      </c>
      <c r="U24" s="496">
        <v>648</v>
      </c>
      <c r="V24" s="237" t="s">
        <v>672</v>
      </c>
      <c r="W24" s="86" t="s">
        <v>5331</v>
      </c>
      <c r="X24" s="92" t="s">
        <v>5332</v>
      </c>
      <c r="Y24" s="262">
        <v>3100603134363</v>
      </c>
      <c r="Z24" s="228" t="s">
        <v>1581</v>
      </c>
      <c r="AA24" s="54">
        <v>30159.32</v>
      </c>
      <c r="AB24" s="55">
        <v>28275</v>
      </c>
      <c r="AC24" s="56"/>
      <c r="AD24" s="175">
        <v>863</v>
      </c>
      <c r="AE24" s="175">
        <v>424</v>
      </c>
      <c r="AF24" s="55"/>
      <c r="AG24" s="55"/>
      <c r="AH24" s="55"/>
      <c r="AI24" s="55"/>
      <c r="AJ24" s="55"/>
      <c r="AK24" s="55"/>
      <c r="AL24" s="55"/>
      <c r="AM24" s="57"/>
      <c r="AN24" s="57"/>
      <c r="AO24" s="57"/>
      <c r="AP24" s="57"/>
      <c r="AQ24" s="58"/>
      <c r="AR24" s="57"/>
      <c r="AS24" s="57"/>
      <c r="AT24" s="57"/>
      <c r="AU24" s="57"/>
      <c r="AV24" s="147"/>
      <c r="AW24" s="57"/>
      <c r="AX24" s="57">
        <v>0</v>
      </c>
      <c r="AY24" s="58"/>
      <c r="AZ24" s="58">
        <v>597.32000000000005</v>
      </c>
      <c r="BA24" s="74">
        <v>0</v>
      </c>
      <c r="BB24" s="58">
        <v>42779.85</v>
      </c>
      <c r="BC24" s="58">
        <v>12620.529999999999</v>
      </c>
      <c r="BD24" s="252"/>
      <c r="BE24" s="170">
        <v>649</v>
      </c>
      <c r="BF24" s="229" t="s">
        <v>5594</v>
      </c>
      <c r="BG24" s="158" t="s">
        <v>5331</v>
      </c>
      <c r="BH24" s="92" t="s">
        <v>5332</v>
      </c>
      <c r="BI24" s="58">
        <v>28275</v>
      </c>
      <c r="BJ24" s="58">
        <v>28275</v>
      </c>
      <c r="BK24" s="58">
        <v>0</v>
      </c>
      <c r="BL24" s="158"/>
      <c r="BM24" s="59"/>
      <c r="BN24" s="60"/>
      <c r="BO24" s="60"/>
      <c r="BP24" s="48"/>
      <c r="BQ24" s="368">
        <v>333</v>
      </c>
      <c r="BR24" s="380" t="s">
        <v>676</v>
      </c>
      <c r="BS24" s="381" t="s">
        <v>709</v>
      </c>
      <c r="BT24" s="382" t="s">
        <v>707</v>
      </c>
      <c r="BU24" s="383" t="s">
        <v>707</v>
      </c>
      <c r="BV24" s="384" t="s">
        <v>1581</v>
      </c>
      <c r="BW24" s="384">
        <v>60220</v>
      </c>
      <c r="BX24" s="385" t="s">
        <v>5757</v>
      </c>
      <c r="BY24" s="76"/>
      <c r="BZ24" s="495">
        <v>649</v>
      </c>
      <c r="CA24" s="320" t="b">
        <f>EXACT(A24,CH24)</f>
        <v>1</v>
      </c>
      <c r="CB24" s="318" t="b">
        <f>EXACT(D24,CF24)</f>
        <v>1</v>
      </c>
      <c r="CC24" s="318" t="b">
        <f>EXACT(E24,CG24)</f>
        <v>1</v>
      </c>
      <c r="CD24" s="502">
        <f>+S23-BC23</f>
        <v>0</v>
      </c>
      <c r="CE24" s="17" t="s">
        <v>672</v>
      </c>
      <c r="CF24" s="157" t="s">
        <v>5331</v>
      </c>
      <c r="CG24" s="103" t="s">
        <v>5332</v>
      </c>
      <c r="CH24" s="275">
        <v>3100603134363</v>
      </c>
      <c r="CI24" s="447"/>
      <c r="CK24" s="276"/>
      <c r="CL24" s="17"/>
      <c r="CM24" s="273"/>
      <c r="CN24" s="17"/>
      <c r="CO24" s="17"/>
    </row>
    <row r="25" spans="1:93" s="51" customFormat="1">
      <c r="A25" s="451" t="s">
        <v>5503</v>
      </c>
      <c r="B25" s="83" t="s">
        <v>709</v>
      </c>
      <c r="C25" s="129" t="s">
        <v>686</v>
      </c>
      <c r="D25" s="158" t="s">
        <v>5501</v>
      </c>
      <c r="E25" s="92" t="s">
        <v>5502</v>
      </c>
      <c r="F25" s="451" t="s">
        <v>5503</v>
      </c>
      <c r="G25" s="59" t="s">
        <v>1580</v>
      </c>
      <c r="H25" s="449" t="s">
        <v>5504</v>
      </c>
      <c r="I25" s="234">
        <v>48888</v>
      </c>
      <c r="J25" s="234">
        <v>0</v>
      </c>
      <c r="K25" s="234">
        <v>28.58</v>
      </c>
      <c r="L25" s="234">
        <v>0</v>
      </c>
      <c r="M25" s="85">
        <v>0</v>
      </c>
      <c r="N25" s="85">
        <v>0</v>
      </c>
      <c r="O25" s="234">
        <v>0</v>
      </c>
      <c r="P25" s="234">
        <v>1683.32</v>
      </c>
      <c r="Q25" s="234">
        <v>0</v>
      </c>
      <c r="R25" s="234">
        <v>31010.71</v>
      </c>
      <c r="S25" s="234">
        <v>16222.550000000003</v>
      </c>
      <c r="T25" s="227" t="s">
        <v>1581</v>
      </c>
      <c r="U25" s="496">
        <v>1217</v>
      </c>
      <c r="V25" s="129" t="s">
        <v>686</v>
      </c>
      <c r="W25" s="158" t="s">
        <v>5501</v>
      </c>
      <c r="X25" s="92" t="s">
        <v>5502</v>
      </c>
      <c r="Y25" s="262">
        <v>3100908198268</v>
      </c>
      <c r="Z25" s="228" t="s">
        <v>1581</v>
      </c>
      <c r="AA25" s="54">
        <v>32694.03</v>
      </c>
      <c r="AB25" s="55">
        <v>28259.91</v>
      </c>
      <c r="AC25" s="56"/>
      <c r="AD25" s="175">
        <v>863</v>
      </c>
      <c r="AE25" s="175"/>
      <c r="AF25" s="55">
        <v>1887.8</v>
      </c>
      <c r="AG25" s="55"/>
      <c r="AH25" s="55"/>
      <c r="AI25" s="55"/>
      <c r="AJ25" s="55"/>
      <c r="AK25" s="55"/>
      <c r="AL25" s="55"/>
      <c r="AM25" s="57"/>
      <c r="AN25" s="57"/>
      <c r="AO25" s="57"/>
      <c r="AP25" s="57"/>
      <c r="AQ25" s="58"/>
      <c r="AR25" s="57"/>
      <c r="AS25" s="57"/>
      <c r="AT25" s="57"/>
      <c r="AU25" s="57"/>
      <c r="AV25" s="147"/>
      <c r="AW25" s="57"/>
      <c r="AX25" s="57">
        <v>0</v>
      </c>
      <c r="AY25" s="58"/>
      <c r="AZ25" s="58">
        <v>1683.32</v>
      </c>
      <c r="BA25" s="74">
        <v>0</v>
      </c>
      <c r="BB25" s="58">
        <v>48916.58</v>
      </c>
      <c r="BC25" s="58">
        <v>16222.550000000003</v>
      </c>
      <c r="BD25" s="252"/>
      <c r="BE25" s="170">
        <v>1219</v>
      </c>
      <c r="BF25" s="101" t="s">
        <v>5645</v>
      </c>
      <c r="BG25" s="158" t="s">
        <v>5501</v>
      </c>
      <c r="BH25" s="92" t="s">
        <v>5502</v>
      </c>
      <c r="BI25" s="58">
        <v>28259.91</v>
      </c>
      <c r="BJ25" s="58">
        <v>28259.91</v>
      </c>
      <c r="BK25" s="58">
        <v>0</v>
      </c>
      <c r="BL25" s="158"/>
      <c r="BM25" s="59" t="s">
        <v>690</v>
      </c>
      <c r="BN25" s="60"/>
      <c r="BO25" s="60"/>
      <c r="BP25" s="48"/>
      <c r="BQ25" s="368">
        <v>5</v>
      </c>
      <c r="BR25" s="380" t="s">
        <v>709</v>
      </c>
      <c r="BS25" s="381" t="s">
        <v>5842</v>
      </c>
      <c r="BT25" s="382" t="s">
        <v>11</v>
      </c>
      <c r="BU25" s="383" t="s">
        <v>719</v>
      </c>
      <c r="BV25" s="384" t="s">
        <v>1581</v>
      </c>
      <c r="BW25" s="384">
        <v>60210</v>
      </c>
      <c r="BX25" s="385" t="s">
        <v>5843</v>
      </c>
      <c r="BY25" s="76"/>
      <c r="BZ25" s="495">
        <v>1217</v>
      </c>
      <c r="CA25" s="320" t="b">
        <f>EXACT(A25,CH25)</f>
        <v>1</v>
      </c>
      <c r="CB25" s="318" t="b">
        <f>EXACT(D25,CF25)</f>
        <v>1</v>
      </c>
      <c r="CC25" s="318" t="b">
        <f>EXACT(E25,CG25)</f>
        <v>1</v>
      </c>
      <c r="CD25" s="502">
        <f>+S24-BC24</f>
        <v>0</v>
      </c>
      <c r="CE25" s="17" t="s">
        <v>686</v>
      </c>
      <c r="CF25" s="17" t="s">
        <v>5501</v>
      </c>
      <c r="CG25" s="103" t="s">
        <v>5502</v>
      </c>
      <c r="CH25" s="275">
        <v>3100908198268</v>
      </c>
      <c r="CI25" s="447"/>
      <c r="CJ25" s="17"/>
      <c r="CK25" s="276"/>
      <c r="CL25" s="17"/>
      <c r="CM25" s="17"/>
      <c r="CN25" s="17"/>
      <c r="CO25" s="17"/>
    </row>
    <row r="26" spans="1:93" s="51" customFormat="1">
      <c r="A26" s="452" t="s">
        <v>4833</v>
      </c>
      <c r="B26" s="83" t="s">
        <v>709</v>
      </c>
      <c r="C26" s="129" t="s">
        <v>686</v>
      </c>
      <c r="D26" s="158" t="s">
        <v>2529</v>
      </c>
      <c r="E26" s="92" t="s">
        <v>2530</v>
      </c>
      <c r="F26" s="452" t="s">
        <v>4833</v>
      </c>
      <c r="G26" s="59" t="s">
        <v>1580</v>
      </c>
      <c r="H26" s="449" t="s">
        <v>2568</v>
      </c>
      <c r="I26" s="234">
        <v>27994.2</v>
      </c>
      <c r="J26" s="234">
        <v>0</v>
      </c>
      <c r="K26" s="234">
        <v>0</v>
      </c>
      <c r="L26" s="234">
        <v>0</v>
      </c>
      <c r="M26" s="85">
        <v>895</v>
      </c>
      <c r="N26" s="85">
        <v>0</v>
      </c>
      <c r="O26" s="234">
        <v>0</v>
      </c>
      <c r="P26" s="234">
        <v>8.23</v>
      </c>
      <c r="Q26" s="234">
        <v>0</v>
      </c>
      <c r="R26" s="234">
        <v>4880.8</v>
      </c>
      <c r="S26" s="234">
        <v>24000.170000000002</v>
      </c>
      <c r="T26" s="227" t="s">
        <v>1581</v>
      </c>
      <c r="U26" s="496">
        <v>317</v>
      </c>
      <c r="V26" s="129" t="s">
        <v>686</v>
      </c>
      <c r="W26" s="158" t="s">
        <v>2529</v>
      </c>
      <c r="X26" s="92" t="s">
        <v>2530</v>
      </c>
      <c r="Y26" s="262">
        <v>3101000221826</v>
      </c>
      <c r="Z26" s="228" t="s">
        <v>1581</v>
      </c>
      <c r="AA26" s="266">
        <v>4889.03</v>
      </c>
      <c r="AB26" s="66">
        <v>2810</v>
      </c>
      <c r="AC26" s="65"/>
      <c r="AD26" s="266">
        <v>863</v>
      </c>
      <c r="AE26" s="266"/>
      <c r="AF26" s="65">
        <v>1207.8</v>
      </c>
      <c r="AG26" s="65"/>
      <c r="AH26" s="65">
        <v>0</v>
      </c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148"/>
      <c r="AW26" s="65"/>
      <c r="AX26" s="65">
        <v>0</v>
      </c>
      <c r="AY26" s="66"/>
      <c r="AZ26" s="66">
        <v>8.23</v>
      </c>
      <c r="BA26" s="74">
        <v>0</v>
      </c>
      <c r="BB26" s="66">
        <v>28889.200000000001</v>
      </c>
      <c r="BC26" s="66">
        <v>24000.170000000002</v>
      </c>
      <c r="BD26" s="252"/>
      <c r="BE26" s="170">
        <v>318</v>
      </c>
      <c r="BF26" s="101" t="s">
        <v>2593</v>
      </c>
      <c r="BG26" s="158" t="s">
        <v>2529</v>
      </c>
      <c r="BH26" s="92" t="s">
        <v>2530</v>
      </c>
      <c r="BI26" s="169">
        <v>2810</v>
      </c>
      <c r="BJ26" s="124">
        <v>2810</v>
      </c>
      <c r="BK26" s="124">
        <v>0</v>
      </c>
      <c r="BL26" s="158"/>
      <c r="BM26" s="48"/>
      <c r="BN26" s="67"/>
      <c r="BO26" s="67"/>
      <c r="BP26" s="48"/>
      <c r="BQ26" s="368" t="s">
        <v>2611</v>
      </c>
      <c r="BR26" s="380" t="s">
        <v>2612</v>
      </c>
      <c r="BS26" s="381" t="s">
        <v>2456</v>
      </c>
      <c r="BT26" s="382" t="s">
        <v>719</v>
      </c>
      <c r="BU26" s="383" t="s">
        <v>719</v>
      </c>
      <c r="BV26" s="383" t="s">
        <v>1581</v>
      </c>
      <c r="BW26" s="384">
        <v>60140</v>
      </c>
      <c r="BX26" s="385" t="s">
        <v>2613</v>
      </c>
      <c r="BY26" s="76"/>
      <c r="BZ26" s="475">
        <v>318</v>
      </c>
      <c r="CA26" s="320" t="b">
        <f>EXACT(A26,CH26)</f>
        <v>1</v>
      </c>
      <c r="CB26" s="318" t="b">
        <f>EXACT(D26,CF26)</f>
        <v>1</v>
      </c>
      <c r="CC26" s="318" t="b">
        <f>EXACT(E26,CG26)</f>
        <v>1</v>
      </c>
      <c r="CD26" s="502">
        <f>+S25-BC25</f>
        <v>0</v>
      </c>
      <c r="CE26" s="86" t="s">
        <v>686</v>
      </c>
      <c r="CF26" s="157" t="s">
        <v>2529</v>
      </c>
      <c r="CG26" s="99" t="s">
        <v>2530</v>
      </c>
      <c r="CH26" s="275">
        <v>3101000221826</v>
      </c>
      <c r="CK26" s="276"/>
      <c r="CM26" s="273"/>
      <c r="CN26" s="17"/>
      <c r="CO26" s="158"/>
    </row>
    <row r="27" spans="1:93">
      <c r="A27" s="452" t="s">
        <v>4834</v>
      </c>
      <c r="B27" s="83" t="s">
        <v>709</v>
      </c>
      <c r="C27" s="129" t="s">
        <v>672</v>
      </c>
      <c r="D27" s="158" t="s">
        <v>2104</v>
      </c>
      <c r="E27" s="92" t="s">
        <v>2105</v>
      </c>
      <c r="F27" s="452" t="s">
        <v>4834</v>
      </c>
      <c r="G27" s="59" t="s">
        <v>1580</v>
      </c>
      <c r="H27" s="449" t="s">
        <v>2106</v>
      </c>
      <c r="I27" s="234">
        <v>24211.200000000001</v>
      </c>
      <c r="J27" s="234">
        <v>0</v>
      </c>
      <c r="K27" s="234">
        <v>0</v>
      </c>
      <c r="L27" s="234">
        <v>0</v>
      </c>
      <c r="M27" s="85">
        <v>790</v>
      </c>
      <c r="N27" s="85">
        <v>0</v>
      </c>
      <c r="O27" s="234">
        <v>0</v>
      </c>
      <c r="P27" s="234">
        <v>0</v>
      </c>
      <c r="Q27" s="234">
        <v>0</v>
      </c>
      <c r="R27" s="234">
        <v>19882</v>
      </c>
      <c r="S27" s="234">
        <v>3002.59</v>
      </c>
      <c r="T27" s="227" t="s">
        <v>1581</v>
      </c>
      <c r="U27" s="496">
        <v>319</v>
      </c>
      <c r="V27" s="129" t="s">
        <v>672</v>
      </c>
      <c r="W27" s="158" t="s">
        <v>2104</v>
      </c>
      <c r="X27" s="92" t="s">
        <v>2105</v>
      </c>
      <c r="Y27" s="262">
        <v>3101402367060</v>
      </c>
      <c r="Z27" s="228" t="s">
        <v>1581</v>
      </c>
      <c r="AA27" s="54">
        <v>21998.61</v>
      </c>
      <c r="AB27" s="55">
        <v>18595</v>
      </c>
      <c r="AC27" s="56"/>
      <c r="AD27" s="175">
        <v>863</v>
      </c>
      <c r="AE27" s="175">
        <v>424</v>
      </c>
      <c r="AF27" s="55"/>
      <c r="AG27" s="55"/>
      <c r="AH27" s="55"/>
      <c r="AI27" s="55"/>
      <c r="AJ27" s="55"/>
      <c r="AK27" s="55"/>
      <c r="AL27" s="55"/>
      <c r="AM27" s="57"/>
      <c r="AN27" s="57"/>
      <c r="AO27" s="57">
        <v>0</v>
      </c>
      <c r="AP27" s="57"/>
      <c r="AQ27" s="58"/>
      <c r="AR27" s="58"/>
      <c r="AS27" s="57"/>
      <c r="AT27" s="57"/>
      <c r="AU27" s="57"/>
      <c r="AV27" s="147"/>
      <c r="AW27" s="57"/>
      <c r="AX27" s="57">
        <v>2116.61</v>
      </c>
      <c r="AY27" s="58"/>
      <c r="AZ27" s="58">
        <v>0</v>
      </c>
      <c r="BA27" s="74">
        <v>0</v>
      </c>
      <c r="BB27" s="58">
        <v>25001.200000000001</v>
      </c>
      <c r="BC27" s="58">
        <v>3002.59</v>
      </c>
      <c r="BD27" s="252"/>
      <c r="BE27" s="170">
        <v>320</v>
      </c>
      <c r="BF27" s="101" t="s">
        <v>2154</v>
      </c>
      <c r="BG27" s="158" t="s">
        <v>2104</v>
      </c>
      <c r="BH27" s="92" t="s">
        <v>2105</v>
      </c>
      <c r="BI27" s="124">
        <v>18595</v>
      </c>
      <c r="BJ27" s="124">
        <v>18595</v>
      </c>
      <c r="BK27" s="124">
        <v>0</v>
      </c>
      <c r="BL27" s="158"/>
      <c r="BM27" s="59" t="s">
        <v>66</v>
      </c>
      <c r="BN27" s="60"/>
      <c r="BO27" s="60"/>
      <c r="BP27" s="59"/>
      <c r="BQ27" s="370">
        <v>236</v>
      </c>
      <c r="BR27" s="387" t="s">
        <v>2182</v>
      </c>
      <c r="BS27" s="381" t="s">
        <v>709</v>
      </c>
      <c r="BT27" s="388" t="s">
        <v>740</v>
      </c>
      <c r="BU27" s="388" t="s">
        <v>707</v>
      </c>
      <c r="BV27" s="388" t="s">
        <v>1075</v>
      </c>
      <c r="BW27" s="389">
        <v>60220</v>
      </c>
      <c r="BX27" s="389" t="s">
        <v>1076</v>
      </c>
      <c r="BY27" s="1"/>
      <c r="BZ27" s="475">
        <v>320</v>
      </c>
      <c r="CA27" s="320" t="b">
        <f>EXACT(A27,CH27)</f>
        <v>1</v>
      </c>
      <c r="CB27" s="318" t="b">
        <f>EXACT(D27,CF27)</f>
        <v>1</v>
      </c>
      <c r="CC27" s="318" t="b">
        <f>EXACT(E27,CG27)</f>
        <v>1</v>
      </c>
      <c r="CD27" s="502">
        <f>+S26-BC26</f>
        <v>0</v>
      </c>
      <c r="CE27" s="17" t="s">
        <v>672</v>
      </c>
      <c r="CF27" s="157" t="s">
        <v>2104</v>
      </c>
      <c r="CG27" s="103" t="s">
        <v>2105</v>
      </c>
      <c r="CH27" s="275">
        <v>3101402367060</v>
      </c>
      <c r="CL27" s="51"/>
      <c r="CM27" s="273"/>
      <c r="CO27" s="157"/>
    </row>
    <row r="28" spans="1:93" s="51" customFormat="1">
      <c r="A28" s="452" t="s">
        <v>7476</v>
      </c>
      <c r="B28" s="83" t="s">
        <v>709</v>
      </c>
      <c r="C28" s="242" t="s">
        <v>686</v>
      </c>
      <c r="D28" s="86" t="s">
        <v>6797</v>
      </c>
      <c r="E28" s="86" t="s">
        <v>3794</v>
      </c>
      <c r="F28" s="452" t="s">
        <v>7476</v>
      </c>
      <c r="G28" s="59" t="s">
        <v>1580</v>
      </c>
      <c r="H28" s="449" t="s">
        <v>6926</v>
      </c>
      <c r="I28" s="234">
        <v>33854.33</v>
      </c>
      <c r="J28" s="234">
        <v>0</v>
      </c>
      <c r="K28" s="234">
        <v>0</v>
      </c>
      <c r="L28" s="234">
        <v>0</v>
      </c>
      <c r="M28" s="85">
        <v>0</v>
      </c>
      <c r="N28" s="85">
        <v>0</v>
      </c>
      <c r="O28" s="234">
        <v>0</v>
      </c>
      <c r="P28" s="234">
        <v>0</v>
      </c>
      <c r="Q28" s="234">
        <v>0</v>
      </c>
      <c r="R28" s="234">
        <v>3437</v>
      </c>
      <c r="S28" s="234">
        <v>30417.33</v>
      </c>
      <c r="T28" s="227" t="s">
        <v>1581</v>
      </c>
      <c r="U28" s="496">
        <v>785</v>
      </c>
      <c r="V28" s="242" t="s">
        <v>686</v>
      </c>
      <c r="W28" s="86" t="s">
        <v>6797</v>
      </c>
      <c r="X28" s="422" t="s">
        <v>3794</v>
      </c>
      <c r="Y28" s="261">
        <v>3101700005042</v>
      </c>
      <c r="Z28" s="228" t="s">
        <v>1581</v>
      </c>
      <c r="AA28" s="266">
        <v>3437</v>
      </c>
      <c r="AB28" s="66">
        <v>2150</v>
      </c>
      <c r="AC28" s="65"/>
      <c r="AD28" s="148">
        <v>863</v>
      </c>
      <c r="AE28" s="65">
        <v>424</v>
      </c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148"/>
      <c r="AW28" s="65"/>
      <c r="AX28" s="65">
        <v>0</v>
      </c>
      <c r="AY28" s="65"/>
      <c r="AZ28" s="65">
        <v>0</v>
      </c>
      <c r="BA28" s="57">
        <v>0</v>
      </c>
      <c r="BB28" s="65">
        <v>33854.33</v>
      </c>
      <c r="BC28" s="65">
        <v>30417.33</v>
      </c>
      <c r="BD28" s="252"/>
      <c r="BE28" s="170">
        <v>786</v>
      </c>
      <c r="BF28" s="163" t="s">
        <v>7096</v>
      </c>
      <c r="BG28" s="158" t="s">
        <v>6797</v>
      </c>
      <c r="BH28" s="92" t="s">
        <v>3794</v>
      </c>
      <c r="BI28" s="171">
        <v>2150</v>
      </c>
      <c r="BJ28" s="172">
        <v>2150</v>
      </c>
      <c r="BK28" s="171">
        <v>0</v>
      </c>
      <c r="BL28" s="158"/>
      <c r="BM28" s="48"/>
      <c r="BN28" s="67"/>
      <c r="BO28" s="67"/>
      <c r="BP28" s="59"/>
      <c r="BQ28" s="369" t="s">
        <v>7361</v>
      </c>
      <c r="BR28" s="380">
        <v>2</v>
      </c>
      <c r="BS28" s="381" t="s">
        <v>709</v>
      </c>
      <c r="BT28" s="383" t="s">
        <v>741</v>
      </c>
      <c r="BU28" s="383" t="s">
        <v>679</v>
      </c>
      <c r="BV28" s="383" t="s">
        <v>1581</v>
      </c>
      <c r="BW28" s="383">
        <v>60160</v>
      </c>
      <c r="BX28" s="385" t="s">
        <v>7362</v>
      </c>
      <c r="BZ28" s="495">
        <v>785</v>
      </c>
      <c r="CA28" s="320" t="b">
        <f>EXACT(A28,CH28)</f>
        <v>1</v>
      </c>
      <c r="CB28" s="318" t="b">
        <f>EXACT(D28,CF28)</f>
        <v>1</v>
      </c>
      <c r="CC28" s="318" t="b">
        <f>EXACT(E28,CG28)</f>
        <v>1</v>
      </c>
      <c r="CD28" s="502">
        <f>+S27-BC27</f>
        <v>0</v>
      </c>
      <c r="CE28" s="17" t="s">
        <v>686</v>
      </c>
      <c r="CF28" s="157" t="s">
        <v>6797</v>
      </c>
      <c r="CG28" s="99" t="s">
        <v>3794</v>
      </c>
      <c r="CH28" s="311">
        <v>3101700005042</v>
      </c>
      <c r="CI28" s="447"/>
      <c r="CJ28" s="17"/>
      <c r="CK28" s="276"/>
      <c r="CM28" s="273"/>
      <c r="CN28" s="17"/>
      <c r="CO28" s="157"/>
    </row>
    <row r="29" spans="1:93" s="341" customFormat="1">
      <c r="A29" s="452" t="s">
        <v>4735</v>
      </c>
      <c r="B29" s="83" t="s">
        <v>709</v>
      </c>
      <c r="C29" s="129" t="s">
        <v>686</v>
      </c>
      <c r="D29" s="158" t="s">
        <v>2544</v>
      </c>
      <c r="E29" s="92" t="s">
        <v>2545</v>
      </c>
      <c r="F29" s="452" t="s">
        <v>4735</v>
      </c>
      <c r="G29" s="59" t="s">
        <v>1580</v>
      </c>
      <c r="H29" s="449" t="s">
        <v>2578</v>
      </c>
      <c r="I29" s="234">
        <v>17862.62</v>
      </c>
      <c r="J29" s="234">
        <v>0</v>
      </c>
      <c r="K29" s="234">
        <v>0</v>
      </c>
      <c r="L29" s="234">
        <v>0</v>
      </c>
      <c r="M29" s="85">
        <v>714</v>
      </c>
      <c r="N29" s="85">
        <v>0</v>
      </c>
      <c r="O29" s="234">
        <v>0</v>
      </c>
      <c r="P29" s="234">
        <v>0</v>
      </c>
      <c r="Q29" s="234">
        <v>0</v>
      </c>
      <c r="R29" s="234">
        <v>11000</v>
      </c>
      <c r="S29" s="234">
        <v>5980.16</v>
      </c>
      <c r="T29" s="227" t="s">
        <v>1581</v>
      </c>
      <c r="U29" s="496">
        <v>860</v>
      </c>
      <c r="V29" s="129" t="s">
        <v>686</v>
      </c>
      <c r="W29" s="158" t="s">
        <v>2544</v>
      </c>
      <c r="X29" s="92" t="s">
        <v>2545</v>
      </c>
      <c r="Y29" s="262">
        <v>3101702561708</v>
      </c>
      <c r="Z29" s="228" t="s">
        <v>1581</v>
      </c>
      <c r="AA29" s="266">
        <v>12596.46</v>
      </c>
      <c r="AB29" s="55">
        <v>11000</v>
      </c>
      <c r="AC29" s="56"/>
      <c r="AD29" s="175"/>
      <c r="AE29" s="175"/>
      <c r="AF29" s="55"/>
      <c r="AG29" s="55"/>
      <c r="AH29" s="55"/>
      <c r="AI29" s="55"/>
      <c r="AJ29" s="55"/>
      <c r="AK29" s="55"/>
      <c r="AL29" s="55"/>
      <c r="AM29" s="65"/>
      <c r="AN29" s="65"/>
      <c r="AO29" s="65"/>
      <c r="AP29" s="65"/>
      <c r="AQ29" s="66"/>
      <c r="AR29" s="66"/>
      <c r="AS29" s="65"/>
      <c r="AT29" s="65">
        <v>0</v>
      </c>
      <c r="AU29" s="65">
        <v>0</v>
      </c>
      <c r="AV29" s="148"/>
      <c r="AW29" s="65"/>
      <c r="AX29" s="65">
        <v>1596.46</v>
      </c>
      <c r="AY29" s="66"/>
      <c r="AZ29" s="66">
        <v>0</v>
      </c>
      <c r="BA29" s="74">
        <v>0</v>
      </c>
      <c r="BB29" s="66">
        <v>18576.62</v>
      </c>
      <c r="BC29" s="66">
        <v>5980.16</v>
      </c>
      <c r="BD29" s="252"/>
      <c r="BE29" s="170">
        <v>861</v>
      </c>
      <c r="BF29" s="101" t="s">
        <v>2601</v>
      </c>
      <c r="BG29" s="158" t="s">
        <v>2544</v>
      </c>
      <c r="BH29" s="92" t="s">
        <v>2545</v>
      </c>
      <c r="BI29" s="169">
        <v>17850</v>
      </c>
      <c r="BJ29" s="124">
        <v>11000</v>
      </c>
      <c r="BK29" s="124">
        <v>6850</v>
      </c>
      <c r="BL29" s="158"/>
      <c r="BM29" s="48" t="s">
        <v>690</v>
      </c>
      <c r="BN29" s="67"/>
      <c r="BO29" s="67"/>
      <c r="BP29" s="59"/>
      <c r="BQ29" s="370" t="s">
        <v>2621</v>
      </c>
      <c r="BR29" s="387" t="s">
        <v>698</v>
      </c>
      <c r="BS29" s="381" t="s">
        <v>709</v>
      </c>
      <c r="BT29" s="388" t="s">
        <v>805</v>
      </c>
      <c r="BU29" s="388" t="s">
        <v>702</v>
      </c>
      <c r="BV29" s="383" t="s">
        <v>1581</v>
      </c>
      <c r="BW29" s="389">
        <v>60110</v>
      </c>
      <c r="BX29" s="389" t="s">
        <v>2622</v>
      </c>
      <c r="BY29" s="51"/>
      <c r="BZ29" s="475">
        <v>860</v>
      </c>
      <c r="CA29" s="320" t="b">
        <f>EXACT(A29,CH29)</f>
        <v>1</v>
      </c>
      <c r="CB29" s="318" t="b">
        <f>EXACT(D29,CF29)</f>
        <v>1</v>
      </c>
      <c r="CC29" s="318" t="b">
        <f>EXACT(E29,CG29)</f>
        <v>1</v>
      </c>
      <c r="CD29" s="502">
        <f>+S28-BC28</f>
        <v>0</v>
      </c>
      <c r="CE29" s="17" t="s">
        <v>686</v>
      </c>
      <c r="CF29" s="17" t="s">
        <v>2544</v>
      </c>
      <c r="CG29" s="103" t="s">
        <v>2545</v>
      </c>
      <c r="CH29" s="275">
        <v>3101702561708</v>
      </c>
      <c r="CI29" s="447"/>
      <c r="CJ29" s="17"/>
      <c r="CK29" s="276"/>
      <c r="CL29" s="17"/>
      <c r="CM29" s="17"/>
      <c r="CN29" s="17"/>
      <c r="CO29" s="17"/>
    </row>
    <row r="30" spans="1:93" s="51" customFormat="1">
      <c r="A30" s="451" t="s">
        <v>7468</v>
      </c>
      <c r="B30" s="83" t="s">
        <v>709</v>
      </c>
      <c r="C30" s="237" t="s">
        <v>695</v>
      </c>
      <c r="D30" s="158" t="s">
        <v>6785</v>
      </c>
      <c r="E30" s="1" t="s">
        <v>6786</v>
      </c>
      <c r="F30" s="451" t="s">
        <v>7468</v>
      </c>
      <c r="G30" s="59" t="s">
        <v>1580</v>
      </c>
      <c r="H30" s="449" t="s">
        <v>6919</v>
      </c>
      <c r="I30" s="234">
        <v>45354.2</v>
      </c>
      <c r="J30" s="234">
        <v>0</v>
      </c>
      <c r="K30" s="234">
        <v>0</v>
      </c>
      <c r="L30" s="234">
        <v>0</v>
      </c>
      <c r="M30" s="85">
        <v>0</v>
      </c>
      <c r="N30" s="85">
        <v>0</v>
      </c>
      <c r="O30" s="234">
        <v>0</v>
      </c>
      <c r="P30" s="234">
        <v>1277.08</v>
      </c>
      <c r="Q30" s="234">
        <v>0</v>
      </c>
      <c r="R30" s="234">
        <v>13283</v>
      </c>
      <c r="S30" s="234">
        <v>30794.119999999995</v>
      </c>
      <c r="T30" s="227" t="s">
        <v>1581</v>
      </c>
      <c r="U30" s="496">
        <v>714</v>
      </c>
      <c r="V30" s="237" t="s">
        <v>695</v>
      </c>
      <c r="W30" s="158" t="s">
        <v>6785</v>
      </c>
      <c r="X30" s="424" t="s">
        <v>6786</v>
      </c>
      <c r="Y30" s="262">
        <v>3101900213790</v>
      </c>
      <c r="Z30" s="228" t="s">
        <v>1581</v>
      </c>
      <c r="AA30" s="266">
        <v>14560.08</v>
      </c>
      <c r="AB30" s="66">
        <v>12420</v>
      </c>
      <c r="AC30" s="65"/>
      <c r="AD30" s="266">
        <v>863</v>
      </c>
      <c r="AE30" s="266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6"/>
      <c r="AR30" s="66"/>
      <c r="AS30" s="65"/>
      <c r="AT30" s="65"/>
      <c r="AU30" s="65"/>
      <c r="AV30" s="148"/>
      <c r="AW30" s="65"/>
      <c r="AX30" s="65">
        <v>0</v>
      </c>
      <c r="AY30" s="66"/>
      <c r="AZ30" s="66">
        <v>1277.08</v>
      </c>
      <c r="BA30" s="74">
        <v>0</v>
      </c>
      <c r="BB30" s="66">
        <v>45354.2</v>
      </c>
      <c r="BC30" s="66">
        <v>30794.119999999995</v>
      </c>
      <c r="BD30" s="252"/>
      <c r="BE30" s="170">
        <v>715</v>
      </c>
      <c r="BF30" s="101" t="s">
        <v>7084</v>
      </c>
      <c r="BG30" s="158" t="s">
        <v>6785</v>
      </c>
      <c r="BH30" s="92" t="s">
        <v>6786</v>
      </c>
      <c r="BI30" s="169">
        <v>12420</v>
      </c>
      <c r="BJ30" s="124">
        <v>12420</v>
      </c>
      <c r="BK30" s="124">
        <v>0</v>
      </c>
      <c r="BL30" s="158"/>
      <c r="BM30" s="48"/>
      <c r="BN30" s="67"/>
      <c r="BO30" s="67"/>
      <c r="BP30" s="59"/>
      <c r="BQ30" s="325" t="s">
        <v>7372</v>
      </c>
      <c r="BR30" s="387" t="s">
        <v>3171</v>
      </c>
      <c r="BS30" s="381" t="s">
        <v>709</v>
      </c>
      <c r="BT30" s="388" t="s">
        <v>7373</v>
      </c>
      <c r="BU30" s="388" t="s">
        <v>7373</v>
      </c>
      <c r="BV30" s="388" t="s">
        <v>1553</v>
      </c>
      <c r="BW30" s="389">
        <v>11110</v>
      </c>
      <c r="BX30" s="389" t="s">
        <v>7374</v>
      </c>
      <c r="BY30" s="22"/>
      <c r="BZ30" s="475">
        <v>714</v>
      </c>
      <c r="CA30" s="320" t="b">
        <f>EXACT(A30,CH30)</f>
        <v>1</v>
      </c>
      <c r="CB30" s="318" t="b">
        <f>EXACT(D30,CF30)</f>
        <v>1</v>
      </c>
      <c r="CC30" s="318" t="b">
        <f>EXACT(E30,CG30)</f>
        <v>1</v>
      </c>
      <c r="CD30" s="502">
        <f>+S29-BC29</f>
        <v>0</v>
      </c>
      <c r="CE30" s="17" t="s">
        <v>695</v>
      </c>
      <c r="CF30" s="157" t="s">
        <v>6785</v>
      </c>
      <c r="CG30" s="103" t="s">
        <v>6786</v>
      </c>
      <c r="CH30" s="275">
        <v>3101900213790</v>
      </c>
      <c r="CK30" s="276"/>
      <c r="CL30" s="17"/>
      <c r="CM30" s="273"/>
      <c r="CN30" s="17"/>
      <c r="CO30" s="158"/>
    </row>
    <row r="31" spans="1:93">
      <c r="A31" s="452" t="s">
        <v>4596</v>
      </c>
      <c r="B31" s="459" t="s">
        <v>709</v>
      </c>
      <c r="C31" s="331" t="s">
        <v>672</v>
      </c>
      <c r="D31" s="332" t="s">
        <v>1360</v>
      </c>
      <c r="E31" s="333" t="s">
        <v>1361</v>
      </c>
      <c r="F31" s="452" t="s">
        <v>4596</v>
      </c>
      <c r="G31" s="59" t="s">
        <v>1580</v>
      </c>
      <c r="H31" s="459" t="s">
        <v>1768</v>
      </c>
      <c r="I31" s="426">
        <v>18629.599999999999</v>
      </c>
      <c r="J31" s="426">
        <v>0</v>
      </c>
      <c r="K31" s="426">
        <v>33.979999999999997</v>
      </c>
      <c r="L31" s="426">
        <v>0</v>
      </c>
      <c r="M31" s="427">
        <v>1960</v>
      </c>
      <c r="N31" s="427">
        <v>0</v>
      </c>
      <c r="O31" s="426">
        <v>0</v>
      </c>
      <c r="P31" s="426">
        <v>0</v>
      </c>
      <c r="Q31" s="426">
        <v>0</v>
      </c>
      <c r="R31" s="426">
        <v>18677.34</v>
      </c>
      <c r="S31" s="426">
        <v>424.08999999999651</v>
      </c>
      <c r="T31" s="227" t="s">
        <v>1581</v>
      </c>
      <c r="U31" s="496">
        <v>239</v>
      </c>
      <c r="V31" s="331" t="s">
        <v>672</v>
      </c>
      <c r="W31" s="332" t="s">
        <v>1360</v>
      </c>
      <c r="X31" s="333" t="s">
        <v>1361</v>
      </c>
      <c r="Y31" s="291">
        <v>3102000681003</v>
      </c>
      <c r="Z31" s="228" t="s">
        <v>1581</v>
      </c>
      <c r="AA31" s="335">
        <v>20199.490000000002</v>
      </c>
      <c r="AB31" s="335">
        <v>17613.740000000002</v>
      </c>
      <c r="AC31" s="334"/>
      <c r="AD31" s="336">
        <v>0</v>
      </c>
      <c r="AE31" s="336"/>
      <c r="AF31" s="334">
        <v>1063.5999999999999</v>
      </c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7"/>
      <c r="AW31" s="334"/>
      <c r="AX31" s="334">
        <v>1522.15</v>
      </c>
      <c r="AY31" s="334"/>
      <c r="AZ31" s="334">
        <v>0</v>
      </c>
      <c r="BA31" s="334">
        <v>0</v>
      </c>
      <c r="BB31" s="334">
        <v>20623.579999999998</v>
      </c>
      <c r="BC31" s="334">
        <v>424.08999999999651</v>
      </c>
      <c r="BD31" s="338"/>
      <c r="BE31" s="170">
        <v>240</v>
      </c>
      <c r="BF31" s="463" t="s">
        <v>1719</v>
      </c>
      <c r="BG31" s="332" t="s">
        <v>1360</v>
      </c>
      <c r="BH31" s="333" t="s">
        <v>1361</v>
      </c>
      <c r="BI31" s="339">
        <v>17613.740000000002</v>
      </c>
      <c r="BJ31" s="339">
        <v>17613.740000000002</v>
      </c>
      <c r="BK31" s="339">
        <v>0</v>
      </c>
      <c r="BL31" s="332"/>
      <c r="BM31" s="334"/>
      <c r="BN31" s="334"/>
      <c r="BO31" s="334"/>
      <c r="BP31" s="334"/>
      <c r="BQ31" s="468" t="s">
        <v>8966</v>
      </c>
      <c r="BR31" s="406">
        <v>12</v>
      </c>
      <c r="BS31" s="403" t="s">
        <v>8969</v>
      </c>
      <c r="BT31" s="413" t="s">
        <v>8967</v>
      </c>
      <c r="BU31" s="413" t="s">
        <v>8968</v>
      </c>
      <c r="BV31" s="413" t="s">
        <v>6486</v>
      </c>
      <c r="BW31" s="413">
        <v>50230</v>
      </c>
      <c r="BX31" s="405" t="s">
        <v>6706</v>
      </c>
      <c r="BY31" s="340"/>
      <c r="BZ31" s="475">
        <v>240</v>
      </c>
      <c r="CA31" s="320" t="b">
        <f>EXACT(A31,CH31)</f>
        <v>1</v>
      </c>
      <c r="CB31" s="318" t="b">
        <f>EXACT(D31,CF31)</f>
        <v>1</v>
      </c>
      <c r="CC31" s="318" t="b">
        <f>EXACT(E31,CG31)</f>
        <v>1</v>
      </c>
      <c r="CD31" s="502">
        <f>+S30-BC30</f>
        <v>0</v>
      </c>
      <c r="CE31" s="17" t="s">
        <v>672</v>
      </c>
      <c r="CF31" s="17" t="s">
        <v>1360</v>
      </c>
      <c r="CG31" s="103" t="s">
        <v>1361</v>
      </c>
      <c r="CH31" s="275">
        <v>3102000681003</v>
      </c>
      <c r="CJ31" s="51"/>
      <c r="CM31" s="273"/>
      <c r="CO31" s="466"/>
    </row>
    <row r="32" spans="1:93" s="51" customFormat="1">
      <c r="A32" s="452" t="s">
        <v>4330</v>
      </c>
      <c r="B32" s="83" t="s">
        <v>709</v>
      </c>
      <c r="C32" s="129" t="s">
        <v>686</v>
      </c>
      <c r="D32" s="158" t="s">
        <v>3792</v>
      </c>
      <c r="E32" s="92" t="s">
        <v>1649</v>
      </c>
      <c r="F32" s="452" t="s">
        <v>4330</v>
      </c>
      <c r="G32" s="59" t="s">
        <v>1580</v>
      </c>
      <c r="H32" s="449" t="s">
        <v>3924</v>
      </c>
      <c r="I32" s="234">
        <v>26986.73</v>
      </c>
      <c r="J32" s="234">
        <v>0</v>
      </c>
      <c r="K32" s="234">
        <v>0</v>
      </c>
      <c r="L32" s="234">
        <v>0</v>
      </c>
      <c r="M32" s="85">
        <v>0</v>
      </c>
      <c r="N32" s="85">
        <v>0</v>
      </c>
      <c r="O32" s="234">
        <v>0</v>
      </c>
      <c r="P32" s="234">
        <v>0</v>
      </c>
      <c r="Q32" s="234">
        <v>0</v>
      </c>
      <c r="R32" s="234">
        <v>19328.599999999999</v>
      </c>
      <c r="S32" s="234">
        <v>7658.130000000001</v>
      </c>
      <c r="T32" s="227" t="s">
        <v>1581</v>
      </c>
      <c r="U32" s="496">
        <v>33</v>
      </c>
      <c r="V32" s="129" t="s">
        <v>686</v>
      </c>
      <c r="W32" s="158" t="s">
        <v>3792</v>
      </c>
      <c r="X32" s="92" t="s">
        <v>1649</v>
      </c>
      <c r="Y32" s="262">
        <v>3102002333983</v>
      </c>
      <c r="Z32" s="228" t="s">
        <v>1581</v>
      </c>
      <c r="AA32" s="266">
        <v>19328.599999999999</v>
      </c>
      <c r="AB32" s="66">
        <v>17155</v>
      </c>
      <c r="AC32" s="65"/>
      <c r="AD32" s="266">
        <v>863</v>
      </c>
      <c r="AE32" s="266">
        <v>424</v>
      </c>
      <c r="AF32" s="65">
        <v>886.6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148"/>
      <c r="AW32" s="65">
        <v>0</v>
      </c>
      <c r="AX32" s="65">
        <v>0</v>
      </c>
      <c r="AY32" s="65"/>
      <c r="AZ32" s="65">
        <v>0</v>
      </c>
      <c r="BA32" s="57">
        <v>0</v>
      </c>
      <c r="BB32" s="65">
        <v>26986.73</v>
      </c>
      <c r="BC32" s="65">
        <v>7658.130000000001</v>
      </c>
      <c r="BD32" s="252"/>
      <c r="BE32" s="170">
        <v>33</v>
      </c>
      <c r="BF32" s="282" t="s">
        <v>4024</v>
      </c>
      <c r="BG32" s="158" t="s">
        <v>3792</v>
      </c>
      <c r="BH32" s="92" t="s">
        <v>1649</v>
      </c>
      <c r="BI32" s="171">
        <v>17155</v>
      </c>
      <c r="BJ32" s="172">
        <v>17155</v>
      </c>
      <c r="BK32" s="171">
        <v>0</v>
      </c>
      <c r="BL32" s="158"/>
      <c r="BM32" s="48"/>
      <c r="BN32" s="67"/>
      <c r="BO32" s="67"/>
      <c r="BP32" s="59"/>
      <c r="BQ32" s="369">
        <v>1</v>
      </c>
      <c r="BR32" s="380">
        <v>6</v>
      </c>
      <c r="BS32" s="381" t="s">
        <v>51</v>
      </c>
      <c r="BT32" s="383" t="s">
        <v>4234</v>
      </c>
      <c r="BU32" s="383" t="s">
        <v>127</v>
      </c>
      <c r="BV32" s="383" t="s">
        <v>128</v>
      </c>
      <c r="BW32" s="383">
        <v>60220</v>
      </c>
      <c r="BX32" s="385" t="s">
        <v>4235</v>
      </c>
      <c r="BY32" s="22"/>
      <c r="BZ32" s="495">
        <v>33</v>
      </c>
      <c r="CA32" s="320" t="b">
        <f>EXACT(A32,CH32)</f>
        <v>1</v>
      </c>
      <c r="CB32" s="318" t="b">
        <f>EXACT(D32,CF32)</f>
        <v>1</v>
      </c>
      <c r="CC32" s="318" t="b">
        <f>EXACT(E32,CG32)</f>
        <v>1</v>
      </c>
      <c r="CD32" s="502">
        <f>+S32-BC32</f>
        <v>0</v>
      </c>
      <c r="CE32" s="17" t="s">
        <v>686</v>
      </c>
      <c r="CF32" s="51" t="s">
        <v>3792</v>
      </c>
      <c r="CG32" s="51" t="s">
        <v>1649</v>
      </c>
      <c r="CH32" s="312">
        <v>3102002333983</v>
      </c>
      <c r="CI32" s="447"/>
      <c r="CJ32" s="17"/>
      <c r="CK32" s="276"/>
      <c r="CM32" s="273"/>
      <c r="CN32" s="17"/>
      <c r="CO32" s="157"/>
    </row>
    <row r="33" spans="1:93" s="51" customFormat="1">
      <c r="A33" s="451" t="s">
        <v>7828</v>
      </c>
      <c r="B33" s="83" t="s">
        <v>709</v>
      </c>
      <c r="C33" s="129" t="s">
        <v>686</v>
      </c>
      <c r="D33" s="158" t="s">
        <v>7719</v>
      </c>
      <c r="E33" s="92" t="s">
        <v>2135</v>
      </c>
      <c r="F33" s="451" t="s">
        <v>7828</v>
      </c>
      <c r="G33" s="59" t="s">
        <v>1580</v>
      </c>
      <c r="H33" s="449" t="s">
        <v>7944</v>
      </c>
      <c r="I33" s="234">
        <v>34245.519999999997</v>
      </c>
      <c r="J33" s="234">
        <v>0</v>
      </c>
      <c r="K33" s="234">
        <v>0</v>
      </c>
      <c r="L33" s="234">
        <v>0</v>
      </c>
      <c r="M33" s="85">
        <v>0</v>
      </c>
      <c r="N33" s="85">
        <v>0</v>
      </c>
      <c r="O33" s="234">
        <v>0</v>
      </c>
      <c r="P33" s="234">
        <v>0</v>
      </c>
      <c r="Q33" s="234">
        <v>0</v>
      </c>
      <c r="R33" s="234">
        <v>4284.1000000000004</v>
      </c>
      <c r="S33" s="234">
        <v>29961.42</v>
      </c>
      <c r="T33" s="227" t="s">
        <v>1581</v>
      </c>
      <c r="U33" s="496">
        <v>866</v>
      </c>
      <c r="V33" s="129" t="s">
        <v>686</v>
      </c>
      <c r="W33" s="158" t="s">
        <v>7719</v>
      </c>
      <c r="X33" s="92" t="s">
        <v>2135</v>
      </c>
      <c r="Y33" s="262" t="s">
        <v>7828</v>
      </c>
      <c r="Z33" s="228" t="s">
        <v>1581</v>
      </c>
      <c r="AA33" s="54">
        <v>4284.1000000000004</v>
      </c>
      <c r="AB33" s="55">
        <v>1610</v>
      </c>
      <c r="AC33" s="56"/>
      <c r="AD33" s="175">
        <v>863</v>
      </c>
      <c r="AE33" s="175">
        <v>424</v>
      </c>
      <c r="AF33" s="55">
        <v>1387.1</v>
      </c>
      <c r="AG33" s="55"/>
      <c r="AH33" s="55"/>
      <c r="AI33" s="55"/>
      <c r="AJ33" s="55"/>
      <c r="AK33" s="55"/>
      <c r="AL33" s="55"/>
      <c r="AM33" s="57"/>
      <c r="AN33" s="57"/>
      <c r="AO33" s="57"/>
      <c r="AP33" s="57"/>
      <c r="AQ33" s="58"/>
      <c r="AR33" s="58"/>
      <c r="AS33" s="57"/>
      <c r="AT33" s="57"/>
      <c r="AU33" s="57"/>
      <c r="AV33" s="147"/>
      <c r="AW33" s="57"/>
      <c r="AX33" s="57">
        <v>0</v>
      </c>
      <c r="AY33" s="58"/>
      <c r="AZ33" s="58">
        <v>0</v>
      </c>
      <c r="BA33" s="74">
        <v>0</v>
      </c>
      <c r="BB33" s="58">
        <v>34245.519999999997</v>
      </c>
      <c r="BC33" s="58">
        <v>29961.42</v>
      </c>
      <c r="BD33" s="252"/>
      <c r="BE33" s="170">
        <v>867</v>
      </c>
      <c r="BF33" s="101" t="s">
        <v>8340</v>
      </c>
      <c r="BG33" s="158" t="s">
        <v>7719</v>
      </c>
      <c r="BH33" s="92" t="s">
        <v>2135</v>
      </c>
      <c r="BI33" s="124">
        <v>1610</v>
      </c>
      <c r="BJ33" s="124">
        <v>1610</v>
      </c>
      <c r="BK33" s="124">
        <v>0</v>
      </c>
      <c r="BL33" s="158"/>
      <c r="BM33" s="59"/>
      <c r="BN33" s="60"/>
      <c r="BO33" s="60"/>
      <c r="BP33" s="59"/>
      <c r="BQ33" s="370" t="s">
        <v>8041</v>
      </c>
      <c r="BR33" s="387">
        <v>17</v>
      </c>
      <c r="BS33" s="381" t="s">
        <v>709</v>
      </c>
      <c r="BT33" s="388" t="s">
        <v>747</v>
      </c>
      <c r="BU33" s="383" t="s">
        <v>679</v>
      </c>
      <c r="BV33" s="384" t="s">
        <v>1581</v>
      </c>
      <c r="BW33" s="384">
        <v>60160</v>
      </c>
      <c r="BX33" s="389" t="s">
        <v>8042</v>
      </c>
      <c r="BY33" s="84"/>
      <c r="BZ33" s="475">
        <v>866</v>
      </c>
      <c r="CA33" s="320" t="b">
        <f>EXACT(A33,CH33)</f>
        <v>1</v>
      </c>
      <c r="CB33" s="318" t="b">
        <f>EXACT(D33,CF33)</f>
        <v>1</v>
      </c>
      <c r="CC33" s="318" t="b">
        <f>EXACT(E33,CG33)</f>
        <v>1</v>
      </c>
      <c r="CD33" s="502">
        <f>+S32-BC32</f>
        <v>0</v>
      </c>
      <c r="CE33" s="17" t="s">
        <v>686</v>
      </c>
      <c r="CF33" s="17" t="s">
        <v>7719</v>
      </c>
      <c r="CG33" s="103" t="s">
        <v>2135</v>
      </c>
      <c r="CH33" s="275" t="s">
        <v>7828</v>
      </c>
      <c r="CJ33" s="17"/>
      <c r="CK33" s="276"/>
      <c r="CL33" s="17"/>
      <c r="CM33" s="273"/>
      <c r="CN33" s="17"/>
      <c r="CO33" s="158"/>
    </row>
    <row r="34" spans="1:93" s="51" customFormat="1">
      <c r="A34" s="452" t="s">
        <v>5056</v>
      </c>
      <c r="B34" s="83" t="s">
        <v>709</v>
      </c>
      <c r="C34" s="129" t="s">
        <v>695</v>
      </c>
      <c r="D34" s="158" t="s">
        <v>3391</v>
      </c>
      <c r="E34" s="92" t="s">
        <v>3392</v>
      </c>
      <c r="F34" s="452" t="s">
        <v>5056</v>
      </c>
      <c r="G34" s="59" t="s">
        <v>1580</v>
      </c>
      <c r="H34" s="449" t="s">
        <v>3484</v>
      </c>
      <c r="I34" s="234">
        <v>33514.6</v>
      </c>
      <c r="J34" s="234">
        <v>0</v>
      </c>
      <c r="K34" s="234">
        <v>20.25</v>
      </c>
      <c r="L34" s="234">
        <v>0</v>
      </c>
      <c r="M34" s="85">
        <v>0</v>
      </c>
      <c r="N34" s="85">
        <v>0</v>
      </c>
      <c r="O34" s="234">
        <v>0</v>
      </c>
      <c r="P34" s="234">
        <v>0</v>
      </c>
      <c r="Q34" s="234">
        <v>0</v>
      </c>
      <c r="R34" s="234">
        <v>26663</v>
      </c>
      <c r="S34" s="234">
        <v>6871.8499999999985</v>
      </c>
      <c r="T34" s="227" t="s">
        <v>1581</v>
      </c>
      <c r="U34" s="496">
        <v>711</v>
      </c>
      <c r="V34" s="129" t="s">
        <v>695</v>
      </c>
      <c r="W34" s="158" t="s">
        <v>3391</v>
      </c>
      <c r="X34" s="92" t="s">
        <v>3392</v>
      </c>
      <c r="Y34" s="262">
        <v>3102300219054</v>
      </c>
      <c r="Z34" s="228" t="s">
        <v>1581</v>
      </c>
      <c r="AA34" s="54">
        <v>26663</v>
      </c>
      <c r="AB34" s="55">
        <v>25800</v>
      </c>
      <c r="AC34" s="56"/>
      <c r="AD34" s="175">
        <v>863</v>
      </c>
      <c r="AE34" s="175"/>
      <c r="AF34" s="55"/>
      <c r="AG34" s="55"/>
      <c r="AH34" s="55"/>
      <c r="AI34" s="55"/>
      <c r="AJ34" s="55"/>
      <c r="AK34" s="55"/>
      <c r="AL34" s="55"/>
      <c r="AM34" s="57"/>
      <c r="AN34" s="57"/>
      <c r="AO34" s="57"/>
      <c r="AP34" s="57"/>
      <c r="AQ34" s="58"/>
      <c r="AR34" s="57"/>
      <c r="AS34" s="57"/>
      <c r="AT34" s="57"/>
      <c r="AU34" s="57"/>
      <c r="AV34" s="147"/>
      <c r="AW34" s="57"/>
      <c r="AX34" s="57">
        <v>0</v>
      </c>
      <c r="AY34" s="58"/>
      <c r="AZ34" s="58">
        <v>0</v>
      </c>
      <c r="BA34" s="74">
        <v>0</v>
      </c>
      <c r="BB34" s="58">
        <v>33534.85</v>
      </c>
      <c r="BC34" s="58">
        <v>6871.8499999999985</v>
      </c>
      <c r="BD34" s="252"/>
      <c r="BE34" s="170">
        <v>712</v>
      </c>
      <c r="BF34" s="229" t="s">
        <v>7083</v>
      </c>
      <c r="BG34" s="158" t="s">
        <v>3391</v>
      </c>
      <c r="BH34" s="92" t="s">
        <v>3392</v>
      </c>
      <c r="BI34" s="124">
        <v>25800</v>
      </c>
      <c r="BJ34" s="124">
        <v>25800</v>
      </c>
      <c r="BK34" s="124">
        <v>0</v>
      </c>
      <c r="BL34" s="158"/>
      <c r="BM34" s="59"/>
      <c r="BN34" s="60"/>
      <c r="BO34" s="60"/>
      <c r="BP34" s="48"/>
      <c r="BQ34" s="368" t="s">
        <v>3789</v>
      </c>
      <c r="BR34" s="380">
        <v>1</v>
      </c>
      <c r="BS34" s="381" t="s">
        <v>709</v>
      </c>
      <c r="BT34" s="382" t="s">
        <v>3790</v>
      </c>
      <c r="BU34" s="383" t="s">
        <v>679</v>
      </c>
      <c r="BV34" s="384" t="s">
        <v>1581</v>
      </c>
      <c r="BW34" s="384">
        <v>60160</v>
      </c>
      <c r="BX34" s="385" t="s">
        <v>3621</v>
      </c>
      <c r="BY34" s="23"/>
      <c r="BZ34" s="495">
        <v>711</v>
      </c>
      <c r="CA34" s="320" t="b">
        <f>EXACT(A34,CH34)</f>
        <v>1</v>
      </c>
      <c r="CB34" s="318" t="b">
        <f>EXACT(D34,CF34)</f>
        <v>1</v>
      </c>
      <c r="CC34" s="318" t="b">
        <f>EXACT(E34,CG34)</f>
        <v>1</v>
      </c>
      <c r="CD34" s="502">
        <f>+S33-BC33</f>
        <v>0</v>
      </c>
      <c r="CE34" s="17" t="s">
        <v>695</v>
      </c>
      <c r="CF34" s="94" t="s">
        <v>3391</v>
      </c>
      <c r="CG34" s="99" t="s">
        <v>3392</v>
      </c>
      <c r="CH34" s="275">
        <v>3102300219054</v>
      </c>
      <c r="CI34" s="447"/>
      <c r="CJ34" s="17"/>
      <c r="CK34" s="276"/>
      <c r="CL34" s="17"/>
      <c r="CM34" s="273"/>
      <c r="CN34" s="17"/>
      <c r="CO34" s="455"/>
    </row>
    <row r="35" spans="1:93" s="51" customFormat="1">
      <c r="A35" s="452" t="s">
        <v>7853</v>
      </c>
      <c r="B35" s="83" t="s">
        <v>709</v>
      </c>
      <c r="C35" s="129" t="s">
        <v>6221</v>
      </c>
      <c r="D35" s="158" t="s">
        <v>7746</v>
      </c>
      <c r="E35" s="92" t="s">
        <v>7747</v>
      </c>
      <c r="F35" s="452" t="s">
        <v>7853</v>
      </c>
      <c r="G35" s="59" t="s">
        <v>1580</v>
      </c>
      <c r="H35" s="449" t="s">
        <v>7971</v>
      </c>
      <c r="I35" s="234">
        <v>42957.83</v>
      </c>
      <c r="J35" s="234">
        <v>0</v>
      </c>
      <c r="K35" s="234">
        <v>0</v>
      </c>
      <c r="L35" s="234">
        <v>0</v>
      </c>
      <c r="M35" s="85">
        <v>0</v>
      </c>
      <c r="N35" s="85">
        <v>0</v>
      </c>
      <c r="O35" s="234">
        <v>0</v>
      </c>
      <c r="P35" s="234">
        <v>530.59</v>
      </c>
      <c r="Q35" s="234">
        <v>0</v>
      </c>
      <c r="R35" s="234">
        <v>13546.4</v>
      </c>
      <c r="S35" s="234">
        <v>28880.840000000004</v>
      </c>
      <c r="T35" s="227" t="s">
        <v>1581</v>
      </c>
      <c r="U35" s="496">
        <v>1152</v>
      </c>
      <c r="V35" s="129" t="s">
        <v>6221</v>
      </c>
      <c r="W35" s="158" t="s">
        <v>7746</v>
      </c>
      <c r="X35" s="92" t="s">
        <v>7747</v>
      </c>
      <c r="Y35" s="262" t="s">
        <v>7853</v>
      </c>
      <c r="Z35" s="228" t="s">
        <v>1581</v>
      </c>
      <c r="AA35" s="55">
        <v>14076.99</v>
      </c>
      <c r="AB35" s="55">
        <v>11055</v>
      </c>
      <c r="AC35" s="59"/>
      <c r="AD35" s="175">
        <v>863</v>
      </c>
      <c r="AE35" s="175"/>
      <c r="AF35" s="59">
        <v>1628.4</v>
      </c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148"/>
      <c r="AW35" s="59"/>
      <c r="AX35" s="59">
        <v>0</v>
      </c>
      <c r="AY35" s="59"/>
      <c r="AZ35" s="59">
        <v>530.59</v>
      </c>
      <c r="BA35" s="59">
        <v>0</v>
      </c>
      <c r="BB35" s="59">
        <v>42957.83</v>
      </c>
      <c r="BC35" s="59">
        <v>28880.840000000004</v>
      </c>
      <c r="BD35" s="252"/>
      <c r="BE35" s="170">
        <v>1153</v>
      </c>
      <c r="BF35" s="282" t="s">
        <v>8366</v>
      </c>
      <c r="BG35" s="158" t="s">
        <v>7746</v>
      </c>
      <c r="BH35" s="92" t="s">
        <v>7747</v>
      </c>
      <c r="BI35" s="121">
        <v>11055</v>
      </c>
      <c r="BJ35" s="121">
        <v>11055</v>
      </c>
      <c r="BK35" s="121">
        <v>0</v>
      </c>
      <c r="BL35" s="158"/>
      <c r="BM35" s="59"/>
      <c r="BN35" s="59"/>
      <c r="BO35" s="59"/>
      <c r="BP35" s="59"/>
      <c r="BQ35" s="370" t="s">
        <v>8130</v>
      </c>
      <c r="BR35" s="387">
        <v>3</v>
      </c>
      <c r="BS35" s="381" t="s">
        <v>709</v>
      </c>
      <c r="BT35" s="388" t="s">
        <v>702</v>
      </c>
      <c r="BU35" s="388" t="s">
        <v>702</v>
      </c>
      <c r="BV35" s="388" t="s">
        <v>1581</v>
      </c>
      <c r="BW35" s="389">
        <v>60110</v>
      </c>
      <c r="BX35" s="389"/>
      <c r="BY35" s="1"/>
      <c r="BZ35" s="495">
        <v>1151</v>
      </c>
      <c r="CA35" s="320" t="b">
        <f>EXACT(A35,CH35)</f>
        <v>1</v>
      </c>
      <c r="CB35" s="318" t="b">
        <f>EXACT(D35,CF35)</f>
        <v>1</v>
      </c>
      <c r="CC35" s="318" t="b">
        <f>EXACT(E35,CG35)</f>
        <v>1</v>
      </c>
      <c r="CD35" s="502">
        <f>+S34-BC34</f>
        <v>0</v>
      </c>
      <c r="CE35" s="17" t="s">
        <v>6221</v>
      </c>
      <c r="CF35" s="17" t="s">
        <v>7746</v>
      </c>
      <c r="CG35" s="103" t="s">
        <v>7747</v>
      </c>
      <c r="CH35" s="275" t="s">
        <v>7853</v>
      </c>
      <c r="CI35" s="447"/>
      <c r="CJ35" s="17"/>
      <c r="CK35" s="276"/>
      <c r="CL35" s="17"/>
      <c r="CM35" s="273"/>
      <c r="CN35" s="17"/>
      <c r="CO35" s="157"/>
    </row>
    <row r="36" spans="1:93" s="51" customFormat="1">
      <c r="A36" s="452" t="s">
        <v>7771</v>
      </c>
      <c r="B36" s="83" t="s">
        <v>709</v>
      </c>
      <c r="C36" s="237" t="s">
        <v>686</v>
      </c>
      <c r="D36" s="86" t="s">
        <v>7644</v>
      </c>
      <c r="E36" s="92" t="s">
        <v>3012</v>
      </c>
      <c r="F36" s="452" t="s">
        <v>7771</v>
      </c>
      <c r="G36" s="59" t="s">
        <v>1580</v>
      </c>
      <c r="H36" s="283" t="s">
        <v>7885</v>
      </c>
      <c r="I36" s="244">
        <v>35103.019999999997</v>
      </c>
      <c r="J36" s="310">
        <v>0</v>
      </c>
      <c r="K36" s="81">
        <v>0</v>
      </c>
      <c r="L36" s="81">
        <v>0</v>
      </c>
      <c r="M36" s="85">
        <v>0</v>
      </c>
      <c r="N36" s="81">
        <v>0</v>
      </c>
      <c r="O36" s="81">
        <v>0</v>
      </c>
      <c r="P36" s="85">
        <v>0</v>
      </c>
      <c r="Q36" s="81">
        <v>0</v>
      </c>
      <c r="R36" s="85">
        <v>8648.08</v>
      </c>
      <c r="S36" s="81">
        <v>26454.939999999995</v>
      </c>
      <c r="T36" s="227" t="s">
        <v>1581</v>
      </c>
      <c r="U36" s="496">
        <v>124</v>
      </c>
      <c r="V36" s="237" t="s">
        <v>686</v>
      </c>
      <c r="W36" s="86" t="s">
        <v>7644</v>
      </c>
      <c r="X36" s="92" t="s">
        <v>3012</v>
      </c>
      <c r="Y36" s="261" t="s">
        <v>7771</v>
      </c>
      <c r="Z36" s="228" t="s">
        <v>1581</v>
      </c>
      <c r="AA36" s="266">
        <v>8648.08</v>
      </c>
      <c r="AB36" s="65">
        <v>7361.08</v>
      </c>
      <c r="AC36" s="65"/>
      <c r="AD36" s="65">
        <v>863</v>
      </c>
      <c r="AE36" s="65">
        <v>424</v>
      </c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148"/>
      <c r="AW36" s="65"/>
      <c r="AX36" s="65">
        <v>0</v>
      </c>
      <c r="AY36" s="65"/>
      <c r="AZ36" s="65">
        <v>0</v>
      </c>
      <c r="BA36" s="57">
        <v>0</v>
      </c>
      <c r="BB36" s="65">
        <v>35103.019999999997</v>
      </c>
      <c r="BC36" s="65">
        <v>26454.939999999995</v>
      </c>
      <c r="BD36" s="260"/>
      <c r="BE36" s="170">
        <v>124</v>
      </c>
      <c r="BF36" s="163" t="s">
        <v>8279</v>
      </c>
      <c r="BG36" s="86" t="s">
        <v>7644</v>
      </c>
      <c r="BH36" s="86" t="s">
        <v>3012</v>
      </c>
      <c r="BI36" s="171">
        <v>7361.08</v>
      </c>
      <c r="BJ36" s="172">
        <v>7361.08</v>
      </c>
      <c r="BK36" s="171">
        <v>0</v>
      </c>
      <c r="BL36" s="86"/>
      <c r="BM36" s="48"/>
      <c r="BN36" s="67"/>
      <c r="BO36" s="67"/>
      <c r="BP36" s="48"/>
      <c r="BQ36" s="368" t="s">
        <v>3186</v>
      </c>
      <c r="BR36" s="380">
        <v>4</v>
      </c>
      <c r="BS36" s="381" t="s">
        <v>709</v>
      </c>
      <c r="BT36" s="382" t="s">
        <v>3187</v>
      </c>
      <c r="BU36" s="383" t="s">
        <v>3188</v>
      </c>
      <c r="BV36" s="384" t="s">
        <v>1581</v>
      </c>
      <c r="BW36" s="384">
        <v>60230</v>
      </c>
      <c r="BX36" s="385" t="s">
        <v>7993</v>
      </c>
      <c r="BY36" s="22"/>
      <c r="BZ36" s="475">
        <v>124</v>
      </c>
      <c r="CA36" s="320" t="b">
        <f>EXACT(A36,CH36)</f>
        <v>1</v>
      </c>
      <c r="CB36" s="318" t="b">
        <f>EXACT(D36,CF36)</f>
        <v>1</v>
      </c>
      <c r="CC36" s="318" t="b">
        <f>EXACT(E36,CG36)</f>
        <v>1</v>
      </c>
      <c r="CD36" s="502">
        <f>+S36-BC36</f>
        <v>0</v>
      </c>
      <c r="CE36" s="17" t="s">
        <v>686</v>
      </c>
      <c r="CF36" s="94" t="s">
        <v>7644</v>
      </c>
      <c r="CG36" s="99" t="s">
        <v>3012</v>
      </c>
      <c r="CH36" s="311" t="s">
        <v>7771</v>
      </c>
      <c r="CJ36" s="17"/>
      <c r="CK36" s="276"/>
      <c r="CL36" s="17"/>
      <c r="CM36" s="273"/>
      <c r="CN36" s="17"/>
      <c r="CO36" s="17"/>
    </row>
    <row r="37" spans="1:93" s="51" customFormat="1">
      <c r="A37" s="452" t="s">
        <v>4328</v>
      </c>
      <c r="B37" s="83" t="s">
        <v>709</v>
      </c>
      <c r="C37" s="129" t="s">
        <v>686</v>
      </c>
      <c r="D37" s="158" t="s">
        <v>1189</v>
      </c>
      <c r="E37" s="92" t="s">
        <v>1190</v>
      </c>
      <c r="F37" s="452" t="s">
        <v>4328</v>
      </c>
      <c r="G37" s="59" t="s">
        <v>1580</v>
      </c>
      <c r="H37" s="449" t="s">
        <v>822</v>
      </c>
      <c r="I37" s="234">
        <v>15775.46</v>
      </c>
      <c r="J37" s="234">
        <v>0</v>
      </c>
      <c r="K37" s="234">
        <v>9.5299999999999994</v>
      </c>
      <c r="L37" s="234">
        <v>0</v>
      </c>
      <c r="M37" s="85">
        <v>1450</v>
      </c>
      <c r="N37" s="85">
        <v>0</v>
      </c>
      <c r="O37" s="234">
        <v>0</v>
      </c>
      <c r="P37" s="234">
        <v>0</v>
      </c>
      <c r="Q37" s="234">
        <v>0</v>
      </c>
      <c r="R37" s="234">
        <v>11633</v>
      </c>
      <c r="S37" s="234">
        <v>5601.989999999998</v>
      </c>
      <c r="T37" s="227" t="s">
        <v>1581</v>
      </c>
      <c r="U37" s="496">
        <v>20</v>
      </c>
      <c r="V37" s="129" t="s">
        <v>686</v>
      </c>
      <c r="W37" s="158" t="s">
        <v>1189</v>
      </c>
      <c r="X37" s="92" t="s">
        <v>1190</v>
      </c>
      <c r="Y37" s="262">
        <v>3120200124661</v>
      </c>
      <c r="Z37" s="228" t="s">
        <v>1581</v>
      </c>
      <c r="AA37" s="266">
        <v>11633</v>
      </c>
      <c r="AB37" s="66">
        <v>9270</v>
      </c>
      <c r="AC37" s="65"/>
      <c r="AD37" s="266">
        <v>863</v>
      </c>
      <c r="AE37" s="266"/>
      <c r="AF37" s="65"/>
      <c r="AG37" s="65"/>
      <c r="AH37" s="65"/>
      <c r="AI37" s="65"/>
      <c r="AJ37" s="65"/>
      <c r="AK37" s="65"/>
      <c r="AL37" s="65"/>
      <c r="AM37" s="65"/>
      <c r="AN37" s="65"/>
      <c r="AO37" s="65">
        <v>1500</v>
      </c>
      <c r="AP37" s="65"/>
      <c r="AQ37" s="65"/>
      <c r="AR37" s="65"/>
      <c r="AS37" s="65"/>
      <c r="AT37" s="65"/>
      <c r="AU37" s="65"/>
      <c r="AV37" s="148"/>
      <c r="AW37" s="65"/>
      <c r="AX37" s="65">
        <v>0</v>
      </c>
      <c r="AY37" s="66"/>
      <c r="AZ37" s="66">
        <v>0</v>
      </c>
      <c r="BA37" s="74">
        <v>0</v>
      </c>
      <c r="BB37" s="66">
        <v>17234.989999999998</v>
      </c>
      <c r="BC37" s="66">
        <v>5601.989999999998</v>
      </c>
      <c r="BD37" s="252"/>
      <c r="BE37" s="170">
        <v>20</v>
      </c>
      <c r="BF37" s="101" t="s">
        <v>2946</v>
      </c>
      <c r="BG37" s="158" t="s">
        <v>1189</v>
      </c>
      <c r="BH37" s="92" t="s">
        <v>1190</v>
      </c>
      <c r="BI37" s="169">
        <v>9270</v>
      </c>
      <c r="BJ37" s="124">
        <v>9270</v>
      </c>
      <c r="BK37" s="124">
        <v>0</v>
      </c>
      <c r="BL37" s="158"/>
      <c r="BM37" s="48"/>
      <c r="BN37" s="67"/>
      <c r="BO37" s="67"/>
      <c r="BP37" s="48"/>
      <c r="BQ37" s="368" t="s">
        <v>1325</v>
      </c>
      <c r="BR37" s="380" t="s">
        <v>676</v>
      </c>
      <c r="BS37" s="381" t="s">
        <v>709</v>
      </c>
      <c r="BT37" s="382" t="s">
        <v>679</v>
      </c>
      <c r="BU37" s="383" t="s">
        <v>679</v>
      </c>
      <c r="BV37" s="384" t="s">
        <v>1581</v>
      </c>
      <c r="BW37" s="384">
        <v>60160</v>
      </c>
      <c r="BX37" s="385" t="s">
        <v>1326</v>
      </c>
      <c r="BY37" s="84"/>
      <c r="BZ37" s="475">
        <v>20</v>
      </c>
      <c r="CA37" s="320" t="b">
        <f>EXACT(A37,CH37)</f>
        <v>1</v>
      </c>
      <c r="CB37" s="318" t="b">
        <f>EXACT(D37,CF37)</f>
        <v>1</v>
      </c>
      <c r="CC37" s="318" t="b">
        <f>EXACT(E37,CG37)</f>
        <v>1</v>
      </c>
      <c r="CD37" s="502">
        <f>+S37-BC37</f>
        <v>0</v>
      </c>
      <c r="CE37" s="17" t="s">
        <v>686</v>
      </c>
      <c r="CF37" s="17" t="s">
        <v>1189</v>
      </c>
      <c r="CG37" s="103" t="s">
        <v>1190</v>
      </c>
      <c r="CH37" s="275">
        <v>3120200124661</v>
      </c>
      <c r="CJ37" s="17"/>
      <c r="CK37" s="276"/>
      <c r="CM37" s="273"/>
      <c r="CN37" s="17"/>
      <c r="CO37" s="158"/>
    </row>
    <row r="38" spans="1:93">
      <c r="A38" s="511" t="s">
        <v>8558</v>
      </c>
      <c r="B38" s="83" t="s">
        <v>709</v>
      </c>
      <c r="C38" s="237" t="s">
        <v>672</v>
      </c>
      <c r="D38" s="17" t="s">
        <v>239</v>
      </c>
      <c r="E38" s="75" t="s">
        <v>8461</v>
      </c>
      <c r="F38" s="514" t="s">
        <v>8558</v>
      </c>
      <c r="G38" s="59" t="s">
        <v>1580</v>
      </c>
      <c r="H38" s="98" t="s">
        <v>8654</v>
      </c>
      <c r="I38" s="133">
        <v>40727.870000000003</v>
      </c>
      <c r="J38" s="167">
        <v>0</v>
      </c>
      <c r="K38" s="18">
        <v>7.68</v>
      </c>
      <c r="L38" s="18">
        <v>0</v>
      </c>
      <c r="M38" s="53">
        <v>0</v>
      </c>
      <c r="N38" s="18">
        <v>0</v>
      </c>
      <c r="O38" s="18">
        <v>0</v>
      </c>
      <c r="P38" s="53">
        <v>722.32</v>
      </c>
      <c r="Q38" s="18">
        <v>0</v>
      </c>
      <c r="R38" s="53">
        <v>29237</v>
      </c>
      <c r="S38" s="18">
        <v>10776.230000000003</v>
      </c>
      <c r="T38" s="227" t="s">
        <v>1581</v>
      </c>
      <c r="U38" s="496">
        <v>1341</v>
      </c>
      <c r="V38" s="516" t="s">
        <v>672</v>
      </c>
      <c r="W38" s="17" t="s">
        <v>239</v>
      </c>
      <c r="X38" s="17" t="s">
        <v>8461</v>
      </c>
      <c r="Y38" s="261">
        <v>3120400210197</v>
      </c>
      <c r="Z38" s="228" t="s">
        <v>1581</v>
      </c>
      <c r="AA38" s="266">
        <v>29959.32</v>
      </c>
      <c r="AB38" s="65">
        <v>27950</v>
      </c>
      <c r="AC38" s="65"/>
      <c r="AD38" s="65">
        <v>863</v>
      </c>
      <c r="AE38" s="65">
        <v>424</v>
      </c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148"/>
      <c r="AW38" s="65"/>
      <c r="AX38" s="65">
        <v>0</v>
      </c>
      <c r="AY38" s="65"/>
      <c r="AZ38" s="65">
        <v>722.32</v>
      </c>
      <c r="BA38" s="57">
        <v>0</v>
      </c>
      <c r="BB38" s="65">
        <v>40735.550000000003</v>
      </c>
      <c r="BC38" s="65">
        <v>10776.230000000003</v>
      </c>
      <c r="BD38" s="260"/>
      <c r="BE38" s="170">
        <v>1343</v>
      </c>
      <c r="BF38" s="163" t="s">
        <v>8749</v>
      </c>
      <c r="BG38" s="51" t="s">
        <v>239</v>
      </c>
      <c r="BH38" s="17" t="s">
        <v>8461</v>
      </c>
      <c r="BI38" s="171">
        <v>27950</v>
      </c>
      <c r="BJ38" s="172">
        <v>27950</v>
      </c>
      <c r="BK38" s="171">
        <v>0</v>
      </c>
      <c r="BM38" s="48"/>
      <c r="BN38" s="67"/>
      <c r="BO38" s="67"/>
      <c r="BP38" s="48"/>
      <c r="BQ38" s="435" t="s">
        <v>8904</v>
      </c>
      <c r="BR38" s="380">
        <v>1</v>
      </c>
      <c r="BS38" s="381"/>
      <c r="BT38" s="382" t="s">
        <v>707</v>
      </c>
      <c r="BU38" s="383" t="s">
        <v>707</v>
      </c>
      <c r="BV38" s="384" t="s">
        <v>1581</v>
      </c>
      <c r="BW38" s="384">
        <v>60220</v>
      </c>
      <c r="BX38" s="385" t="s">
        <v>8905</v>
      </c>
      <c r="BZ38" s="495">
        <v>1341</v>
      </c>
      <c r="CA38" s="320" t="b">
        <f>EXACT(A38,CH38)</f>
        <v>1</v>
      </c>
      <c r="CB38" s="318" t="b">
        <f>EXACT(D38,CF38)</f>
        <v>1</v>
      </c>
      <c r="CC38" s="318" t="b">
        <f>EXACT(E38,CG38)</f>
        <v>1</v>
      </c>
      <c r="CD38" s="502">
        <f>+S37-BC37</f>
        <v>0</v>
      </c>
      <c r="CE38" s="17" t="s">
        <v>672</v>
      </c>
      <c r="CF38" s="17" t="s">
        <v>239</v>
      </c>
      <c r="CG38" s="103" t="s">
        <v>8461</v>
      </c>
      <c r="CH38" s="275">
        <v>3120400210197</v>
      </c>
    </row>
    <row r="39" spans="1:93" s="51" customFormat="1">
      <c r="A39" s="452" t="s">
        <v>5062</v>
      </c>
      <c r="B39" s="83" t="s">
        <v>709</v>
      </c>
      <c r="C39" s="237" t="s">
        <v>686</v>
      </c>
      <c r="D39" s="86" t="s">
        <v>3023</v>
      </c>
      <c r="E39" s="92" t="s">
        <v>3024</v>
      </c>
      <c r="F39" s="452" t="s">
        <v>5062</v>
      </c>
      <c r="G39" s="59" t="s">
        <v>1580</v>
      </c>
      <c r="H39" s="449" t="s">
        <v>3077</v>
      </c>
      <c r="I39" s="244">
        <v>26895.63</v>
      </c>
      <c r="J39" s="310">
        <v>0</v>
      </c>
      <c r="K39" s="81">
        <v>42.98</v>
      </c>
      <c r="L39" s="81">
        <v>0</v>
      </c>
      <c r="M39" s="85">
        <v>1075</v>
      </c>
      <c r="N39" s="81">
        <v>0</v>
      </c>
      <c r="O39" s="81">
        <v>0</v>
      </c>
      <c r="P39" s="85">
        <v>0</v>
      </c>
      <c r="Q39" s="81">
        <v>0</v>
      </c>
      <c r="R39" s="85">
        <v>15863</v>
      </c>
      <c r="S39" s="81">
        <v>9272.9200000000019</v>
      </c>
      <c r="T39" s="227" t="s">
        <v>1581</v>
      </c>
      <c r="U39" s="496">
        <v>722</v>
      </c>
      <c r="V39" s="237" t="s">
        <v>686</v>
      </c>
      <c r="W39" s="86" t="s">
        <v>3023</v>
      </c>
      <c r="X39" s="92" t="s">
        <v>3024</v>
      </c>
      <c r="Y39" s="263">
        <v>3120500243259</v>
      </c>
      <c r="Z39" s="228" t="s">
        <v>1581</v>
      </c>
      <c r="AA39" s="266">
        <v>18740.689999999999</v>
      </c>
      <c r="AB39" s="65">
        <v>15000</v>
      </c>
      <c r="AC39" s="65"/>
      <c r="AD39" s="65">
        <v>863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>
        <v>0</v>
      </c>
      <c r="AU39" s="65"/>
      <c r="AV39" s="148"/>
      <c r="AW39" s="65"/>
      <c r="AX39" s="65">
        <v>2877.69</v>
      </c>
      <c r="AY39" s="65"/>
      <c r="AZ39" s="65">
        <v>0</v>
      </c>
      <c r="BA39" s="57">
        <v>0</v>
      </c>
      <c r="BB39" s="65">
        <v>28013.61</v>
      </c>
      <c r="BC39" s="65">
        <v>9272.9200000000019</v>
      </c>
      <c r="BD39" s="252"/>
      <c r="BE39" s="170">
        <v>723</v>
      </c>
      <c r="BF39" s="163" t="s">
        <v>3129</v>
      </c>
      <c r="BG39" s="158" t="s">
        <v>3023</v>
      </c>
      <c r="BH39" s="92" t="s">
        <v>3024</v>
      </c>
      <c r="BI39" s="171">
        <v>18600</v>
      </c>
      <c r="BJ39" s="172">
        <v>15000</v>
      </c>
      <c r="BK39" s="171">
        <v>3600</v>
      </c>
      <c r="BL39" s="86"/>
      <c r="BM39" s="48"/>
      <c r="BN39" s="67"/>
      <c r="BO39" s="67"/>
      <c r="BP39" s="48"/>
      <c r="BQ39" s="368" t="s">
        <v>3168</v>
      </c>
      <c r="BR39" s="380" t="s">
        <v>698</v>
      </c>
      <c r="BS39" s="381" t="s">
        <v>51</v>
      </c>
      <c r="BT39" s="382" t="s">
        <v>805</v>
      </c>
      <c r="BU39" s="383" t="s">
        <v>702</v>
      </c>
      <c r="BV39" s="384" t="s">
        <v>1581</v>
      </c>
      <c r="BW39" s="384">
        <v>60110</v>
      </c>
      <c r="BX39" s="385" t="s">
        <v>3169</v>
      </c>
      <c r="BY39" s="22"/>
      <c r="BZ39" s="475">
        <v>722</v>
      </c>
      <c r="CA39" s="320" t="b">
        <f>EXACT(A39,CH39)</f>
        <v>1</v>
      </c>
      <c r="CB39" s="318" t="b">
        <f>EXACT(D39,CF39)</f>
        <v>1</v>
      </c>
      <c r="CC39" s="318" t="b">
        <f>EXACT(E39,CG39)</f>
        <v>1</v>
      </c>
      <c r="CD39" s="502">
        <f>+S38-BC38</f>
        <v>0</v>
      </c>
      <c r="CE39" s="51" t="s">
        <v>686</v>
      </c>
      <c r="CF39" s="157" t="s">
        <v>3023</v>
      </c>
      <c r="CG39" s="103" t="s">
        <v>3024</v>
      </c>
      <c r="CH39" s="275">
        <v>3120500243259</v>
      </c>
      <c r="CI39" s="447"/>
      <c r="CK39" s="276"/>
      <c r="CL39" s="17"/>
      <c r="CM39" s="273"/>
      <c r="CN39" s="17"/>
      <c r="CO39" s="157"/>
    </row>
    <row r="40" spans="1:93" s="51" customFormat="1">
      <c r="A40" s="452" t="s">
        <v>7404</v>
      </c>
      <c r="B40" s="83" t="s">
        <v>709</v>
      </c>
      <c r="C40" s="129" t="s">
        <v>686</v>
      </c>
      <c r="D40" s="158" t="s">
        <v>6725</v>
      </c>
      <c r="E40" s="92" t="s">
        <v>6726</v>
      </c>
      <c r="F40" s="452" t="s">
        <v>7404</v>
      </c>
      <c r="G40" s="59" t="s">
        <v>1580</v>
      </c>
      <c r="H40" s="449" t="s">
        <v>6866</v>
      </c>
      <c r="I40" s="234">
        <v>47090.400000000001</v>
      </c>
      <c r="J40" s="234">
        <v>0</v>
      </c>
      <c r="K40" s="234">
        <v>16.100000000000001</v>
      </c>
      <c r="L40" s="234">
        <v>0</v>
      </c>
      <c r="M40" s="85">
        <v>0</v>
      </c>
      <c r="N40" s="85">
        <v>0</v>
      </c>
      <c r="O40" s="234">
        <v>0</v>
      </c>
      <c r="P40" s="234">
        <v>642.01</v>
      </c>
      <c r="Q40" s="234">
        <v>0</v>
      </c>
      <c r="R40" s="234">
        <v>27371</v>
      </c>
      <c r="S40" s="234">
        <v>17561.980000000003</v>
      </c>
      <c r="T40" s="227" t="s">
        <v>1581</v>
      </c>
      <c r="U40" s="496">
        <v>87</v>
      </c>
      <c r="V40" s="129" t="s">
        <v>686</v>
      </c>
      <c r="W40" s="158" t="s">
        <v>6725</v>
      </c>
      <c r="X40" s="92" t="s">
        <v>6726</v>
      </c>
      <c r="Y40" s="262">
        <v>3130200395312</v>
      </c>
      <c r="Z40" s="228" t="s">
        <v>1581</v>
      </c>
      <c r="AA40" s="54">
        <v>29544.519999999997</v>
      </c>
      <c r="AB40" s="55">
        <v>25150</v>
      </c>
      <c r="AC40" s="56"/>
      <c r="AD40" s="175">
        <v>863</v>
      </c>
      <c r="AE40" s="175">
        <v>424</v>
      </c>
      <c r="AF40" s="55">
        <v>0</v>
      </c>
      <c r="AG40" s="55">
        <v>934</v>
      </c>
      <c r="AH40" s="55"/>
      <c r="AI40" s="55"/>
      <c r="AJ40" s="55"/>
      <c r="AK40" s="55"/>
      <c r="AL40" s="55"/>
      <c r="AM40" s="57"/>
      <c r="AN40" s="57"/>
      <c r="AO40" s="57"/>
      <c r="AP40" s="57"/>
      <c r="AQ40" s="58"/>
      <c r="AR40" s="58"/>
      <c r="AS40" s="57"/>
      <c r="AT40" s="57"/>
      <c r="AU40" s="57"/>
      <c r="AV40" s="147"/>
      <c r="AW40" s="57"/>
      <c r="AX40" s="57">
        <v>1531.51</v>
      </c>
      <c r="AY40" s="58"/>
      <c r="AZ40" s="58">
        <v>642.01</v>
      </c>
      <c r="BA40" s="74">
        <v>0</v>
      </c>
      <c r="BB40" s="58">
        <v>47106.5</v>
      </c>
      <c r="BC40" s="58">
        <v>17561.980000000003</v>
      </c>
      <c r="BD40" s="252"/>
      <c r="BE40" s="170">
        <v>87</v>
      </c>
      <c r="BF40" s="101" t="s">
        <v>6998</v>
      </c>
      <c r="BG40" s="158" t="s">
        <v>6725</v>
      </c>
      <c r="BH40" s="92" t="s">
        <v>6726</v>
      </c>
      <c r="BI40" s="58">
        <v>25150</v>
      </c>
      <c r="BJ40" s="58">
        <v>25150</v>
      </c>
      <c r="BK40" s="58">
        <v>0</v>
      </c>
      <c r="BL40" s="158"/>
      <c r="BM40" s="59"/>
      <c r="BN40" s="60"/>
      <c r="BO40" s="60"/>
      <c r="BP40" s="48"/>
      <c r="BQ40" s="368">
        <v>3</v>
      </c>
      <c r="BR40" s="380" t="s">
        <v>720</v>
      </c>
      <c r="BS40" s="381" t="s">
        <v>51</v>
      </c>
      <c r="BT40" s="382" t="s">
        <v>2003</v>
      </c>
      <c r="BU40" s="383" t="s">
        <v>752</v>
      </c>
      <c r="BV40" s="384" t="s">
        <v>1581</v>
      </c>
      <c r="BW40" s="384">
        <v>60190</v>
      </c>
      <c r="BX40" s="385" t="s">
        <v>7187</v>
      </c>
      <c r="BZ40" s="495">
        <v>87</v>
      </c>
      <c r="CA40" s="320" t="b">
        <f>EXACT(A40,CH40)</f>
        <v>1</v>
      </c>
      <c r="CB40" s="318" t="b">
        <f>EXACT(D40,CF40)</f>
        <v>1</v>
      </c>
      <c r="CC40" s="318" t="b">
        <f>EXACT(E40,CG40)</f>
        <v>1</v>
      </c>
      <c r="CD40" s="502">
        <f>+S40-BC40</f>
        <v>0</v>
      </c>
      <c r="CE40" s="17" t="s">
        <v>686</v>
      </c>
      <c r="CF40" s="17" t="s">
        <v>6725</v>
      </c>
      <c r="CG40" s="103" t="s">
        <v>6726</v>
      </c>
      <c r="CH40" s="275">
        <v>3130200395312</v>
      </c>
      <c r="CJ40" s="17"/>
      <c r="CK40" s="276"/>
      <c r="CM40" s="273"/>
      <c r="CN40" s="17"/>
      <c r="CO40" s="157"/>
    </row>
    <row r="41" spans="1:93">
      <c r="A41" s="452" t="s">
        <v>5932</v>
      </c>
      <c r="B41" s="83" t="s">
        <v>709</v>
      </c>
      <c r="C41" s="237" t="s">
        <v>686</v>
      </c>
      <c r="D41" s="86" t="s">
        <v>5930</v>
      </c>
      <c r="E41" s="92" t="s">
        <v>5931</v>
      </c>
      <c r="F41" s="452" t="s">
        <v>5932</v>
      </c>
      <c r="G41" s="59" t="s">
        <v>1580</v>
      </c>
      <c r="H41" s="283" t="s">
        <v>6226</v>
      </c>
      <c r="I41" s="244">
        <v>36442</v>
      </c>
      <c r="J41" s="310">
        <v>0</v>
      </c>
      <c r="K41" s="81">
        <v>0</v>
      </c>
      <c r="L41" s="81">
        <v>0</v>
      </c>
      <c r="M41" s="85">
        <v>0</v>
      </c>
      <c r="N41" s="81">
        <v>0</v>
      </c>
      <c r="O41" s="81">
        <v>0</v>
      </c>
      <c r="P41" s="85">
        <v>530.42999999999995</v>
      </c>
      <c r="Q41" s="81">
        <v>0</v>
      </c>
      <c r="R41" s="85">
        <v>24263</v>
      </c>
      <c r="S41" s="81">
        <v>11648.57</v>
      </c>
      <c r="T41" s="227" t="s">
        <v>1581</v>
      </c>
      <c r="U41" s="496">
        <v>183</v>
      </c>
      <c r="V41" s="237" t="s">
        <v>686</v>
      </c>
      <c r="W41" s="86" t="s">
        <v>5930</v>
      </c>
      <c r="X41" s="92" t="s">
        <v>5931</v>
      </c>
      <c r="Y41" s="261">
        <v>3140100204680</v>
      </c>
      <c r="Z41" s="228" t="s">
        <v>1581</v>
      </c>
      <c r="AA41" s="266">
        <v>24793.43</v>
      </c>
      <c r="AB41" s="65">
        <v>23000</v>
      </c>
      <c r="AC41" s="65"/>
      <c r="AD41" s="65">
        <v>875</v>
      </c>
      <c r="AE41" s="65">
        <v>388</v>
      </c>
      <c r="AF41" s="65"/>
      <c r="AG41" s="65"/>
      <c r="AH41" s="65"/>
      <c r="AI41" s="65"/>
      <c r="AJ41" s="65"/>
      <c r="AK41" s="65"/>
      <c r="AL41" s="65"/>
      <c r="AM41" s="65"/>
      <c r="AN41" s="65"/>
      <c r="AO41" s="65">
        <v>0</v>
      </c>
      <c r="AP41" s="65"/>
      <c r="AQ41" s="65"/>
      <c r="AR41" s="65"/>
      <c r="AS41" s="65"/>
      <c r="AT41" s="65"/>
      <c r="AU41" s="65"/>
      <c r="AV41" s="148"/>
      <c r="AW41" s="65"/>
      <c r="AX41" s="65">
        <v>0</v>
      </c>
      <c r="AY41" s="65"/>
      <c r="AZ41" s="65">
        <v>530.42999999999995</v>
      </c>
      <c r="BA41" s="57">
        <v>0</v>
      </c>
      <c r="BB41" s="65">
        <v>36442</v>
      </c>
      <c r="BC41" s="65">
        <v>11648.57</v>
      </c>
      <c r="BD41" s="260"/>
      <c r="BE41" s="170">
        <v>183</v>
      </c>
      <c r="BF41" s="163" t="s">
        <v>6338</v>
      </c>
      <c r="BG41" s="86" t="s">
        <v>5930</v>
      </c>
      <c r="BH41" s="86" t="s">
        <v>5931</v>
      </c>
      <c r="BI41" s="65">
        <v>31860.76</v>
      </c>
      <c r="BJ41" s="57">
        <v>23000</v>
      </c>
      <c r="BK41" s="65">
        <v>8860.7599999999984</v>
      </c>
      <c r="BL41" s="86"/>
      <c r="BM41" s="48"/>
      <c r="BN41" s="67"/>
      <c r="BO41" s="67"/>
      <c r="BP41" s="48"/>
      <c r="BQ41" s="368" t="s">
        <v>6496</v>
      </c>
      <c r="BR41" s="380" t="s">
        <v>676</v>
      </c>
      <c r="BS41" s="381" t="s">
        <v>709</v>
      </c>
      <c r="BT41" s="382" t="s">
        <v>1511</v>
      </c>
      <c r="BU41" s="383" t="s">
        <v>46</v>
      </c>
      <c r="BV41" s="384" t="s">
        <v>1581</v>
      </c>
      <c r="BW41" s="384">
        <v>60000</v>
      </c>
      <c r="BX41" s="385" t="s">
        <v>6497</v>
      </c>
      <c r="BY41" s="76"/>
      <c r="BZ41" s="495">
        <v>183</v>
      </c>
      <c r="CA41" s="320" t="b">
        <f>EXACT(A41,CH41)</f>
        <v>1</v>
      </c>
      <c r="CB41" s="318" t="b">
        <f>EXACT(D41,CF41)</f>
        <v>1</v>
      </c>
      <c r="CC41" s="318" t="b">
        <f>EXACT(E41,CG41)</f>
        <v>1</v>
      </c>
      <c r="CD41" s="502">
        <f>+S41-BC41</f>
        <v>0</v>
      </c>
      <c r="CE41" s="51" t="s">
        <v>686</v>
      </c>
      <c r="CF41" s="94" t="s">
        <v>5930</v>
      </c>
      <c r="CG41" s="99" t="s">
        <v>5931</v>
      </c>
      <c r="CH41" s="311">
        <v>3140100204680</v>
      </c>
      <c r="CI41" s="51"/>
      <c r="CJ41" s="51"/>
      <c r="CL41" s="51"/>
      <c r="CM41" s="273"/>
      <c r="CO41" s="157"/>
    </row>
    <row r="42" spans="1:93" s="51" customFormat="1">
      <c r="A42" s="452" t="s">
        <v>5935</v>
      </c>
      <c r="B42" s="83" t="s">
        <v>709</v>
      </c>
      <c r="C42" s="237" t="s">
        <v>672</v>
      </c>
      <c r="D42" s="86" t="s">
        <v>5933</v>
      </c>
      <c r="E42" s="92" t="s">
        <v>5934</v>
      </c>
      <c r="F42" s="452" t="s">
        <v>5935</v>
      </c>
      <c r="G42" s="59" t="s">
        <v>1580</v>
      </c>
      <c r="H42" s="283" t="s">
        <v>6227</v>
      </c>
      <c r="I42" s="244">
        <v>37944.550000000003</v>
      </c>
      <c r="J42" s="310">
        <v>0</v>
      </c>
      <c r="K42" s="81">
        <v>0</v>
      </c>
      <c r="L42" s="81">
        <v>0</v>
      </c>
      <c r="M42" s="85">
        <v>0</v>
      </c>
      <c r="N42" s="81">
        <v>0</v>
      </c>
      <c r="O42" s="81">
        <v>0</v>
      </c>
      <c r="P42" s="85">
        <v>605.55999999999995</v>
      </c>
      <c r="Q42" s="81">
        <v>0</v>
      </c>
      <c r="R42" s="85">
        <v>27208.2</v>
      </c>
      <c r="S42" s="81">
        <v>10130.790000000001</v>
      </c>
      <c r="T42" s="227" t="s">
        <v>1581</v>
      </c>
      <c r="U42" s="496">
        <v>135</v>
      </c>
      <c r="V42" s="237" t="s">
        <v>672</v>
      </c>
      <c r="W42" s="86" t="s">
        <v>5933</v>
      </c>
      <c r="X42" s="92" t="s">
        <v>5934</v>
      </c>
      <c r="Y42" s="261">
        <v>3140100462824</v>
      </c>
      <c r="Z42" s="228" t="s">
        <v>1581</v>
      </c>
      <c r="AA42" s="266">
        <v>27813.760000000002</v>
      </c>
      <c r="AB42" s="65">
        <v>23520</v>
      </c>
      <c r="AC42" s="65"/>
      <c r="AD42" s="65">
        <v>863</v>
      </c>
      <c r="AE42" s="65">
        <v>424</v>
      </c>
      <c r="AF42" s="65">
        <v>2401.1999999999998</v>
      </c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148"/>
      <c r="AW42" s="65"/>
      <c r="AX42" s="65">
        <v>0</v>
      </c>
      <c r="AY42" s="65"/>
      <c r="AZ42" s="65">
        <v>605.55999999999995</v>
      </c>
      <c r="BA42" s="57">
        <v>0</v>
      </c>
      <c r="BB42" s="65">
        <v>37944.550000000003</v>
      </c>
      <c r="BC42" s="65">
        <v>10130.790000000001</v>
      </c>
      <c r="BD42" s="260"/>
      <c r="BE42" s="170">
        <v>135</v>
      </c>
      <c r="BF42" s="163" t="s">
        <v>6339</v>
      </c>
      <c r="BG42" s="86" t="s">
        <v>5933</v>
      </c>
      <c r="BH42" s="86" t="s">
        <v>5934</v>
      </c>
      <c r="BI42" s="171">
        <v>23520</v>
      </c>
      <c r="BJ42" s="172">
        <v>23520</v>
      </c>
      <c r="BK42" s="171">
        <v>0</v>
      </c>
      <c r="BL42" s="86"/>
      <c r="BM42" s="48"/>
      <c r="BN42" s="67"/>
      <c r="BO42" s="67"/>
      <c r="BP42" s="48"/>
      <c r="BQ42" s="368">
        <v>325</v>
      </c>
      <c r="BR42" s="380" t="s">
        <v>676</v>
      </c>
      <c r="BS42" s="381" t="s">
        <v>709</v>
      </c>
      <c r="BT42" s="382" t="s">
        <v>707</v>
      </c>
      <c r="BU42" s="383" t="s">
        <v>707</v>
      </c>
      <c r="BV42" s="384" t="s">
        <v>1581</v>
      </c>
      <c r="BW42" s="384">
        <v>60220</v>
      </c>
      <c r="BX42" s="385" t="s">
        <v>6504</v>
      </c>
      <c r="BY42" s="22"/>
      <c r="BZ42" s="495">
        <v>135</v>
      </c>
      <c r="CA42" s="320" t="b">
        <f>EXACT(A42,CH42)</f>
        <v>1</v>
      </c>
      <c r="CB42" s="318" t="b">
        <f>EXACT(D42,CF42)</f>
        <v>1</v>
      </c>
      <c r="CC42" s="318" t="b">
        <f>EXACT(E42,CG42)</f>
        <v>1</v>
      </c>
      <c r="CD42" s="502">
        <f>+S42-BC42</f>
        <v>0</v>
      </c>
      <c r="CE42" s="17" t="s">
        <v>672</v>
      </c>
      <c r="CF42" s="90" t="s">
        <v>5933</v>
      </c>
      <c r="CG42" s="103" t="s">
        <v>5934</v>
      </c>
      <c r="CH42" s="275">
        <v>3140100462824</v>
      </c>
      <c r="CK42" s="276"/>
      <c r="CL42" s="17"/>
      <c r="CM42" s="273"/>
      <c r="CN42" s="17"/>
      <c r="CO42" s="158"/>
    </row>
    <row r="43" spans="1:93" s="51" customFormat="1">
      <c r="A43" s="451" t="s">
        <v>5366</v>
      </c>
      <c r="B43" s="83" t="s">
        <v>709</v>
      </c>
      <c r="C43" s="237" t="s">
        <v>686</v>
      </c>
      <c r="D43" s="86" t="s">
        <v>5364</v>
      </c>
      <c r="E43" s="92" t="s">
        <v>5365</v>
      </c>
      <c r="F43" s="451" t="s">
        <v>5366</v>
      </c>
      <c r="G43" s="59" t="s">
        <v>1580</v>
      </c>
      <c r="H43" s="449" t="s">
        <v>7382</v>
      </c>
      <c r="I43" s="244">
        <v>4820.3</v>
      </c>
      <c r="J43" s="310">
        <v>0</v>
      </c>
      <c r="K43" s="81">
        <v>0</v>
      </c>
      <c r="L43" s="81">
        <v>0</v>
      </c>
      <c r="M43" s="85">
        <v>5179.7</v>
      </c>
      <c r="N43" s="81">
        <v>0</v>
      </c>
      <c r="O43" s="81">
        <v>0</v>
      </c>
      <c r="P43" s="85">
        <v>0</v>
      </c>
      <c r="Q43" s="81">
        <v>0</v>
      </c>
      <c r="R43" s="85">
        <v>4713</v>
      </c>
      <c r="S43" s="81">
        <v>4264.72</v>
      </c>
      <c r="T43" s="227" t="s">
        <v>1581</v>
      </c>
      <c r="U43" s="496">
        <v>756</v>
      </c>
      <c r="V43" s="237" t="s">
        <v>686</v>
      </c>
      <c r="W43" s="86" t="s">
        <v>5364</v>
      </c>
      <c r="X43" s="92" t="s">
        <v>5365</v>
      </c>
      <c r="Y43" s="262">
        <v>3140200081717</v>
      </c>
      <c r="Z43" s="228" t="s">
        <v>1581</v>
      </c>
      <c r="AA43" s="54">
        <v>5735.28</v>
      </c>
      <c r="AB43" s="55">
        <v>3850</v>
      </c>
      <c r="AC43" s="56"/>
      <c r="AD43" s="175">
        <v>863</v>
      </c>
      <c r="AE43" s="175"/>
      <c r="AF43" s="55"/>
      <c r="AG43" s="55"/>
      <c r="AH43" s="55"/>
      <c r="AI43" s="55"/>
      <c r="AJ43" s="55"/>
      <c r="AK43" s="55"/>
      <c r="AL43" s="55"/>
      <c r="AM43" s="57"/>
      <c r="AN43" s="57"/>
      <c r="AO43" s="57"/>
      <c r="AP43" s="57"/>
      <c r="AQ43" s="58"/>
      <c r="AR43" s="58"/>
      <c r="AS43" s="57"/>
      <c r="AT43" s="57"/>
      <c r="AU43" s="57"/>
      <c r="AV43" s="147"/>
      <c r="AW43" s="57"/>
      <c r="AX43" s="57">
        <v>1022.28</v>
      </c>
      <c r="AY43" s="58"/>
      <c r="AZ43" s="58">
        <v>0</v>
      </c>
      <c r="BA43" s="74">
        <v>0</v>
      </c>
      <c r="BB43" s="58">
        <v>10000</v>
      </c>
      <c r="BC43" s="58">
        <v>4264.72</v>
      </c>
      <c r="BD43" s="252"/>
      <c r="BE43" s="170">
        <v>757</v>
      </c>
      <c r="BF43" s="101" t="s">
        <v>5605</v>
      </c>
      <c r="BG43" s="158" t="s">
        <v>5364</v>
      </c>
      <c r="BH43" s="92" t="s">
        <v>5365</v>
      </c>
      <c r="BI43" s="58">
        <v>3850</v>
      </c>
      <c r="BJ43" s="58">
        <v>3850</v>
      </c>
      <c r="BK43" s="58">
        <v>0</v>
      </c>
      <c r="BL43" s="158"/>
      <c r="BM43" s="59" t="s">
        <v>677</v>
      </c>
      <c r="BN43" s="60"/>
      <c r="BO43" s="60"/>
      <c r="BP43" s="48"/>
      <c r="BQ43" s="368">
        <v>67</v>
      </c>
      <c r="BR43" s="380" t="s">
        <v>716</v>
      </c>
      <c r="BS43" s="381" t="s">
        <v>709</v>
      </c>
      <c r="BT43" s="382" t="s">
        <v>2439</v>
      </c>
      <c r="BU43" s="383" t="s">
        <v>719</v>
      </c>
      <c r="BV43" s="384" t="s">
        <v>1581</v>
      </c>
      <c r="BW43" s="384">
        <v>60210</v>
      </c>
      <c r="BX43" s="385" t="s">
        <v>5770</v>
      </c>
      <c r="BY43" s="84"/>
      <c r="BZ43" s="475">
        <v>756</v>
      </c>
      <c r="CA43" s="320" t="b">
        <f>EXACT(A43,CH43)</f>
        <v>1</v>
      </c>
      <c r="CB43" s="318" t="b">
        <f>EXACT(D43,CF43)</f>
        <v>1</v>
      </c>
      <c r="CC43" s="318" t="b">
        <f>EXACT(E43,CG43)</f>
        <v>1</v>
      </c>
      <c r="CD43" s="502">
        <f>+S42-BC42</f>
        <v>0</v>
      </c>
      <c r="CE43" s="51" t="s">
        <v>686</v>
      </c>
      <c r="CF43" s="52" t="s">
        <v>5364</v>
      </c>
      <c r="CG43" s="99" t="s">
        <v>5365</v>
      </c>
      <c r="CH43" s="275">
        <v>3140200081717</v>
      </c>
      <c r="CI43" s="447"/>
      <c r="CJ43" s="17"/>
      <c r="CK43" s="276"/>
      <c r="CL43" s="17"/>
      <c r="CM43" s="273"/>
      <c r="CN43" s="17"/>
      <c r="CO43" s="157"/>
    </row>
    <row r="44" spans="1:93" s="51" customFormat="1">
      <c r="A44" s="452" t="s">
        <v>7494</v>
      </c>
      <c r="B44" s="83" t="s">
        <v>709</v>
      </c>
      <c r="C44" s="237" t="s">
        <v>672</v>
      </c>
      <c r="D44" s="158" t="s">
        <v>2129</v>
      </c>
      <c r="E44" s="1" t="s">
        <v>6750</v>
      </c>
      <c r="F44" s="452" t="s">
        <v>7494</v>
      </c>
      <c r="G44" s="59" t="s">
        <v>1580</v>
      </c>
      <c r="H44" s="449" t="s">
        <v>6942</v>
      </c>
      <c r="I44" s="234">
        <v>33919.32</v>
      </c>
      <c r="J44" s="234">
        <v>0</v>
      </c>
      <c r="K44" s="234">
        <v>0</v>
      </c>
      <c r="L44" s="234">
        <v>0</v>
      </c>
      <c r="M44" s="85">
        <v>0</v>
      </c>
      <c r="N44" s="85">
        <v>0</v>
      </c>
      <c r="O44" s="234">
        <v>0</v>
      </c>
      <c r="P44" s="234">
        <v>404.29</v>
      </c>
      <c r="Q44" s="234">
        <v>0</v>
      </c>
      <c r="R44" s="234">
        <v>23149.78</v>
      </c>
      <c r="S44" s="234">
        <v>10365.25</v>
      </c>
      <c r="T44" s="227" t="s">
        <v>1581</v>
      </c>
      <c r="U44" s="496">
        <v>930</v>
      </c>
      <c r="V44" s="237" t="s">
        <v>672</v>
      </c>
      <c r="W44" s="158" t="s">
        <v>2129</v>
      </c>
      <c r="X44" s="424" t="s">
        <v>6750</v>
      </c>
      <c r="Y44" s="262">
        <v>3140700301295</v>
      </c>
      <c r="Z44" s="228" t="s">
        <v>1581</v>
      </c>
      <c r="AA44" s="54">
        <v>23554.07</v>
      </c>
      <c r="AB44" s="55">
        <v>21862.78</v>
      </c>
      <c r="AC44" s="56"/>
      <c r="AD44" s="175">
        <v>863</v>
      </c>
      <c r="AE44" s="175">
        <v>424</v>
      </c>
      <c r="AF44" s="55"/>
      <c r="AG44" s="55"/>
      <c r="AH44" s="55"/>
      <c r="AI44" s="55"/>
      <c r="AJ44" s="55"/>
      <c r="AK44" s="55"/>
      <c r="AL44" s="55"/>
      <c r="AM44" s="57"/>
      <c r="AN44" s="57"/>
      <c r="AO44" s="57"/>
      <c r="AP44" s="57"/>
      <c r="AQ44" s="58"/>
      <c r="AR44" s="58"/>
      <c r="AS44" s="57"/>
      <c r="AT44" s="57">
        <v>0</v>
      </c>
      <c r="AU44" s="57"/>
      <c r="AV44" s="147"/>
      <c r="AW44" s="57"/>
      <c r="AX44" s="57">
        <v>0</v>
      </c>
      <c r="AY44" s="58"/>
      <c r="AZ44" s="58">
        <v>404.29</v>
      </c>
      <c r="BA44" s="74">
        <v>0</v>
      </c>
      <c r="BB44" s="58">
        <v>33919.32</v>
      </c>
      <c r="BC44" s="58">
        <v>10365.25</v>
      </c>
      <c r="BD44" s="252"/>
      <c r="BE44" s="170">
        <v>931</v>
      </c>
      <c r="BF44" s="101" t="s">
        <v>7119</v>
      </c>
      <c r="BG44" s="158" t="s">
        <v>2129</v>
      </c>
      <c r="BH44" s="92" t="s">
        <v>6750</v>
      </c>
      <c r="BI44" s="58">
        <v>21862.78</v>
      </c>
      <c r="BJ44" s="58">
        <v>21862.78</v>
      </c>
      <c r="BK44" s="58">
        <v>0</v>
      </c>
      <c r="BL44" s="158"/>
      <c r="BM44" s="59"/>
      <c r="BN44" s="60"/>
      <c r="BO44" s="60"/>
      <c r="BP44" s="48"/>
      <c r="BQ44" s="368" t="s">
        <v>7342</v>
      </c>
      <c r="BR44" s="380" t="s">
        <v>725</v>
      </c>
      <c r="BS44" s="381" t="s">
        <v>709</v>
      </c>
      <c r="BT44" s="382" t="s">
        <v>1467</v>
      </c>
      <c r="BU44" s="383" t="s">
        <v>702</v>
      </c>
      <c r="BV44" s="384" t="s">
        <v>1581</v>
      </c>
      <c r="BW44" s="384">
        <v>60110</v>
      </c>
      <c r="BX44" s="385" t="s">
        <v>7343</v>
      </c>
      <c r="BY44" s="22"/>
      <c r="BZ44" s="475">
        <v>930</v>
      </c>
      <c r="CA44" s="320" t="b">
        <f>EXACT(A44,CH44)</f>
        <v>1</v>
      </c>
      <c r="CB44" s="318" t="b">
        <f>EXACT(D44,CF44)</f>
        <v>1</v>
      </c>
      <c r="CC44" s="318" t="b">
        <f>EXACT(E44,CG44)</f>
        <v>1</v>
      </c>
      <c r="CD44" s="502">
        <f>+S43-BC43</f>
        <v>0</v>
      </c>
      <c r="CE44" s="17" t="s">
        <v>672</v>
      </c>
      <c r="CF44" s="157" t="s">
        <v>2129</v>
      </c>
      <c r="CG44" s="99" t="s">
        <v>6750</v>
      </c>
      <c r="CH44" s="311">
        <v>3140700301295</v>
      </c>
      <c r="CI44" s="447"/>
      <c r="CJ44" s="17"/>
      <c r="CK44" s="276"/>
      <c r="CL44" s="17"/>
      <c r="CM44" s="273"/>
      <c r="CN44" s="17"/>
      <c r="CO44" s="450"/>
    </row>
    <row r="45" spans="1:93" s="51" customFormat="1">
      <c r="A45" s="451" t="s">
        <v>5418</v>
      </c>
      <c r="B45" s="83" t="s">
        <v>709</v>
      </c>
      <c r="C45" s="129" t="s">
        <v>672</v>
      </c>
      <c r="D45" s="158" t="s">
        <v>348</v>
      </c>
      <c r="E45" s="92" t="s">
        <v>5417</v>
      </c>
      <c r="F45" s="451" t="s">
        <v>5418</v>
      </c>
      <c r="G45" s="59" t="s">
        <v>1580</v>
      </c>
      <c r="H45" s="449" t="s">
        <v>5419</v>
      </c>
      <c r="I45" s="234">
        <v>26939.26</v>
      </c>
      <c r="J45" s="234">
        <v>0</v>
      </c>
      <c r="K45" s="234">
        <v>0</v>
      </c>
      <c r="L45" s="234">
        <v>0</v>
      </c>
      <c r="M45" s="85">
        <v>0</v>
      </c>
      <c r="N45" s="85">
        <v>0</v>
      </c>
      <c r="O45" s="234">
        <v>0</v>
      </c>
      <c r="P45" s="234">
        <v>0</v>
      </c>
      <c r="Q45" s="234">
        <v>0</v>
      </c>
      <c r="R45" s="234">
        <v>22667.52</v>
      </c>
      <c r="S45" s="234">
        <v>4271.739999999998</v>
      </c>
      <c r="T45" s="227" t="s">
        <v>1581</v>
      </c>
      <c r="U45" s="496">
        <v>912</v>
      </c>
      <c r="V45" s="129" t="s">
        <v>672</v>
      </c>
      <c r="W45" s="158" t="s">
        <v>348</v>
      </c>
      <c r="X45" s="92" t="s">
        <v>5417</v>
      </c>
      <c r="Y45" s="262">
        <v>3140800173507</v>
      </c>
      <c r="Z45" s="228" t="s">
        <v>1581</v>
      </c>
      <c r="AA45" s="54">
        <v>22667.52</v>
      </c>
      <c r="AB45" s="55">
        <v>21380.52</v>
      </c>
      <c r="AC45" s="56"/>
      <c r="AD45" s="175">
        <v>863</v>
      </c>
      <c r="AE45" s="175">
        <v>424</v>
      </c>
      <c r="AF45" s="55"/>
      <c r="AG45" s="55"/>
      <c r="AH45" s="55"/>
      <c r="AI45" s="55"/>
      <c r="AJ45" s="55"/>
      <c r="AK45" s="55"/>
      <c r="AL45" s="55"/>
      <c r="AM45" s="57"/>
      <c r="AN45" s="57"/>
      <c r="AO45" s="57"/>
      <c r="AP45" s="57"/>
      <c r="AQ45" s="58"/>
      <c r="AR45" s="57"/>
      <c r="AS45" s="57"/>
      <c r="AT45" s="57"/>
      <c r="AU45" s="57"/>
      <c r="AV45" s="147"/>
      <c r="AW45" s="57"/>
      <c r="AX45" s="57">
        <v>0</v>
      </c>
      <c r="AY45" s="58"/>
      <c r="AZ45" s="58">
        <v>0</v>
      </c>
      <c r="BA45" s="74">
        <v>0</v>
      </c>
      <c r="BB45" s="58">
        <v>26939.26</v>
      </c>
      <c r="BC45" s="58">
        <v>4271.739999999998</v>
      </c>
      <c r="BD45" s="252"/>
      <c r="BE45" s="170">
        <v>913</v>
      </c>
      <c r="BF45" s="101" t="s">
        <v>5621</v>
      </c>
      <c r="BG45" s="158" t="s">
        <v>348</v>
      </c>
      <c r="BH45" s="92" t="s">
        <v>5417</v>
      </c>
      <c r="BI45" s="124">
        <v>21380.52</v>
      </c>
      <c r="BJ45" s="124">
        <v>21380.52</v>
      </c>
      <c r="BK45" s="124">
        <v>0</v>
      </c>
      <c r="BL45" s="158"/>
      <c r="BM45" s="59" t="s">
        <v>690</v>
      </c>
      <c r="BN45" s="60"/>
      <c r="BO45" s="60"/>
      <c r="BP45" s="59"/>
      <c r="BQ45" s="369">
        <v>17</v>
      </c>
      <c r="BR45" s="380" t="s">
        <v>689</v>
      </c>
      <c r="BS45" s="381" t="s">
        <v>51</v>
      </c>
      <c r="BT45" s="383" t="s">
        <v>809</v>
      </c>
      <c r="BU45" s="383" t="s">
        <v>752</v>
      </c>
      <c r="BV45" s="383" t="s">
        <v>1581</v>
      </c>
      <c r="BW45" s="383">
        <v>60190</v>
      </c>
      <c r="BX45" s="385" t="s">
        <v>5796</v>
      </c>
      <c r="BY45" s="76"/>
      <c r="BZ45" s="475">
        <v>912</v>
      </c>
      <c r="CA45" s="320" t="b">
        <f>EXACT(A45,CH45)</f>
        <v>1</v>
      </c>
      <c r="CB45" s="318" t="b">
        <f>EXACT(D45,CF45)</f>
        <v>1</v>
      </c>
      <c r="CC45" s="318" t="b">
        <f>EXACT(E45,CG45)</f>
        <v>1</v>
      </c>
      <c r="CD45" s="502">
        <f>+S44-BC44</f>
        <v>0</v>
      </c>
      <c r="CE45" s="17" t="s">
        <v>672</v>
      </c>
      <c r="CF45" s="17" t="s">
        <v>348</v>
      </c>
      <c r="CG45" s="103" t="s">
        <v>5417</v>
      </c>
      <c r="CH45" s="275">
        <v>3140800173507</v>
      </c>
      <c r="CI45" s="447"/>
      <c r="CJ45" s="17"/>
      <c r="CK45" s="276"/>
      <c r="CL45" s="17"/>
      <c r="CM45" s="273"/>
      <c r="CN45" s="17"/>
      <c r="CO45" s="157"/>
    </row>
    <row r="46" spans="1:93" s="51" customFormat="1">
      <c r="A46" s="452" t="s">
        <v>7433</v>
      </c>
      <c r="B46" s="83" t="s">
        <v>709</v>
      </c>
      <c r="C46" s="237" t="s">
        <v>686</v>
      </c>
      <c r="D46" s="86" t="s">
        <v>1202</v>
      </c>
      <c r="E46" s="86" t="s">
        <v>6756</v>
      </c>
      <c r="F46" s="452" t="s">
        <v>7433</v>
      </c>
      <c r="G46" s="59" t="s">
        <v>1580</v>
      </c>
      <c r="H46" s="449" t="s">
        <v>6889</v>
      </c>
      <c r="I46" s="234">
        <v>33934.370000000003</v>
      </c>
      <c r="J46" s="234">
        <v>0</v>
      </c>
      <c r="K46" s="234">
        <v>0</v>
      </c>
      <c r="L46" s="234">
        <v>0</v>
      </c>
      <c r="M46" s="85">
        <v>0</v>
      </c>
      <c r="N46" s="85">
        <v>0</v>
      </c>
      <c r="O46" s="234">
        <v>0</v>
      </c>
      <c r="P46" s="234">
        <v>81.17</v>
      </c>
      <c r="Q46" s="234">
        <v>0</v>
      </c>
      <c r="R46" s="234">
        <v>23287</v>
      </c>
      <c r="S46" s="234">
        <v>10566.200000000004</v>
      </c>
      <c r="T46" s="227" t="s">
        <v>1581</v>
      </c>
      <c r="U46" s="496">
        <v>384</v>
      </c>
      <c r="V46" s="237" t="s">
        <v>686</v>
      </c>
      <c r="W46" s="86" t="s">
        <v>1202</v>
      </c>
      <c r="X46" s="422" t="s">
        <v>6756</v>
      </c>
      <c r="Y46" s="262">
        <v>3141200333491</v>
      </c>
      <c r="Z46" s="228" t="s">
        <v>1581</v>
      </c>
      <c r="AA46" s="266">
        <v>23368.17</v>
      </c>
      <c r="AB46" s="66">
        <v>22000</v>
      </c>
      <c r="AC46" s="65"/>
      <c r="AD46" s="266">
        <v>863</v>
      </c>
      <c r="AE46" s="266">
        <v>424</v>
      </c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148"/>
      <c r="AW46" s="65"/>
      <c r="AX46" s="65">
        <v>0</v>
      </c>
      <c r="AY46" s="66"/>
      <c r="AZ46" s="66">
        <v>81.17</v>
      </c>
      <c r="BA46" s="74">
        <v>0</v>
      </c>
      <c r="BB46" s="66">
        <v>33934.370000000003</v>
      </c>
      <c r="BC46" s="66">
        <v>10566.200000000004</v>
      </c>
      <c r="BD46" s="252"/>
      <c r="BE46" s="170">
        <v>385</v>
      </c>
      <c r="BF46" s="101" t="s">
        <v>7040</v>
      </c>
      <c r="BG46" s="158" t="s">
        <v>1202</v>
      </c>
      <c r="BH46" s="92" t="s">
        <v>6756</v>
      </c>
      <c r="BI46" s="169">
        <v>23720.21</v>
      </c>
      <c r="BJ46" s="124">
        <v>22000</v>
      </c>
      <c r="BK46" s="124">
        <v>1720.2099999999991</v>
      </c>
      <c r="BL46" s="158"/>
      <c r="BM46" s="48"/>
      <c r="BN46" s="67"/>
      <c r="BO46" s="67"/>
      <c r="BP46" s="48"/>
      <c r="BQ46" s="368" t="s">
        <v>7230</v>
      </c>
      <c r="BR46" s="380" t="s">
        <v>689</v>
      </c>
      <c r="BS46" s="381" t="s">
        <v>709</v>
      </c>
      <c r="BT46" s="382" t="s">
        <v>1511</v>
      </c>
      <c r="BU46" s="383" t="s">
        <v>46</v>
      </c>
      <c r="BV46" s="384" t="s">
        <v>1581</v>
      </c>
      <c r="BW46" s="384">
        <v>60000</v>
      </c>
      <c r="BX46" s="385" t="s">
        <v>7231</v>
      </c>
      <c r="BY46" s="62"/>
      <c r="BZ46" s="495">
        <v>385</v>
      </c>
      <c r="CA46" s="320" t="b">
        <f>EXACT(A46,CH46)</f>
        <v>1</v>
      </c>
      <c r="CB46" s="318" t="b">
        <f>EXACT(D46,CF46)</f>
        <v>1</v>
      </c>
      <c r="CC46" s="318" t="b">
        <f>EXACT(E46,CG46)</f>
        <v>1</v>
      </c>
      <c r="CD46" s="502">
        <f>+S45-BC45</f>
        <v>0</v>
      </c>
      <c r="CE46" s="17" t="s">
        <v>686</v>
      </c>
      <c r="CF46" s="157" t="s">
        <v>1202</v>
      </c>
      <c r="CG46" s="99" t="s">
        <v>6756</v>
      </c>
      <c r="CH46" s="311">
        <v>3141200333491</v>
      </c>
      <c r="CJ46" s="17"/>
      <c r="CK46" s="276"/>
      <c r="CL46" s="17"/>
      <c r="CM46" s="273"/>
      <c r="CN46" s="17"/>
      <c r="CO46" s="157"/>
    </row>
    <row r="47" spans="1:93">
      <c r="A47" s="452" t="s">
        <v>7417</v>
      </c>
      <c r="B47" s="83" t="s">
        <v>709</v>
      </c>
      <c r="C47" s="237" t="s">
        <v>672</v>
      </c>
      <c r="D47" s="86" t="s">
        <v>1196</v>
      </c>
      <c r="E47" s="86" t="s">
        <v>6740</v>
      </c>
      <c r="F47" s="452" t="s">
        <v>7417</v>
      </c>
      <c r="G47" s="59" t="s">
        <v>1580</v>
      </c>
      <c r="H47" s="449" t="s">
        <v>6877</v>
      </c>
      <c r="I47" s="244">
        <v>45013.8</v>
      </c>
      <c r="J47" s="310">
        <v>0</v>
      </c>
      <c r="K47" s="81">
        <v>0</v>
      </c>
      <c r="L47" s="81">
        <v>0</v>
      </c>
      <c r="M47" s="85">
        <v>0</v>
      </c>
      <c r="N47" s="81">
        <v>0</v>
      </c>
      <c r="O47" s="81">
        <v>0</v>
      </c>
      <c r="P47" s="85">
        <v>459.02</v>
      </c>
      <c r="Q47" s="81">
        <v>0</v>
      </c>
      <c r="R47" s="85">
        <v>19959</v>
      </c>
      <c r="S47" s="81">
        <v>24595.780000000002</v>
      </c>
      <c r="T47" s="227" t="s">
        <v>1581</v>
      </c>
      <c r="U47" s="496">
        <v>253</v>
      </c>
      <c r="V47" s="237" t="s">
        <v>672</v>
      </c>
      <c r="W47" s="86" t="s">
        <v>1196</v>
      </c>
      <c r="X47" s="422" t="s">
        <v>6740</v>
      </c>
      <c r="Y47" s="262">
        <v>3141300022152</v>
      </c>
      <c r="Z47" s="228" t="s">
        <v>1581</v>
      </c>
      <c r="AA47" s="266">
        <v>20418.02</v>
      </c>
      <c r="AB47" s="66">
        <v>18115</v>
      </c>
      <c r="AC47" s="65"/>
      <c r="AD47" s="266">
        <v>863</v>
      </c>
      <c r="AE47" s="266">
        <v>424</v>
      </c>
      <c r="AF47" s="65">
        <v>557</v>
      </c>
      <c r="AG47" s="65">
        <v>0</v>
      </c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148"/>
      <c r="AW47" s="65"/>
      <c r="AX47" s="65">
        <v>0</v>
      </c>
      <c r="AY47" s="66"/>
      <c r="AZ47" s="66">
        <v>459.02</v>
      </c>
      <c r="BA47" s="74">
        <v>0</v>
      </c>
      <c r="BB47" s="66">
        <v>45013.8</v>
      </c>
      <c r="BC47" s="66">
        <v>24595.780000000002</v>
      </c>
      <c r="BD47" s="252"/>
      <c r="BE47" s="170">
        <v>254</v>
      </c>
      <c r="BF47" s="101" t="s">
        <v>7017</v>
      </c>
      <c r="BG47" s="158" t="s">
        <v>1196</v>
      </c>
      <c r="BH47" s="92" t="s">
        <v>6740</v>
      </c>
      <c r="BI47" s="169">
        <v>18115</v>
      </c>
      <c r="BJ47" s="124">
        <v>18115</v>
      </c>
      <c r="BK47" s="124">
        <v>0</v>
      </c>
      <c r="BL47" s="158"/>
      <c r="BM47" s="48"/>
      <c r="BN47" s="67"/>
      <c r="BO47" s="67"/>
      <c r="BP47" s="48"/>
      <c r="BQ47" s="368" t="s">
        <v>7207</v>
      </c>
      <c r="BR47" s="380">
        <v>6</v>
      </c>
      <c r="BS47" s="381" t="s">
        <v>51</v>
      </c>
      <c r="BT47" s="382" t="s">
        <v>1</v>
      </c>
      <c r="BU47" s="388" t="s">
        <v>707</v>
      </c>
      <c r="BV47" s="388" t="s">
        <v>1581</v>
      </c>
      <c r="BW47" s="389">
        <v>60220</v>
      </c>
      <c r="BX47" s="385" t="s">
        <v>7208</v>
      </c>
      <c r="BY47" s="23"/>
      <c r="BZ47" s="475">
        <v>254</v>
      </c>
      <c r="CA47" s="320" t="b">
        <f>EXACT(A47,CH47)</f>
        <v>1</v>
      </c>
      <c r="CB47" s="318" t="b">
        <f>EXACT(D47,CF47)</f>
        <v>1</v>
      </c>
      <c r="CC47" s="318" t="b">
        <f>EXACT(E47,CG47)</f>
        <v>1</v>
      </c>
      <c r="CD47" s="502">
        <f>+S46-BC46</f>
        <v>0</v>
      </c>
      <c r="CE47" s="17" t="s">
        <v>672</v>
      </c>
      <c r="CF47" s="17" t="s">
        <v>1196</v>
      </c>
      <c r="CG47" s="103" t="s">
        <v>6740</v>
      </c>
      <c r="CH47" s="275">
        <v>3141300022152</v>
      </c>
      <c r="CI47" s="51"/>
      <c r="CM47" s="273"/>
      <c r="CO47" s="453"/>
    </row>
    <row r="48" spans="1:93" s="51" customFormat="1">
      <c r="A48" s="452" t="s">
        <v>7618</v>
      </c>
      <c r="B48" s="83" t="s">
        <v>709</v>
      </c>
      <c r="C48" s="237" t="s">
        <v>672</v>
      </c>
      <c r="D48" s="86" t="s">
        <v>7617</v>
      </c>
      <c r="E48" s="92" t="s">
        <v>6806</v>
      </c>
      <c r="F48" s="452" t="s">
        <v>7618</v>
      </c>
      <c r="G48" s="59" t="s">
        <v>1580</v>
      </c>
      <c r="H48" s="283" t="s">
        <v>7619</v>
      </c>
      <c r="I48" s="244">
        <v>34961.17</v>
      </c>
      <c r="J48" s="310">
        <v>0</v>
      </c>
      <c r="K48" s="81">
        <v>0</v>
      </c>
      <c r="L48" s="81">
        <v>0</v>
      </c>
      <c r="M48" s="85">
        <v>0</v>
      </c>
      <c r="N48" s="81">
        <v>0</v>
      </c>
      <c r="O48" s="81">
        <v>0</v>
      </c>
      <c r="P48" s="85">
        <v>456.39</v>
      </c>
      <c r="Q48" s="81">
        <v>0</v>
      </c>
      <c r="R48" s="85">
        <v>3887</v>
      </c>
      <c r="S48" s="81">
        <v>30617.78</v>
      </c>
      <c r="T48" s="227" t="s">
        <v>1581</v>
      </c>
      <c r="U48" s="496">
        <v>850</v>
      </c>
      <c r="V48" s="237" t="s">
        <v>672</v>
      </c>
      <c r="W48" s="86" t="s">
        <v>7617</v>
      </c>
      <c r="X48" s="92" t="s">
        <v>6806</v>
      </c>
      <c r="Y48" s="261">
        <v>3141300122181</v>
      </c>
      <c r="Z48" s="228" t="s">
        <v>1581</v>
      </c>
      <c r="AA48" s="266">
        <v>4343.3900000000003</v>
      </c>
      <c r="AB48" s="65">
        <v>2500</v>
      </c>
      <c r="AC48" s="65"/>
      <c r="AD48" s="65">
        <v>863</v>
      </c>
      <c r="AE48" s="65">
        <v>424</v>
      </c>
      <c r="AF48" s="65"/>
      <c r="AG48" s="65"/>
      <c r="AH48" s="65"/>
      <c r="AI48" s="65">
        <v>100</v>
      </c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148"/>
      <c r="AW48" s="65"/>
      <c r="AX48" s="65">
        <v>0</v>
      </c>
      <c r="AY48" s="65"/>
      <c r="AZ48" s="65">
        <v>456.39</v>
      </c>
      <c r="BA48" s="57">
        <v>0</v>
      </c>
      <c r="BB48" s="65">
        <v>34961.17</v>
      </c>
      <c r="BC48" s="65">
        <v>30617.78</v>
      </c>
      <c r="BD48" s="260"/>
      <c r="BE48" s="170">
        <v>851</v>
      </c>
      <c r="BF48" s="163" t="s">
        <v>7620</v>
      </c>
      <c r="BG48" s="86" t="s">
        <v>7617</v>
      </c>
      <c r="BH48" s="86" t="s">
        <v>6806</v>
      </c>
      <c r="BI48" s="65">
        <v>2500</v>
      </c>
      <c r="BJ48" s="57">
        <v>2500</v>
      </c>
      <c r="BK48" s="65">
        <v>0</v>
      </c>
      <c r="BL48" s="86"/>
      <c r="BM48" s="48"/>
      <c r="BN48" s="67"/>
      <c r="BO48" s="67"/>
      <c r="BP48" s="48"/>
      <c r="BQ48" s="368" t="s">
        <v>7348</v>
      </c>
      <c r="BR48" s="380" t="s">
        <v>7621</v>
      </c>
      <c r="BS48" s="381" t="s">
        <v>709</v>
      </c>
      <c r="BT48" s="382" t="s">
        <v>679</v>
      </c>
      <c r="BU48" s="383" t="s">
        <v>679</v>
      </c>
      <c r="BV48" s="384" t="s">
        <v>1581</v>
      </c>
      <c r="BW48" s="384">
        <v>60160</v>
      </c>
      <c r="BX48" s="382" t="s">
        <v>7622</v>
      </c>
      <c r="BY48" s="22"/>
      <c r="BZ48" s="475">
        <v>850</v>
      </c>
      <c r="CA48" s="320" t="b">
        <f>EXACT(A48,CH48)</f>
        <v>1</v>
      </c>
      <c r="CB48" s="318" t="b">
        <f>EXACT(D48,CF48)</f>
        <v>1</v>
      </c>
      <c r="CC48" s="318" t="b">
        <f>EXACT(E48,CG48)</f>
        <v>1</v>
      </c>
      <c r="CD48" s="502">
        <f>+S47-BC47</f>
        <v>0</v>
      </c>
      <c r="CE48" s="17" t="s">
        <v>672</v>
      </c>
      <c r="CF48" s="17" t="s">
        <v>7617</v>
      </c>
      <c r="CG48" s="103" t="s">
        <v>6806</v>
      </c>
      <c r="CH48" s="275">
        <v>3141300122181</v>
      </c>
      <c r="CI48" s="447"/>
      <c r="CJ48" s="17"/>
      <c r="CK48" s="276"/>
      <c r="CL48" s="17"/>
      <c r="CM48" s="273"/>
      <c r="CN48" s="17"/>
      <c r="CO48" s="17"/>
    </row>
    <row r="49" spans="1:93" s="51" customFormat="1">
      <c r="A49" s="452" t="s">
        <v>4839</v>
      </c>
      <c r="B49" s="83" t="s">
        <v>709</v>
      </c>
      <c r="C49" s="129" t="s">
        <v>686</v>
      </c>
      <c r="D49" s="158" t="s">
        <v>413</v>
      </c>
      <c r="E49" s="92" t="s">
        <v>1404</v>
      </c>
      <c r="F49" s="452" t="s">
        <v>4839</v>
      </c>
      <c r="G49" s="59" t="s">
        <v>1580</v>
      </c>
      <c r="H49" s="449" t="s">
        <v>3949</v>
      </c>
      <c r="I49" s="234">
        <v>42040.800000000003</v>
      </c>
      <c r="J49" s="234">
        <v>0</v>
      </c>
      <c r="K49" s="234">
        <v>0</v>
      </c>
      <c r="L49" s="234">
        <v>0</v>
      </c>
      <c r="M49" s="85">
        <v>0</v>
      </c>
      <c r="N49" s="85">
        <v>0</v>
      </c>
      <c r="O49" s="234">
        <v>0</v>
      </c>
      <c r="P49" s="234">
        <v>477.04</v>
      </c>
      <c r="Q49" s="234">
        <v>0</v>
      </c>
      <c r="R49" s="234">
        <v>9497</v>
      </c>
      <c r="S49" s="234">
        <v>32066.760000000002</v>
      </c>
      <c r="T49" s="227" t="s">
        <v>1581</v>
      </c>
      <c r="U49" s="496">
        <v>327</v>
      </c>
      <c r="V49" s="129" t="s">
        <v>686</v>
      </c>
      <c r="W49" s="158" t="s">
        <v>413</v>
      </c>
      <c r="X49" s="92" t="s">
        <v>1404</v>
      </c>
      <c r="Y49" s="262">
        <v>3141400250441</v>
      </c>
      <c r="Z49" s="228" t="s">
        <v>1581</v>
      </c>
      <c r="AA49" s="266">
        <v>9974.0400000000009</v>
      </c>
      <c r="AB49" s="66">
        <v>8110</v>
      </c>
      <c r="AC49" s="65"/>
      <c r="AD49" s="266">
        <v>863</v>
      </c>
      <c r="AE49" s="266">
        <v>424</v>
      </c>
      <c r="AF49" s="65"/>
      <c r="AG49" s="65"/>
      <c r="AH49" s="65"/>
      <c r="AI49" s="65">
        <v>100</v>
      </c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148"/>
      <c r="AW49" s="65"/>
      <c r="AX49" s="65">
        <v>0</v>
      </c>
      <c r="AY49" s="66"/>
      <c r="AZ49" s="66">
        <v>477.04</v>
      </c>
      <c r="BA49" s="74">
        <v>0</v>
      </c>
      <c r="BB49" s="66">
        <v>42040.800000000003</v>
      </c>
      <c r="BC49" s="66">
        <v>32066.760000000002</v>
      </c>
      <c r="BD49" s="252"/>
      <c r="BE49" s="170">
        <v>328</v>
      </c>
      <c r="BF49" s="101" t="s">
        <v>4044</v>
      </c>
      <c r="BG49" s="158" t="s">
        <v>413</v>
      </c>
      <c r="BH49" s="92" t="s">
        <v>1404</v>
      </c>
      <c r="BI49" s="169">
        <v>8110</v>
      </c>
      <c r="BJ49" s="124">
        <v>8110</v>
      </c>
      <c r="BK49" s="124">
        <v>0</v>
      </c>
      <c r="BL49" s="456"/>
      <c r="BM49" s="48" t="s">
        <v>690</v>
      </c>
      <c r="BN49" s="67"/>
      <c r="BO49" s="67"/>
      <c r="BP49" s="164"/>
      <c r="BQ49" s="368" t="s">
        <v>4178</v>
      </c>
      <c r="BR49" s="380">
        <v>1</v>
      </c>
      <c r="BS49" s="381" t="s">
        <v>51</v>
      </c>
      <c r="BT49" s="383" t="s">
        <v>945</v>
      </c>
      <c r="BU49" s="383" t="s">
        <v>945</v>
      </c>
      <c r="BV49" s="384" t="s">
        <v>128</v>
      </c>
      <c r="BW49" s="384">
        <v>60160</v>
      </c>
      <c r="BX49" s="385" t="s">
        <v>4179</v>
      </c>
      <c r="BY49" s="76"/>
      <c r="BZ49" s="475">
        <v>328</v>
      </c>
      <c r="CA49" s="320" t="b">
        <f>EXACT(A49,CH49)</f>
        <v>1</v>
      </c>
      <c r="CB49" s="318" t="b">
        <f>EXACT(D49,CF49)</f>
        <v>1</v>
      </c>
      <c r="CC49" s="318" t="b">
        <f>EXACT(E49,CG49)</f>
        <v>1</v>
      </c>
      <c r="CD49" s="502">
        <f>+S48-BC48</f>
        <v>0</v>
      </c>
      <c r="CE49" s="17" t="s">
        <v>686</v>
      </c>
      <c r="CF49" s="17" t="s">
        <v>413</v>
      </c>
      <c r="CG49" s="103" t="s">
        <v>1404</v>
      </c>
      <c r="CH49" s="275">
        <v>3141400250441</v>
      </c>
      <c r="CI49" s="447"/>
      <c r="CJ49" s="17"/>
      <c r="CK49" s="276"/>
      <c r="CM49" s="273"/>
      <c r="CN49" s="17"/>
      <c r="CO49" s="157"/>
    </row>
    <row r="50" spans="1:93" s="51" customFormat="1">
      <c r="A50" s="452" t="s">
        <v>4760</v>
      </c>
      <c r="B50" s="83" t="s">
        <v>709</v>
      </c>
      <c r="C50" s="129" t="s">
        <v>672</v>
      </c>
      <c r="D50" s="158" t="s">
        <v>421</v>
      </c>
      <c r="E50" s="92" t="s">
        <v>422</v>
      </c>
      <c r="F50" s="452" t="s">
        <v>4760</v>
      </c>
      <c r="G50" s="59" t="s">
        <v>1580</v>
      </c>
      <c r="H50" s="449" t="s">
        <v>981</v>
      </c>
      <c r="I50" s="234">
        <v>7519.2</v>
      </c>
      <c r="J50" s="234">
        <v>0</v>
      </c>
      <c r="K50" s="234">
        <v>60.75</v>
      </c>
      <c r="L50" s="234">
        <v>0</v>
      </c>
      <c r="M50" s="85">
        <v>2480.8000000000002</v>
      </c>
      <c r="N50" s="85">
        <v>2892</v>
      </c>
      <c r="O50" s="234">
        <v>0</v>
      </c>
      <c r="P50" s="234">
        <v>0</v>
      </c>
      <c r="Q50" s="234">
        <v>0</v>
      </c>
      <c r="R50" s="234">
        <v>11667</v>
      </c>
      <c r="S50" s="234">
        <v>478.72999999999956</v>
      </c>
      <c r="T50" s="227" t="s">
        <v>1581</v>
      </c>
      <c r="U50" s="496">
        <v>810</v>
      </c>
      <c r="V50" s="129" t="s">
        <v>672</v>
      </c>
      <c r="W50" s="158" t="s">
        <v>421</v>
      </c>
      <c r="X50" s="92" t="s">
        <v>422</v>
      </c>
      <c r="Y50" s="262">
        <v>3150100277971</v>
      </c>
      <c r="Z50" s="228" t="s">
        <v>1581</v>
      </c>
      <c r="AA50" s="266">
        <v>12474.02</v>
      </c>
      <c r="AB50" s="66">
        <v>10380</v>
      </c>
      <c r="AC50" s="65"/>
      <c r="AD50" s="266">
        <v>863</v>
      </c>
      <c r="AE50" s="266">
        <v>424</v>
      </c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148"/>
      <c r="AW50" s="65"/>
      <c r="AX50" s="65">
        <v>807.02</v>
      </c>
      <c r="AY50" s="66"/>
      <c r="AZ50" s="66">
        <v>0</v>
      </c>
      <c r="BA50" s="74">
        <v>0</v>
      </c>
      <c r="BB50" s="66">
        <v>12952.75</v>
      </c>
      <c r="BC50" s="66">
        <v>478.72999999999956</v>
      </c>
      <c r="BD50" s="252"/>
      <c r="BE50" s="170">
        <v>811</v>
      </c>
      <c r="BF50" s="101" t="s">
        <v>2262</v>
      </c>
      <c r="BG50" s="158" t="s">
        <v>421</v>
      </c>
      <c r="BH50" s="92" t="s">
        <v>422</v>
      </c>
      <c r="BI50" s="66">
        <v>10380</v>
      </c>
      <c r="BJ50" s="58">
        <v>10380</v>
      </c>
      <c r="BK50" s="58">
        <v>0</v>
      </c>
      <c r="BL50" s="158"/>
      <c r="BM50" s="48"/>
      <c r="BN50" s="67"/>
      <c r="BO50" s="67"/>
      <c r="BP50" s="48"/>
      <c r="BQ50" s="368">
        <v>94</v>
      </c>
      <c r="BR50" s="380">
        <v>7</v>
      </c>
      <c r="BS50" s="381" t="s">
        <v>709</v>
      </c>
      <c r="BT50" s="382" t="s">
        <v>50</v>
      </c>
      <c r="BU50" s="383" t="s">
        <v>679</v>
      </c>
      <c r="BV50" s="384" t="s">
        <v>1581</v>
      </c>
      <c r="BW50" s="384">
        <v>60160</v>
      </c>
      <c r="BX50" s="385"/>
      <c r="BY50" s="76"/>
      <c r="BZ50" s="475">
        <v>810</v>
      </c>
      <c r="CA50" s="320" t="b">
        <f>EXACT(A50,CH50)</f>
        <v>1</v>
      </c>
      <c r="CB50" s="318" t="b">
        <f>EXACT(D50,CF50)</f>
        <v>1</v>
      </c>
      <c r="CC50" s="318" t="b">
        <f>EXACT(E50,CG50)</f>
        <v>1</v>
      </c>
      <c r="CD50" s="502">
        <f>+S49-BC49</f>
        <v>0</v>
      </c>
      <c r="CE50" s="17" t="s">
        <v>672</v>
      </c>
      <c r="CF50" s="17" t="s">
        <v>421</v>
      </c>
      <c r="CG50" s="103" t="s">
        <v>422</v>
      </c>
      <c r="CH50" s="275">
        <v>3150100277971</v>
      </c>
      <c r="CJ50" s="17"/>
      <c r="CK50" s="276"/>
      <c r="CL50" s="17"/>
      <c r="CM50" s="273"/>
      <c r="CN50" s="17"/>
      <c r="CO50" s="158"/>
    </row>
    <row r="51" spans="1:93" s="51" customFormat="1">
      <c r="A51" s="452" t="s">
        <v>5081</v>
      </c>
      <c r="B51" s="83" t="s">
        <v>709</v>
      </c>
      <c r="C51" s="129" t="s">
        <v>686</v>
      </c>
      <c r="D51" s="158" t="s">
        <v>3026</v>
      </c>
      <c r="E51" s="92" t="s">
        <v>3027</v>
      </c>
      <c r="F51" s="452" t="s">
        <v>5081</v>
      </c>
      <c r="G51" s="59" t="s">
        <v>1580</v>
      </c>
      <c r="H51" s="449" t="s">
        <v>3081</v>
      </c>
      <c r="I51" s="234">
        <v>26357.43</v>
      </c>
      <c r="J51" s="234">
        <v>0</v>
      </c>
      <c r="K51" s="234">
        <v>0</v>
      </c>
      <c r="L51" s="234">
        <v>0</v>
      </c>
      <c r="M51" s="85">
        <v>1054</v>
      </c>
      <c r="N51" s="85">
        <v>0</v>
      </c>
      <c r="O51" s="234">
        <v>0</v>
      </c>
      <c r="P51" s="234">
        <v>0</v>
      </c>
      <c r="Q51" s="234">
        <v>0</v>
      </c>
      <c r="R51" s="234">
        <v>26752</v>
      </c>
      <c r="S51" s="234">
        <v>659.43000000000029</v>
      </c>
      <c r="T51" s="227" t="s">
        <v>1581</v>
      </c>
      <c r="U51" s="496">
        <v>752</v>
      </c>
      <c r="V51" s="129" t="s">
        <v>686</v>
      </c>
      <c r="W51" s="158" t="s">
        <v>3026</v>
      </c>
      <c r="X51" s="92" t="s">
        <v>3027</v>
      </c>
      <c r="Y51" s="262">
        <v>3150200042843</v>
      </c>
      <c r="Z51" s="228" t="s">
        <v>1581</v>
      </c>
      <c r="AA51" s="54">
        <v>26752</v>
      </c>
      <c r="AB51" s="55">
        <v>17965</v>
      </c>
      <c r="AC51" s="56"/>
      <c r="AD51" s="175">
        <v>863</v>
      </c>
      <c r="AE51" s="175">
        <v>424</v>
      </c>
      <c r="AF51" s="55"/>
      <c r="AG51" s="55"/>
      <c r="AH51" s="55"/>
      <c r="AI51" s="55"/>
      <c r="AJ51" s="55"/>
      <c r="AK51" s="55"/>
      <c r="AL51" s="55"/>
      <c r="AM51" s="57"/>
      <c r="AN51" s="57"/>
      <c r="AO51" s="57"/>
      <c r="AP51" s="57"/>
      <c r="AQ51" s="58"/>
      <c r="AR51" s="58"/>
      <c r="AS51" s="57"/>
      <c r="AT51" s="57">
        <v>7500</v>
      </c>
      <c r="AU51" s="57"/>
      <c r="AV51" s="147"/>
      <c r="AW51" s="57"/>
      <c r="AX51" s="57">
        <v>0</v>
      </c>
      <c r="AY51" s="58"/>
      <c r="AZ51" s="58">
        <v>0</v>
      </c>
      <c r="BA51" s="74">
        <v>0</v>
      </c>
      <c r="BB51" s="58">
        <v>27411.43</v>
      </c>
      <c r="BC51" s="58">
        <v>659.43000000000029</v>
      </c>
      <c r="BD51" s="252"/>
      <c r="BE51" s="170">
        <v>753</v>
      </c>
      <c r="BF51" s="101" t="s">
        <v>3132</v>
      </c>
      <c r="BG51" s="158" t="s">
        <v>3026</v>
      </c>
      <c r="BH51" s="92" t="s">
        <v>3027</v>
      </c>
      <c r="BI51" s="58">
        <v>17965</v>
      </c>
      <c r="BJ51" s="58">
        <v>17965</v>
      </c>
      <c r="BK51" s="58">
        <v>0</v>
      </c>
      <c r="BL51" s="158"/>
      <c r="BM51" s="59"/>
      <c r="BN51" s="60"/>
      <c r="BO51" s="60"/>
      <c r="BP51" s="48"/>
      <c r="BQ51" s="368" t="s">
        <v>3280</v>
      </c>
      <c r="BR51" s="380" t="s">
        <v>700</v>
      </c>
      <c r="BS51" s="381" t="s">
        <v>51</v>
      </c>
      <c r="BT51" s="382" t="s">
        <v>701</v>
      </c>
      <c r="BU51" s="383" t="s">
        <v>702</v>
      </c>
      <c r="BV51" s="384" t="s">
        <v>1581</v>
      </c>
      <c r="BW51" s="384">
        <v>60110</v>
      </c>
      <c r="BX51" s="385" t="s">
        <v>3170</v>
      </c>
      <c r="BY51" s="61"/>
      <c r="BZ51" s="475">
        <v>752</v>
      </c>
      <c r="CA51" s="320" t="b">
        <f>EXACT(A51,CH51)</f>
        <v>1</v>
      </c>
      <c r="CB51" s="318" t="b">
        <f>EXACT(D51,CF51)</f>
        <v>1</v>
      </c>
      <c r="CC51" s="318" t="b">
        <f>EXACT(E51,CG51)</f>
        <v>1</v>
      </c>
      <c r="CD51" s="502">
        <f>+S50-BC50</f>
        <v>0</v>
      </c>
      <c r="CE51" s="17" t="s">
        <v>686</v>
      </c>
      <c r="CF51" s="17" t="s">
        <v>3026</v>
      </c>
      <c r="CG51" s="103" t="s">
        <v>3027</v>
      </c>
      <c r="CH51" s="275">
        <v>3150200042843</v>
      </c>
      <c r="CI51" s="447"/>
      <c r="CJ51" s="17"/>
      <c r="CK51" s="276"/>
      <c r="CL51" s="17"/>
      <c r="CM51" s="273"/>
      <c r="CN51" s="17"/>
      <c r="CO51" s="157"/>
    </row>
    <row r="52" spans="1:93" s="51" customFormat="1">
      <c r="A52" s="452" t="s">
        <v>4618</v>
      </c>
      <c r="B52" s="83" t="s">
        <v>709</v>
      </c>
      <c r="C52" s="129" t="s">
        <v>672</v>
      </c>
      <c r="D52" s="158" t="s">
        <v>203</v>
      </c>
      <c r="E52" s="92" t="s">
        <v>3041</v>
      </c>
      <c r="F52" s="452" t="s">
        <v>4618</v>
      </c>
      <c r="G52" s="59" t="s">
        <v>1580</v>
      </c>
      <c r="H52" s="449" t="s">
        <v>3094</v>
      </c>
      <c r="I52" s="234">
        <v>40644</v>
      </c>
      <c r="J52" s="234">
        <v>0</v>
      </c>
      <c r="K52" s="234">
        <v>20.25</v>
      </c>
      <c r="L52" s="234">
        <v>0</v>
      </c>
      <c r="M52" s="85">
        <v>1320</v>
      </c>
      <c r="N52" s="85">
        <v>0</v>
      </c>
      <c r="O52" s="234">
        <v>0</v>
      </c>
      <c r="P52" s="234">
        <v>0</v>
      </c>
      <c r="Q52" s="234">
        <v>0</v>
      </c>
      <c r="R52" s="234">
        <v>20997</v>
      </c>
      <c r="S52" s="234">
        <v>20987.25</v>
      </c>
      <c r="T52" s="227" t="s">
        <v>1581</v>
      </c>
      <c r="U52" s="496">
        <v>1039</v>
      </c>
      <c r="V52" s="129" t="s">
        <v>672</v>
      </c>
      <c r="W52" s="158" t="s">
        <v>203</v>
      </c>
      <c r="X52" s="92" t="s">
        <v>3041</v>
      </c>
      <c r="Y52" s="262">
        <v>3150200064731</v>
      </c>
      <c r="Z52" s="228" t="s">
        <v>1581</v>
      </c>
      <c r="AA52" s="266">
        <v>20997</v>
      </c>
      <c r="AB52" s="66">
        <v>19710</v>
      </c>
      <c r="AC52" s="65"/>
      <c r="AD52" s="266">
        <v>863</v>
      </c>
      <c r="AE52" s="266">
        <v>424</v>
      </c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148"/>
      <c r="AW52" s="65"/>
      <c r="AX52" s="65">
        <v>0</v>
      </c>
      <c r="AY52" s="66"/>
      <c r="AZ52" s="66">
        <v>0</v>
      </c>
      <c r="BA52" s="74">
        <v>0</v>
      </c>
      <c r="BB52" s="66">
        <v>41984.25</v>
      </c>
      <c r="BC52" s="66">
        <v>20987.25</v>
      </c>
      <c r="BD52" s="252"/>
      <c r="BE52" s="170">
        <v>1040</v>
      </c>
      <c r="BF52" s="101" t="s">
        <v>3147</v>
      </c>
      <c r="BG52" s="158" t="s">
        <v>203</v>
      </c>
      <c r="BH52" s="92" t="s">
        <v>3041</v>
      </c>
      <c r="BI52" s="66">
        <v>19710</v>
      </c>
      <c r="BJ52" s="58">
        <v>19710</v>
      </c>
      <c r="BK52" s="124">
        <v>0</v>
      </c>
      <c r="BL52" s="158"/>
      <c r="BM52" s="48"/>
      <c r="BN52" s="67"/>
      <c r="BO52" s="67"/>
      <c r="BP52" s="48"/>
      <c r="BQ52" s="368" t="s">
        <v>3222</v>
      </c>
      <c r="BR52" s="417" t="s">
        <v>716</v>
      </c>
      <c r="BS52" s="381" t="s">
        <v>51</v>
      </c>
      <c r="BT52" s="382" t="s">
        <v>787</v>
      </c>
      <c r="BU52" s="383" t="s">
        <v>679</v>
      </c>
      <c r="BV52" s="384" t="s">
        <v>1581</v>
      </c>
      <c r="BW52" s="384">
        <v>60160</v>
      </c>
      <c r="BX52" s="385" t="s">
        <v>3239</v>
      </c>
      <c r="BY52" s="22"/>
      <c r="BZ52" s="495">
        <v>1039</v>
      </c>
      <c r="CA52" s="320" t="b">
        <f>EXACT(A52,CH52)</f>
        <v>1</v>
      </c>
      <c r="CB52" s="318" t="b">
        <f>EXACT(D52,CF52)</f>
        <v>1</v>
      </c>
      <c r="CC52" s="318" t="b">
        <f>EXACT(E52,CG52)</f>
        <v>1</v>
      </c>
      <c r="CD52" s="502">
        <f>+S51-BC51</f>
        <v>0</v>
      </c>
      <c r="CE52" s="17" t="s">
        <v>672</v>
      </c>
      <c r="CF52" s="157" t="s">
        <v>203</v>
      </c>
      <c r="CG52" s="99" t="s">
        <v>3041</v>
      </c>
      <c r="CH52" s="311">
        <v>3150200064731</v>
      </c>
      <c r="CI52" s="447"/>
      <c r="CK52" s="276"/>
      <c r="CL52" s="17"/>
      <c r="CM52" s="273"/>
      <c r="CN52" s="17"/>
      <c r="CO52" s="157"/>
    </row>
    <row r="53" spans="1:93" s="51" customFormat="1">
      <c r="A53" s="452" t="s">
        <v>4624</v>
      </c>
      <c r="B53" s="83" t="s">
        <v>709</v>
      </c>
      <c r="C53" s="238" t="s">
        <v>686</v>
      </c>
      <c r="D53" s="239" t="s">
        <v>3896</v>
      </c>
      <c r="E53" s="240" t="s">
        <v>3897</v>
      </c>
      <c r="F53" s="452" t="s">
        <v>4624</v>
      </c>
      <c r="G53" s="59" t="s">
        <v>1580</v>
      </c>
      <c r="H53" s="449" t="s">
        <v>4005</v>
      </c>
      <c r="I53" s="418">
        <v>29016.87</v>
      </c>
      <c r="J53" s="418">
        <v>0</v>
      </c>
      <c r="K53" s="418">
        <v>0</v>
      </c>
      <c r="L53" s="418">
        <v>0</v>
      </c>
      <c r="M53" s="419">
        <v>0</v>
      </c>
      <c r="N53" s="419">
        <v>0</v>
      </c>
      <c r="O53" s="418">
        <v>0</v>
      </c>
      <c r="P53" s="418">
        <v>0</v>
      </c>
      <c r="Q53" s="418">
        <v>0</v>
      </c>
      <c r="R53" s="418">
        <v>17967</v>
      </c>
      <c r="S53" s="418">
        <v>11049.869999999999</v>
      </c>
      <c r="T53" s="227" t="s">
        <v>1581</v>
      </c>
      <c r="U53" s="496">
        <v>1030</v>
      </c>
      <c r="V53" s="238" t="s">
        <v>686</v>
      </c>
      <c r="W53" s="239" t="s">
        <v>3896</v>
      </c>
      <c r="X53" s="240" t="s">
        <v>3897</v>
      </c>
      <c r="Y53" s="262">
        <v>3150200099659</v>
      </c>
      <c r="Z53" s="228" t="s">
        <v>1581</v>
      </c>
      <c r="AA53" s="266">
        <v>17967</v>
      </c>
      <c r="AB53" s="66">
        <v>16680</v>
      </c>
      <c r="AC53" s="65"/>
      <c r="AD53" s="266">
        <v>863</v>
      </c>
      <c r="AE53" s="266">
        <v>424</v>
      </c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148"/>
      <c r="AW53" s="65"/>
      <c r="AX53" s="65">
        <v>0</v>
      </c>
      <c r="AY53" s="65"/>
      <c r="AZ53" s="66">
        <v>0</v>
      </c>
      <c r="BA53" s="74">
        <v>0</v>
      </c>
      <c r="BB53" s="66">
        <v>29016.87</v>
      </c>
      <c r="BC53" s="66">
        <v>11049.869999999999</v>
      </c>
      <c r="BD53" s="252"/>
      <c r="BE53" s="170">
        <v>1031</v>
      </c>
      <c r="BF53" s="101" t="s">
        <v>4099</v>
      </c>
      <c r="BG53" s="158" t="s">
        <v>3896</v>
      </c>
      <c r="BH53" s="92" t="s">
        <v>3897</v>
      </c>
      <c r="BI53" s="66">
        <v>16680</v>
      </c>
      <c r="BJ53" s="58">
        <v>16680</v>
      </c>
      <c r="BK53" s="58">
        <v>0</v>
      </c>
      <c r="BL53" s="158"/>
      <c r="BM53" s="48"/>
      <c r="BN53" s="67"/>
      <c r="BO53" s="67"/>
      <c r="BP53" s="48"/>
      <c r="BQ53" s="368" t="s">
        <v>4302</v>
      </c>
      <c r="BR53" s="380" t="s">
        <v>51</v>
      </c>
      <c r="BS53" s="381" t="s">
        <v>4303</v>
      </c>
      <c r="BT53" s="382" t="s">
        <v>719</v>
      </c>
      <c r="BU53" s="383" t="s">
        <v>719</v>
      </c>
      <c r="BV53" s="384" t="s">
        <v>1581</v>
      </c>
      <c r="BW53" s="384">
        <v>60140</v>
      </c>
      <c r="BX53" s="385" t="s">
        <v>6707</v>
      </c>
      <c r="BZ53" s="475">
        <v>1030</v>
      </c>
      <c r="CA53" s="320" t="b">
        <f>EXACT(A53,CH53)</f>
        <v>1</v>
      </c>
      <c r="CB53" s="318" t="b">
        <f>EXACT(D53,CF53)</f>
        <v>1</v>
      </c>
      <c r="CC53" s="318" t="b">
        <f>EXACT(E53,CG53)</f>
        <v>1</v>
      </c>
      <c r="CD53" s="502">
        <f>+S52-BC52</f>
        <v>0</v>
      </c>
      <c r="CE53" s="17" t="s">
        <v>686</v>
      </c>
      <c r="CF53" s="17" t="s">
        <v>3896</v>
      </c>
      <c r="CG53" s="103" t="s">
        <v>3897</v>
      </c>
      <c r="CH53" s="275">
        <v>3150200099659</v>
      </c>
      <c r="CI53" s="447"/>
      <c r="CJ53" s="17"/>
      <c r="CK53" s="276"/>
      <c r="CL53" s="17"/>
      <c r="CM53" s="17"/>
      <c r="CN53" s="17"/>
      <c r="CO53" s="17"/>
    </row>
    <row r="54" spans="1:93" s="51" customFormat="1">
      <c r="A54" s="452" t="s">
        <v>7820</v>
      </c>
      <c r="B54" s="83" t="s">
        <v>709</v>
      </c>
      <c r="C54" s="129" t="s">
        <v>686</v>
      </c>
      <c r="D54" s="158" t="s">
        <v>7706</v>
      </c>
      <c r="E54" s="92" t="s">
        <v>7707</v>
      </c>
      <c r="F54" s="452" t="s">
        <v>7820</v>
      </c>
      <c r="G54" s="59" t="s">
        <v>1580</v>
      </c>
      <c r="H54" s="449" t="s">
        <v>7935</v>
      </c>
      <c r="I54" s="234">
        <v>32035.8</v>
      </c>
      <c r="J54" s="234">
        <v>0</v>
      </c>
      <c r="K54" s="234">
        <v>0</v>
      </c>
      <c r="L54" s="234">
        <v>0</v>
      </c>
      <c r="M54" s="85">
        <v>0</v>
      </c>
      <c r="N54" s="85">
        <v>0</v>
      </c>
      <c r="O54" s="234">
        <v>0</v>
      </c>
      <c r="P54" s="234">
        <v>0</v>
      </c>
      <c r="Q54" s="234">
        <v>0</v>
      </c>
      <c r="R54" s="234">
        <v>9429</v>
      </c>
      <c r="S54" s="234">
        <v>22606.799999999999</v>
      </c>
      <c r="T54" s="227" t="s">
        <v>1581</v>
      </c>
      <c r="U54" s="496">
        <v>790</v>
      </c>
      <c r="V54" s="129" t="s">
        <v>686</v>
      </c>
      <c r="W54" s="158" t="s">
        <v>7706</v>
      </c>
      <c r="X54" s="92" t="s">
        <v>7707</v>
      </c>
      <c r="Y54" s="262" t="s">
        <v>7820</v>
      </c>
      <c r="Z54" s="228" t="s">
        <v>1581</v>
      </c>
      <c r="AA54" s="266">
        <v>9429</v>
      </c>
      <c r="AB54" s="55">
        <v>8100</v>
      </c>
      <c r="AC54" s="56"/>
      <c r="AD54" s="175">
        <v>863</v>
      </c>
      <c r="AE54" s="175">
        <v>424</v>
      </c>
      <c r="AF54" s="55">
        <v>42</v>
      </c>
      <c r="AG54" s="55"/>
      <c r="AH54" s="55"/>
      <c r="AI54" s="55"/>
      <c r="AJ54" s="55"/>
      <c r="AK54" s="55"/>
      <c r="AL54" s="55"/>
      <c r="AM54" s="65"/>
      <c r="AN54" s="65"/>
      <c r="AO54" s="65"/>
      <c r="AP54" s="65"/>
      <c r="AQ54" s="66"/>
      <c r="AR54" s="66"/>
      <c r="AS54" s="65"/>
      <c r="AT54" s="65"/>
      <c r="AU54" s="65"/>
      <c r="AV54" s="148"/>
      <c r="AW54" s="65"/>
      <c r="AX54" s="65">
        <v>0</v>
      </c>
      <c r="AY54" s="66"/>
      <c r="AZ54" s="66">
        <v>0</v>
      </c>
      <c r="BA54" s="74">
        <v>0</v>
      </c>
      <c r="BB54" s="66">
        <v>32035.8</v>
      </c>
      <c r="BC54" s="66">
        <v>22606.799999999999</v>
      </c>
      <c r="BD54" s="252"/>
      <c r="BE54" s="170">
        <v>791</v>
      </c>
      <c r="BF54" s="101" t="s">
        <v>8332</v>
      </c>
      <c r="BG54" s="158" t="s">
        <v>7706</v>
      </c>
      <c r="BH54" s="92" t="s">
        <v>7707</v>
      </c>
      <c r="BI54" s="66">
        <v>8100</v>
      </c>
      <c r="BJ54" s="58">
        <v>8100</v>
      </c>
      <c r="BK54" s="58">
        <v>0</v>
      </c>
      <c r="BL54" s="158"/>
      <c r="BM54" s="48"/>
      <c r="BN54" s="67"/>
      <c r="BO54" s="67"/>
      <c r="BP54" s="48"/>
      <c r="BQ54" s="368">
        <v>82</v>
      </c>
      <c r="BR54" s="380">
        <v>6</v>
      </c>
      <c r="BS54" s="381" t="s">
        <v>709</v>
      </c>
      <c r="BT54" s="382" t="s">
        <v>8035</v>
      </c>
      <c r="BU54" s="383" t="s">
        <v>8036</v>
      </c>
      <c r="BV54" s="384" t="s">
        <v>1537</v>
      </c>
      <c r="BW54" s="384">
        <v>14140</v>
      </c>
      <c r="BX54" s="385" t="s">
        <v>8037</v>
      </c>
      <c r="BY54" s="22"/>
      <c r="BZ54" s="475">
        <v>790</v>
      </c>
      <c r="CA54" s="320" t="b">
        <f>EXACT(A54,CH54)</f>
        <v>1</v>
      </c>
      <c r="CB54" s="318" t="b">
        <f>EXACT(D54,CF54)</f>
        <v>1</v>
      </c>
      <c r="CC54" s="318" t="b">
        <f>EXACT(E54,CG54)</f>
        <v>1</v>
      </c>
      <c r="CD54" s="502">
        <f>+S53-BC53</f>
        <v>0</v>
      </c>
      <c r="CE54" s="17" t="s">
        <v>686</v>
      </c>
      <c r="CF54" s="94" t="s">
        <v>7706</v>
      </c>
      <c r="CG54" s="99" t="s">
        <v>7707</v>
      </c>
      <c r="CH54" s="311" t="s">
        <v>7820</v>
      </c>
      <c r="CJ54" s="17"/>
      <c r="CK54" s="276"/>
      <c r="CM54" s="273"/>
      <c r="CN54" s="17"/>
      <c r="CO54" s="157"/>
    </row>
    <row r="55" spans="1:93" s="51" customFormat="1">
      <c r="A55" s="452" t="s">
        <v>4679</v>
      </c>
      <c r="B55" s="83" t="s">
        <v>709</v>
      </c>
      <c r="C55" s="237" t="s">
        <v>672</v>
      </c>
      <c r="D55" s="86" t="s">
        <v>3405</v>
      </c>
      <c r="E55" s="92" t="s">
        <v>3406</v>
      </c>
      <c r="F55" s="452" t="s">
        <v>4679</v>
      </c>
      <c r="G55" s="59" t="s">
        <v>1580</v>
      </c>
      <c r="H55" s="449" t="s">
        <v>3496</v>
      </c>
      <c r="I55" s="244">
        <v>24553.9</v>
      </c>
      <c r="J55" s="310">
        <v>0</v>
      </c>
      <c r="K55" s="81">
        <v>0</v>
      </c>
      <c r="L55" s="81">
        <v>0</v>
      </c>
      <c r="M55" s="85">
        <v>0</v>
      </c>
      <c r="N55" s="81">
        <v>0</v>
      </c>
      <c r="O55" s="81">
        <v>0</v>
      </c>
      <c r="P55" s="85">
        <v>0</v>
      </c>
      <c r="Q55" s="81">
        <v>0</v>
      </c>
      <c r="R55" s="85">
        <v>14287</v>
      </c>
      <c r="S55" s="81">
        <v>7880.09</v>
      </c>
      <c r="T55" s="227" t="s">
        <v>1581</v>
      </c>
      <c r="U55" s="496">
        <v>925</v>
      </c>
      <c r="V55" s="237" t="s">
        <v>672</v>
      </c>
      <c r="W55" s="86" t="s">
        <v>3405</v>
      </c>
      <c r="X55" s="92" t="s">
        <v>3406</v>
      </c>
      <c r="Y55" s="262">
        <v>3150300065071</v>
      </c>
      <c r="Z55" s="228" t="s">
        <v>1581</v>
      </c>
      <c r="AA55" s="54">
        <v>16673.810000000001</v>
      </c>
      <c r="AB55" s="55">
        <v>13000</v>
      </c>
      <c r="AC55" s="56"/>
      <c r="AD55" s="175">
        <v>863</v>
      </c>
      <c r="AE55" s="175">
        <v>424</v>
      </c>
      <c r="AF55" s="55"/>
      <c r="AG55" s="55"/>
      <c r="AH55" s="55"/>
      <c r="AI55" s="55"/>
      <c r="AJ55" s="55"/>
      <c r="AK55" s="55"/>
      <c r="AL55" s="55"/>
      <c r="AM55" s="57"/>
      <c r="AN55" s="57"/>
      <c r="AO55" s="57"/>
      <c r="AP55" s="57"/>
      <c r="AQ55" s="58"/>
      <c r="AR55" s="58"/>
      <c r="AS55" s="57"/>
      <c r="AT55" s="57">
        <v>0</v>
      </c>
      <c r="AU55" s="57"/>
      <c r="AV55" s="147"/>
      <c r="AW55" s="57"/>
      <c r="AX55" s="57">
        <v>2386.81</v>
      </c>
      <c r="AY55" s="58"/>
      <c r="AZ55" s="58">
        <v>0</v>
      </c>
      <c r="BA55" s="74">
        <v>0</v>
      </c>
      <c r="BB55" s="58">
        <v>24553.9</v>
      </c>
      <c r="BC55" s="58">
        <v>7880.09</v>
      </c>
      <c r="BD55" s="252"/>
      <c r="BE55" s="170">
        <v>926</v>
      </c>
      <c r="BF55" s="101" t="s">
        <v>3577</v>
      </c>
      <c r="BG55" s="158" t="s">
        <v>3405</v>
      </c>
      <c r="BH55" s="92" t="s">
        <v>3406</v>
      </c>
      <c r="BI55" s="58">
        <v>19700</v>
      </c>
      <c r="BJ55" s="58">
        <v>13000</v>
      </c>
      <c r="BK55" s="58">
        <v>6700</v>
      </c>
      <c r="BL55" s="158"/>
      <c r="BM55" s="59"/>
      <c r="BN55" s="60"/>
      <c r="BO55" s="60"/>
      <c r="BP55" s="48"/>
      <c r="BQ55" s="368" t="s">
        <v>3669</v>
      </c>
      <c r="BR55" s="380" t="s">
        <v>698</v>
      </c>
      <c r="BS55" s="381" t="s">
        <v>709</v>
      </c>
      <c r="BT55" s="382" t="s">
        <v>1467</v>
      </c>
      <c r="BU55" s="383" t="s">
        <v>702</v>
      </c>
      <c r="BV55" s="384" t="s">
        <v>1581</v>
      </c>
      <c r="BW55" s="384">
        <v>60110</v>
      </c>
      <c r="BX55" s="385" t="s">
        <v>3670</v>
      </c>
      <c r="BZ55" s="495">
        <v>925</v>
      </c>
      <c r="CA55" s="320" t="b">
        <f>EXACT(A55,CH55)</f>
        <v>1</v>
      </c>
      <c r="CB55" s="318" t="b">
        <f>EXACT(D55,CF55)</f>
        <v>1</v>
      </c>
      <c r="CC55" s="318" t="b">
        <f>EXACT(E55,CG55)</f>
        <v>1</v>
      </c>
      <c r="CD55" s="502">
        <f>+S54-BC54</f>
        <v>0</v>
      </c>
      <c r="CE55" s="17" t="s">
        <v>672</v>
      </c>
      <c r="CF55" s="94" t="s">
        <v>3405</v>
      </c>
      <c r="CG55" s="99" t="s">
        <v>3406</v>
      </c>
      <c r="CH55" s="275">
        <v>3150300065071</v>
      </c>
      <c r="CK55" s="276"/>
      <c r="CM55" s="273"/>
      <c r="CN55" s="17"/>
      <c r="CO55" s="157"/>
    </row>
    <row r="56" spans="1:93" s="51" customFormat="1">
      <c r="A56" s="451" t="s">
        <v>5273</v>
      </c>
      <c r="B56" s="83" t="s">
        <v>709</v>
      </c>
      <c r="C56" s="237" t="s">
        <v>672</v>
      </c>
      <c r="D56" s="86" t="s">
        <v>5272</v>
      </c>
      <c r="E56" s="92" t="s">
        <v>914</v>
      </c>
      <c r="F56" s="451" t="s">
        <v>5273</v>
      </c>
      <c r="G56" s="59" t="s">
        <v>1580</v>
      </c>
      <c r="H56" s="449" t="s">
        <v>5274</v>
      </c>
      <c r="I56" s="244">
        <v>39175.599999999999</v>
      </c>
      <c r="J56" s="310">
        <v>0</v>
      </c>
      <c r="K56" s="81">
        <v>0</v>
      </c>
      <c r="L56" s="81">
        <v>0</v>
      </c>
      <c r="M56" s="85">
        <v>0</v>
      </c>
      <c r="N56" s="81">
        <v>0</v>
      </c>
      <c r="O56" s="81">
        <v>0</v>
      </c>
      <c r="P56" s="85">
        <v>417.11</v>
      </c>
      <c r="Q56" s="81">
        <v>0</v>
      </c>
      <c r="R56" s="85">
        <v>23278.5</v>
      </c>
      <c r="S56" s="81">
        <v>15479.989999999998</v>
      </c>
      <c r="T56" s="227" t="s">
        <v>1581</v>
      </c>
      <c r="U56" s="496">
        <v>397</v>
      </c>
      <c r="V56" s="237" t="s">
        <v>672</v>
      </c>
      <c r="W56" s="86" t="s">
        <v>5272</v>
      </c>
      <c r="X56" s="92" t="s">
        <v>914</v>
      </c>
      <c r="Y56" s="262">
        <v>3150500287795</v>
      </c>
      <c r="Z56" s="228" t="s">
        <v>1581</v>
      </c>
      <c r="AA56" s="54">
        <v>23695.61</v>
      </c>
      <c r="AB56" s="55">
        <v>20545</v>
      </c>
      <c r="AC56" s="56"/>
      <c r="AD56" s="175">
        <v>863</v>
      </c>
      <c r="AE56" s="175">
        <v>424</v>
      </c>
      <c r="AF56" s="55">
        <v>1446.5</v>
      </c>
      <c r="AG56" s="55"/>
      <c r="AH56" s="55"/>
      <c r="AI56" s="55"/>
      <c r="AJ56" s="55"/>
      <c r="AK56" s="55"/>
      <c r="AL56" s="55"/>
      <c r="AM56" s="57"/>
      <c r="AN56" s="57"/>
      <c r="AO56" s="57"/>
      <c r="AP56" s="57"/>
      <c r="AQ56" s="58"/>
      <c r="AR56" s="58"/>
      <c r="AS56" s="57"/>
      <c r="AT56" s="57"/>
      <c r="AU56" s="57"/>
      <c r="AV56" s="147"/>
      <c r="AW56" s="57"/>
      <c r="AX56" s="57">
        <v>0</v>
      </c>
      <c r="AY56" s="58"/>
      <c r="AZ56" s="58">
        <v>417.11</v>
      </c>
      <c r="BA56" s="74">
        <v>0</v>
      </c>
      <c r="BB56" s="58">
        <v>39175.599999999999</v>
      </c>
      <c r="BC56" s="58">
        <v>15479.989999999998</v>
      </c>
      <c r="BD56" s="252"/>
      <c r="BE56" s="170">
        <v>398</v>
      </c>
      <c r="BF56" s="101" t="s">
        <v>5575</v>
      </c>
      <c r="BG56" s="158" t="s">
        <v>5272</v>
      </c>
      <c r="BH56" s="92" t="s">
        <v>914</v>
      </c>
      <c r="BI56" s="124">
        <v>20545</v>
      </c>
      <c r="BJ56" s="124">
        <v>20545</v>
      </c>
      <c r="BK56" s="124">
        <v>0</v>
      </c>
      <c r="BL56" s="158"/>
      <c r="BM56" s="59"/>
      <c r="BN56" s="60"/>
      <c r="BO56" s="60"/>
      <c r="BP56" s="48"/>
      <c r="BQ56" s="368" t="s">
        <v>5722</v>
      </c>
      <c r="BR56" s="380" t="s">
        <v>689</v>
      </c>
      <c r="BS56" s="381" t="s">
        <v>51</v>
      </c>
      <c r="BT56" s="382" t="s">
        <v>755</v>
      </c>
      <c r="BU56" s="383" t="s">
        <v>702</v>
      </c>
      <c r="BV56" s="384" t="s">
        <v>1581</v>
      </c>
      <c r="BW56" s="384">
        <v>60110</v>
      </c>
      <c r="BX56" s="385" t="s">
        <v>5723</v>
      </c>
      <c r="BY56" s="84"/>
      <c r="BZ56" s="475">
        <v>398</v>
      </c>
      <c r="CA56" s="320" t="b">
        <f>EXACT(A56,CH56)</f>
        <v>1</v>
      </c>
      <c r="CB56" s="318" t="b">
        <f>EXACT(D56,CF56)</f>
        <v>1</v>
      </c>
      <c r="CC56" s="318" t="b">
        <f>EXACT(E56,CG56)</f>
        <v>1</v>
      </c>
      <c r="CD56" s="502">
        <f>+S55-BC55</f>
        <v>0</v>
      </c>
      <c r="CE56" s="51" t="s">
        <v>672</v>
      </c>
      <c r="CF56" s="51" t="s">
        <v>5272</v>
      </c>
      <c r="CG56" s="51" t="s">
        <v>914</v>
      </c>
      <c r="CH56" s="312">
        <v>3150500287795</v>
      </c>
      <c r="CI56" s="447"/>
      <c r="CJ56" s="17"/>
      <c r="CK56" s="276"/>
      <c r="CL56" s="17"/>
      <c r="CM56" s="273"/>
      <c r="CN56" s="17"/>
      <c r="CO56" s="364"/>
    </row>
    <row r="57" spans="1:93" s="51" customFormat="1">
      <c r="A57" s="511" t="s">
        <v>8556</v>
      </c>
      <c r="B57" s="83" t="s">
        <v>709</v>
      </c>
      <c r="C57" s="237" t="s">
        <v>672</v>
      </c>
      <c r="D57" s="17" t="s">
        <v>2527</v>
      </c>
      <c r="E57" s="75" t="s">
        <v>8458</v>
      </c>
      <c r="F57" s="514" t="s">
        <v>8556</v>
      </c>
      <c r="G57" s="59" t="s">
        <v>1580</v>
      </c>
      <c r="H57" s="98" t="s">
        <v>8652</v>
      </c>
      <c r="I57" s="133">
        <v>48009.2</v>
      </c>
      <c r="J57" s="167">
        <v>0</v>
      </c>
      <c r="K57" s="18">
        <v>0</v>
      </c>
      <c r="L57" s="18">
        <v>0</v>
      </c>
      <c r="M57" s="53">
        <v>0</v>
      </c>
      <c r="N57" s="18">
        <v>0</v>
      </c>
      <c r="O57" s="18">
        <v>0</v>
      </c>
      <c r="P57" s="53">
        <v>1342.58</v>
      </c>
      <c r="Q57" s="18">
        <v>0</v>
      </c>
      <c r="R57" s="53">
        <v>13538</v>
      </c>
      <c r="S57" s="18">
        <v>33128.619999999995</v>
      </c>
      <c r="T57" s="227" t="s">
        <v>1581</v>
      </c>
      <c r="U57" s="496">
        <v>1339</v>
      </c>
      <c r="V57" s="516" t="s">
        <v>672</v>
      </c>
      <c r="W57" s="17" t="s">
        <v>2527</v>
      </c>
      <c r="X57" s="17" t="s">
        <v>8458</v>
      </c>
      <c r="Y57" s="261">
        <v>3159800027533</v>
      </c>
      <c r="Z57" s="228" t="s">
        <v>1581</v>
      </c>
      <c r="AA57" s="266">
        <v>14880.58</v>
      </c>
      <c r="AB57" s="65">
        <v>12675</v>
      </c>
      <c r="AC57" s="65"/>
      <c r="AD57" s="65">
        <v>863</v>
      </c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148"/>
      <c r="AW57" s="65"/>
      <c r="AX57" s="65">
        <v>0</v>
      </c>
      <c r="AY57" s="65"/>
      <c r="AZ57" s="65">
        <v>1342.58</v>
      </c>
      <c r="BA57" s="57">
        <v>0</v>
      </c>
      <c r="BB57" s="65">
        <v>48009.2</v>
      </c>
      <c r="BC57" s="65">
        <v>33128.619999999995</v>
      </c>
      <c r="BD57" s="260"/>
      <c r="BE57" s="170">
        <v>1341</v>
      </c>
      <c r="BF57" s="163" t="s">
        <v>8747</v>
      </c>
      <c r="BG57" s="51" t="s">
        <v>2527</v>
      </c>
      <c r="BH57" s="17" t="s">
        <v>8458</v>
      </c>
      <c r="BI57" s="171">
        <v>12675</v>
      </c>
      <c r="BJ57" s="172">
        <v>12675</v>
      </c>
      <c r="BK57" s="171">
        <v>0</v>
      </c>
      <c r="BL57" s="17"/>
      <c r="BM57" s="48"/>
      <c r="BN57" s="67"/>
      <c r="BO57" s="67"/>
      <c r="BP57" s="48"/>
      <c r="BQ57" s="435" t="s">
        <v>8901</v>
      </c>
      <c r="BR57" s="380">
        <v>2</v>
      </c>
      <c r="BS57" s="381"/>
      <c r="BT57" s="382" t="s">
        <v>1647</v>
      </c>
      <c r="BU57" s="383" t="s">
        <v>752</v>
      </c>
      <c r="BV57" s="384" t="s">
        <v>1581</v>
      </c>
      <c r="BW57" s="384">
        <v>60190</v>
      </c>
      <c r="BX57" s="385" t="s">
        <v>8902</v>
      </c>
      <c r="BY57" s="22"/>
      <c r="BZ57" s="495">
        <v>1339</v>
      </c>
      <c r="CA57" s="320" t="b">
        <f>EXACT(A57,CH57)</f>
        <v>1</v>
      </c>
      <c r="CB57" s="318" t="b">
        <f>EXACT(D57,CF57)</f>
        <v>1</v>
      </c>
      <c r="CC57" s="318" t="b">
        <f>EXACT(E57,CG57)</f>
        <v>1</v>
      </c>
      <c r="CD57" s="502">
        <f>+S56-BC56</f>
        <v>0</v>
      </c>
      <c r="CE57" s="17" t="s">
        <v>672</v>
      </c>
      <c r="CF57" s="17" t="s">
        <v>2527</v>
      </c>
      <c r="CG57" s="103" t="s">
        <v>8458</v>
      </c>
      <c r="CH57" s="275">
        <v>3159800027533</v>
      </c>
      <c r="CI57" s="447"/>
      <c r="CJ57" s="17"/>
      <c r="CK57" s="276"/>
      <c r="CL57" s="17"/>
      <c r="CM57" s="17"/>
      <c r="CN57" s="17"/>
      <c r="CO57" s="17"/>
    </row>
    <row r="58" spans="1:93" s="51" customFormat="1">
      <c r="A58" s="451" t="s">
        <v>5184</v>
      </c>
      <c r="B58" s="83" t="s">
        <v>709</v>
      </c>
      <c r="C58" s="129" t="s">
        <v>686</v>
      </c>
      <c r="D58" s="158" t="s">
        <v>5182</v>
      </c>
      <c r="E58" s="92" t="s">
        <v>5183</v>
      </c>
      <c r="F58" s="451" t="s">
        <v>5184</v>
      </c>
      <c r="G58" s="59" t="s">
        <v>1580</v>
      </c>
      <c r="H58" s="449" t="s">
        <v>5185</v>
      </c>
      <c r="I58" s="234">
        <v>28779.19</v>
      </c>
      <c r="J58" s="234">
        <v>0</v>
      </c>
      <c r="K58" s="234">
        <v>0</v>
      </c>
      <c r="L58" s="234">
        <v>0</v>
      </c>
      <c r="M58" s="85">
        <v>0</v>
      </c>
      <c r="N58" s="85">
        <v>0</v>
      </c>
      <c r="O58" s="234">
        <v>0</v>
      </c>
      <c r="P58" s="234">
        <v>22.29</v>
      </c>
      <c r="Q58" s="234">
        <v>0</v>
      </c>
      <c r="R58" s="234">
        <v>19213.5</v>
      </c>
      <c r="S58" s="234">
        <v>9543.3999999999978</v>
      </c>
      <c r="T58" s="227" t="s">
        <v>1581</v>
      </c>
      <c r="U58" s="496">
        <v>76</v>
      </c>
      <c r="V58" s="129" t="s">
        <v>686</v>
      </c>
      <c r="W58" s="158" t="s">
        <v>5182</v>
      </c>
      <c r="X58" s="92" t="s">
        <v>5183</v>
      </c>
      <c r="Y58" s="262">
        <v>3159800051922</v>
      </c>
      <c r="Z58" s="228" t="s">
        <v>1581</v>
      </c>
      <c r="AA58" s="266">
        <v>19235.79</v>
      </c>
      <c r="AB58" s="65">
        <v>15300</v>
      </c>
      <c r="AC58" s="65"/>
      <c r="AD58" s="65">
        <v>863</v>
      </c>
      <c r="AE58" s="65">
        <v>424</v>
      </c>
      <c r="AF58" s="65">
        <v>2626.5</v>
      </c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>
        <v>0</v>
      </c>
      <c r="AR58" s="65"/>
      <c r="AS58" s="65">
        <v>0</v>
      </c>
      <c r="AT58" s="65"/>
      <c r="AU58" s="65"/>
      <c r="AV58" s="148"/>
      <c r="AW58" s="65"/>
      <c r="AX58" s="65">
        <v>0</v>
      </c>
      <c r="AY58" s="65"/>
      <c r="AZ58" s="65">
        <v>22.29</v>
      </c>
      <c r="BA58" s="57">
        <v>0</v>
      </c>
      <c r="BB58" s="65">
        <v>28779.19</v>
      </c>
      <c r="BC58" s="65">
        <v>9543.3999999999978</v>
      </c>
      <c r="BD58" s="252"/>
      <c r="BE58" s="170">
        <v>76</v>
      </c>
      <c r="BF58" s="163" t="s">
        <v>5550</v>
      </c>
      <c r="BG58" s="158" t="s">
        <v>5182</v>
      </c>
      <c r="BH58" s="92" t="s">
        <v>5183</v>
      </c>
      <c r="BI58" s="171">
        <v>19420</v>
      </c>
      <c r="BJ58" s="172">
        <v>15300</v>
      </c>
      <c r="BK58" s="171">
        <v>4120</v>
      </c>
      <c r="BL58" s="86"/>
      <c r="BM58" s="48"/>
      <c r="BN58" s="67"/>
      <c r="BO58" s="67"/>
      <c r="BP58" s="59"/>
      <c r="BQ58" s="372" t="s">
        <v>5672</v>
      </c>
      <c r="BR58" s="381" t="s">
        <v>709</v>
      </c>
      <c r="BS58" s="381" t="s">
        <v>4303</v>
      </c>
      <c r="BT58" s="395" t="s">
        <v>719</v>
      </c>
      <c r="BU58" s="396" t="s">
        <v>719</v>
      </c>
      <c r="BV58" s="396" t="s">
        <v>1581</v>
      </c>
      <c r="BW58" s="396">
        <v>60140</v>
      </c>
      <c r="BX58" s="397" t="s">
        <v>5673</v>
      </c>
      <c r="BY58" s="22"/>
      <c r="BZ58" s="475">
        <v>76</v>
      </c>
      <c r="CA58" s="320" t="b">
        <f>EXACT(A58,CH58)</f>
        <v>1</v>
      </c>
      <c r="CB58" s="318" t="b">
        <f>EXACT(D58,CF58)</f>
        <v>1</v>
      </c>
      <c r="CC58" s="318" t="b">
        <f>EXACT(E58,CG58)</f>
        <v>1</v>
      </c>
      <c r="CD58" s="502">
        <f>+S58-BC58</f>
        <v>0</v>
      </c>
      <c r="CE58" s="51" t="s">
        <v>686</v>
      </c>
      <c r="CF58" s="90" t="s">
        <v>5182</v>
      </c>
      <c r="CG58" s="103" t="s">
        <v>5183</v>
      </c>
      <c r="CH58" s="275">
        <v>3159800051922</v>
      </c>
      <c r="CK58" s="276"/>
      <c r="CL58" s="17"/>
      <c r="CM58" s="273"/>
      <c r="CN58" s="17"/>
      <c r="CO58" s="157"/>
    </row>
    <row r="59" spans="1:93" s="51" customFormat="1">
      <c r="A59" s="452" t="s">
        <v>7430</v>
      </c>
      <c r="B59" s="83" t="s">
        <v>709</v>
      </c>
      <c r="C59" s="237" t="s">
        <v>686</v>
      </c>
      <c r="D59" s="87" t="s">
        <v>6753</v>
      </c>
      <c r="E59" s="1" t="s">
        <v>6754</v>
      </c>
      <c r="F59" s="452" t="s">
        <v>7430</v>
      </c>
      <c r="G59" s="59" t="s">
        <v>1580</v>
      </c>
      <c r="H59" s="283" t="s">
        <v>6887</v>
      </c>
      <c r="I59" s="244">
        <v>34169.57</v>
      </c>
      <c r="J59" s="310">
        <v>0</v>
      </c>
      <c r="K59" s="81">
        <v>0</v>
      </c>
      <c r="L59" s="81">
        <v>0</v>
      </c>
      <c r="M59" s="85">
        <v>0</v>
      </c>
      <c r="N59" s="81">
        <v>0</v>
      </c>
      <c r="O59" s="81">
        <v>0</v>
      </c>
      <c r="P59" s="85">
        <v>166.81</v>
      </c>
      <c r="Q59" s="81">
        <v>0</v>
      </c>
      <c r="R59" s="85">
        <v>16007</v>
      </c>
      <c r="S59" s="81">
        <v>17995.760000000002</v>
      </c>
      <c r="T59" s="227" t="s">
        <v>1581</v>
      </c>
      <c r="U59" s="496">
        <v>350</v>
      </c>
      <c r="V59" s="237" t="s">
        <v>686</v>
      </c>
      <c r="W59" s="87" t="s">
        <v>6753</v>
      </c>
      <c r="X59" s="424" t="s">
        <v>6754</v>
      </c>
      <c r="Y59" s="261">
        <v>3159900032661</v>
      </c>
      <c r="Z59" s="228" t="s">
        <v>1581</v>
      </c>
      <c r="AA59" s="266">
        <v>16173.81</v>
      </c>
      <c r="AB59" s="65">
        <v>14720</v>
      </c>
      <c r="AC59" s="65"/>
      <c r="AD59" s="65">
        <v>863</v>
      </c>
      <c r="AE59" s="65">
        <v>424</v>
      </c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148"/>
      <c r="AW59" s="65"/>
      <c r="AX59" s="65">
        <v>0</v>
      </c>
      <c r="AY59" s="65"/>
      <c r="AZ59" s="65">
        <v>166.81</v>
      </c>
      <c r="BA59" s="57">
        <v>0</v>
      </c>
      <c r="BB59" s="65">
        <v>34169.57</v>
      </c>
      <c r="BC59" s="65">
        <v>17995.760000000002</v>
      </c>
      <c r="BD59" s="260"/>
      <c r="BE59" s="170">
        <v>351</v>
      </c>
      <c r="BF59" s="163" t="s">
        <v>7036</v>
      </c>
      <c r="BG59" s="86" t="s">
        <v>6753</v>
      </c>
      <c r="BH59" s="86" t="s">
        <v>6754</v>
      </c>
      <c r="BI59" s="171">
        <v>14720</v>
      </c>
      <c r="BJ59" s="172">
        <v>14720</v>
      </c>
      <c r="BK59" s="171">
        <v>0</v>
      </c>
      <c r="BL59" s="86"/>
      <c r="BM59" s="48"/>
      <c r="BN59" s="67"/>
      <c r="BO59" s="67"/>
      <c r="BP59" s="48"/>
      <c r="BQ59" s="368" t="s">
        <v>7226</v>
      </c>
      <c r="BR59" s="380" t="s">
        <v>676</v>
      </c>
      <c r="BS59" s="381" t="s">
        <v>709</v>
      </c>
      <c r="BT59" s="382" t="s">
        <v>50</v>
      </c>
      <c r="BU59" s="388" t="s">
        <v>679</v>
      </c>
      <c r="BV59" s="388" t="s">
        <v>1581</v>
      </c>
      <c r="BW59" s="389">
        <v>60160</v>
      </c>
      <c r="BX59" s="385" t="s">
        <v>7227</v>
      </c>
      <c r="BY59" s="22"/>
      <c r="BZ59" s="495">
        <v>351</v>
      </c>
      <c r="CA59" s="320" t="b">
        <f>EXACT(A59,CH59)</f>
        <v>1</v>
      </c>
      <c r="CB59" s="318" t="b">
        <f>EXACT(D59,CF59)</f>
        <v>1</v>
      </c>
      <c r="CC59" s="318" t="b">
        <f>EXACT(E59,CG59)</f>
        <v>1</v>
      </c>
      <c r="CD59" s="502">
        <f>+S58-BC58</f>
        <v>0</v>
      </c>
      <c r="CE59" s="17" t="s">
        <v>686</v>
      </c>
      <c r="CF59" s="17" t="s">
        <v>6753</v>
      </c>
      <c r="CG59" s="103" t="s">
        <v>6754</v>
      </c>
      <c r="CH59" s="275">
        <v>3159900032661</v>
      </c>
      <c r="CJ59" s="17"/>
      <c r="CK59" s="276"/>
      <c r="CM59" s="273"/>
      <c r="CN59" s="17"/>
      <c r="CO59" s="157"/>
    </row>
    <row r="60" spans="1:93" s="51" customFormat="1">
      <c r="A60" s="452" t="s">
        <v>4706</v>
      </c>
      <c r="B60" s="83" t="s">
        <v>709</v>
      </c>
      <c r="C60" s="237" t="s">
        <v>686</v>
      </c>
      <c r="D60" s="86" t="s">
        <v>1389</v>
      </c>
      <c r="E60" s="92" t="s">
        <v>498</v>
      </c>
      <c r="F60" s="452" t="s">
        <v>4706</v>
      </c>
      <c r="G60" s="59" t="s">
        <v>1580</v>
      </c>
      <c r="H60" s="449" t="s">
        <v>996</v>
      </c>
      <c r="I60" s="244">
        <v>14946.4</v>
      </c>
      <c r="J60" s="310">
        <v>0</v>
      </c>
      <c r="K60" s="81">
        <v>0</v>
      </c>
      <c r="L60" s="81">
        <v>0</v>
      </c>
      <c r="M60" s="85">
        <v>1113</v>
      </c>
      <c r="N60" s="81">
        <v>0</v>
      </c>
      <c r="O60" s="81">
        <v>0</v>
      </c>
      <c r="P60" s="85">
        <v>0</v>
      </c>
      <c r="Q60" s="81">
        <v>0</v>
      </c>
      <c r="R60" s="85">
        <v>10363</v>
      </c>
      <c r="S60" s="81">
        <v>4396.3999999999996</v>
      </c>
      <c r="T60" s="227" t="s">
        <v>1581</v>
      </c>
      <c r="U60" s="496">
        <v>892</v>
      </c>
      <c r="V60" s="237" t="s">
        <v>686</v>
      </c>
      <c r="W60" s="86" t="s">
        <v>1389</v>
      </c>
      <c r="X60" s="92" t="s">
        <v>498</v>
      </c>
      <c r="Y60" s="262">
        <v>3160100079443</v>
      </c>
      <c r="Z60" s="228" t="s">
        <v>1581</v>
      </c>
      <c r="AA60" s="54">
        <v>11663</v>
      </c>
      <c r="AB60" s="55">
        <v>9500</v>
      </c>
      <c r="AC60" s="56"/>
      <c r="AD60" s="175">
        <v>863</v>
      </c>
      <c r="AE60" s="175"/>
      <c r="AF60" s="55"/>
      <c r="AG60" s="55"/>
      <c r="AH60" s="55"/>
      <c r="AI60" s="55"/>
      <c r="AJ60" s="55"/>
      <c r="AK60" s="55"/>
      <c r="AL60" s="55"/>
      <c r="AM60" s="57"/>
      <c r="AN60" s="57"/>
      <c r="AO60" s="57">
        <v>0</v>
      </c>
      <c r="AP60" s="57"/>
      <c r="AQ60" s="58"/>
      <c r="AR60" s="57"/>
      <c r="AS60" s="57"/>
      <c r="AT60" s="57"/>
      <c r="AU60" s="57"/>
      <c r="AV60" s="147"/>
      <c r="AW60" s="57"/>
      <c r="AX60" s="57">
        <v>1300</v>
      </c>
      <c r="AY60" s="58"/>
      <c r="AZ60" s="58">
        <v>0</v>
      </c>
      <c r="BA60" s="74">
        <v>0</v>
      </c>
      <c r="BB60" s="58">
        <v>16059.4</v>
      </c>
      <c r="BC60" s="58">
        <v>4396.3999999999996</v>
      </c>
      <c r="BD60" s="252"/>
      <c r="BE60" s="170">
        <v>893</v>
      </c>
      <c r="BF60" s="101" t="s">
        <v>2278</v>
      </c>
      <c r="BG60" s="158" t="s">
        <v>1389</v>
      </c>
      <c r="BH60" s="92" t="s">
        <v>498</v>
      </c>
      <c r="BI60" s="124">
        <v>9500</v>
      </c>
      <c r="BJ60" s="124">
        <v>9500</v>
      </c>
      <c r="BK60" s="124">
        <v>0</v>
      </c>
      <c r="BL60" s="158"/>
      <c r="BM60" s="59" t="s">
        <v>690</v>
      </c>
      <c r="BN60" s="60"/>
      <c r="BO60" s="60"/>
      <c r="BP60" s="48"/>
      <c r="BQ60" s="368">
        <v>13</v>
      </c>
      <c r="BR60" s="380" t="s">
        <v>709</v>
      </c>
      <c r="BS60" s="381" t="s">
        <v>1445</v>
      </c>
      <c r="BT60" s="382" t="s">
        <v>719</v>
      </c>
      <c r="BU60" s="383" t="s">
        <v>719</v>
      </c>
      <c r="BV60" s="384" t="s">
        <v>1581</v>
      </c>
      <c r="BW60" s="384">
        <v>60140</v>
      </c>
      <c r="BX60" s="385"/>
      <c r="BY60" s="76"/>
      <c r="BZ60" s="475">
        <v>892</v>
      </c>
      <c r="CA60" s="320" t="b">
        <f>EXACT(A60,CH60)</f>
        <v>1</v>
      </c>
      <c r="CB60" s="318" t="b">
        <f>EXACT(D60,CF60)</f>
        <v>1</v>
      </c>
      <c r="CC60" s="318" t="b">
        <f>EXACT(E60,CG60)</f>
        <v>1</v>
      </c>
      <c r="CD60" s="502">
        <f>+S59-BC59</f>
        <v>0</v>
      </c>
      <c r="CE60" s="51" t="s">
        <v>686</v>
      </c>
      <c r="CF60" s="157" t="s">
        <v>1389</v>
      </c>
      <c r="CG60" s="99" t="s">
        <v>498</v>
      </c>
      <c r="CH60" s="311">
        <v>3160100079443</v>
      </c>
      <c r="CI60" s="447"/>
      <c r="CK60" s="276"/>
      <c r="CM60" s="273"/>
      <c r="CN60" s="17"/>
      <c r="CO60" s="158"/>
    </row>
    <row r="61" spans="1:93" s="51" customFormat="1">
      <c r="A61" s="451" t="s">
        <v>5218</v>
      </c>
      <c r="B61" s="83" t="s">
        <v>709</v>
      </c>
      <c r="C61" s="129" t="s">
        <v>686</v>
      </c>
      <c r="D61" s="158" t="s">
        <v>1648</v>
      </c>
      <c r="E61" s="92" t="s">
        <v>5217</v>
      </c>
      <c r="F61" s="451" t="s">
        <v>5218</v>
      </c>
      <c r="G61" s="59" t="s">
        <v>1580</v>
      </c>
      <c r="H61" s="449" t="s">
        <v>5219</v>
      </c>
      <c r="I61" s="234">
        <v>48438</v>
      </c>
      <c r="J61" s="234">
        <v>0</v>
      </c>
      <c r="K61" s="234">
        <v>18.850000000000001</v>
      </c>
      <c r="L61" s="234">
        <v>0</v>
      </c>
      <c r="M61" s="85">
        <v>0</v>
      </c>
      <c r="N61" s="85">
        <v>0</v>
      </c>
      <c r="O61" s="234">
        <v>0</v>
      </c>
      <c r="P61" s="234">
        <v>1637.35</v>
      </c>
      <c r="Q61" s="234">
        <v>0</v>
      </c>
      <c r="R61" s="234">
        <v>32018</v>
      </c>
      <c r="S61" s="234">
        <v>14801.5</v>
      </c>
      <c r="T61" s="227" t="s">
        <v>1581</v>
      </c>
      <c r="U61" s="496">
        <v>226</v>
      </c>
      <c r="V61" s="129" t="s">
        <v>686</v>
      </c>
      <c r="W61" s="158" t="s">
        <v>1648</v>
      </c>
      <c r="X61" s="92" t="s">
        <v>5217</v>
      </c>
      <c r="Y61" s="262">
        <v>3160100297114</v>
      </c>
      <c r="Z61" s="228" t="s">
        <v>1581</v>
      </c>
      <c r="AA61" s="266">
        <v>33655.35</v>
      </c>
      <c r="AB61" s="66">
        <v>31155</v>
      </c>
      <c r="AC61" s="65"/>
      <c r="AD61" s="266">
        <v>863</v>
      </c>
      <c r="AE61" s="266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148"/>
      <c r="AW61" s="65"/>
      <c r="AX61" s="65">
        <v>0</v>
      </c>
      <c r="AY61" s="66"/>
      <c r="AZ61" s="66">
        <v>1637.35</v>
      </c>
      <c r="BA61" s="74">
        <v>0</v>
      </c>
      <c r="BB61" s="66">
        <v>48456.85</v>
      </c>
      <c r="BC61" s="66">
        <v>14801.5</v>
      </c>
      <c r="BD61" s="252"/>
      <c r="BE61" s="170">
        <v>227</v>
      </c>
      <c r="BF61" s="101" t="s">
        <v>5559</v>
      </c>
      <c r="BG61" s="158" t="s">
        <v>1648</v>
      </c>
      <c r="BH61" s="92" t="s">
        <v>5217</v>
      </c>
      <c r="BI61" s="169">
        <v>31155</v>
      </c>
      <c r="BJ61" s="124">
        <v>31155</v>
      </c>
      <c r="BK61" s="124">
        <v>0</v>
      </c>
      <c r="BL61" s="158"/>
      <c r="BM61" s="48"/>
      <c r="BN61" s="67"/>
      <c r="BO61" s="67"/>
      <c r="BP61" s="59"/>
      <c r="BQ61" s="369" t="s">
        <v>5685</v>
      </c>
      <c r="BR61" s="380" t="s">
        <v>709</v>
      </c>
      <c r="BS61" s="381" t="s">
        <v>5686</v>
      </c>
      <c r="BT61" s="383" t="s">
        <v>719</v>
      </c>
      <c r="BU61" s="383" t="s">
        <v>719</v>
      </c>
      <c r="BV61" s="383" t="s">
        <v>1581</v>
      </c>
      <c r="BW61" s="383">
        <v>60140</v>
      </c>
      <c r="BX61" s="385" t="s">
        <v>5687</v>
      </c>
      <c r="BY61" s="23"/>
      <c r="BZ61" s="495">
        <v>227</v>
      </c>
      <c r="CA61" s="320" t="b">
        <f>EXACT(A61,CH61)</f>
        <v>1</v>
      </c>
      <c r="CB61" s="318" t="b">
        <f>EXACT(D61,CF61)</f>
        <v>1</v>
      </c>
      <c r="CC61" s="318" t="b">
        <f>EXACT(E61,CG61)</f>
        <v>1</v>
      </c>
      <c r="CD61" s="502">
        <f>+S60-BC60</f>
        <v>0</v>
      </c>
      <c r="CE61" s="51" t="s">
        <v>686</v>
      </c>
      <c r="CF61" s="17" t="s">
        <v>1648</v>
      </c>
      <c r="CG61" s="103" t="s">
        <v>5217</v>
      </c>
      <c r="CH61" s="275">
        <v>3160100297114</v>
      </c>
      <c r="CI61" s="447"/>
      <c r="CJ61" s="17"/>
      <c r="CK61" s="276"/>
      <c r="CM61" s="273"/>
      <c r="CN61" s="17"/>
      <c r="CO61" s="157"/>
    </row>
    <row r="62" spans="1:93" s="51" customFormat="1">
      <c r="A62" s="452" t="s">
        <v>5088</v>
      </c>
      <c r="B62" s="83" t="s">
        <v>709</v>
      </c>
      <c r="C62" s="129" t="s">
        <v>686</v>
      </c>
      <c r="D62" s="158" t="s">
        <v>491</v>
      </c>
      <c r="E62" s="92" t="s">
        <v>3397</v>
      </c>
      <c r="F62" s="452" t="s">
        <v>5088</v>
      </c>
      <c r="G62" s="59" t="s">
        <v>1580</v>
      </c>
      <c r="H62" s="449" t="s">
        <v>3487</v>
      </c>
      <c r="I62" s="234">
        <v>31192</v>
      </c>
      <c r="J62" s="234">
        <v>0</v>
      </c>
      <c r="K62" s="234">
        <v>0</v>
      </c>
      <c r="L62" s="234">
        <v>0</v>
      </c>
      <c r="M62" s="85">
        <v>0</v>
      </c>
      <c r="N62" s="85">
        <v>0</v>
      </c>
      <c r="O62" s="234">
        <v>0</v>
      </c>
      <c r="P62" s="234">
        <v>267.93</v>
      </c>
      <c r="Q62" s="234">
        <v>0</v>
      </c>
      <c r="R62" s="234">
        <v>15806.65</v>
      </c>
      <c r="S62" s="234">
        <v>15117.42</v>
      </c>
      <c r="T62" s="227" t="s">
        <v>1581</v>
      </c>
      <c r="U62" s="496">
        <v>764</v>
      </c>
      <c r="V62" s="129" t="s">
        <v>686</v>
      </c>
      <c r="W62" s="158" t="s">
        <v>491</v>
      </c>
      <c r="X62" s="92" t="s">
        <v>3397</v>
      </c>
      <c r="Y62" s="262">
        <v>3160100403798</v>
      </c>
      <c r="Z62" s="228" t="s">
        <v>1581</v>
      </c>
      <c r="AA62" s="54">
        <v>16074.58</v>
      </c>
      <c r="AB62" s="55">
        <v>14943.65</v>
      </c>
      <c r="AC62" s="56"/>
      <c r="AD62" s="175">
        <v>863</v>
      </c>
      <c r="AE62" s="175"/>
      <c r="AF62" s="55"/>
      <c r="AG62" s="55"/>
      <c r="AH62" s="55"/>
      <c r="AI62" s="55"/>
      <c r="AJ62" s="55"/>
      <c r="AK62" s="55"/>
      <c r="AL62" s="55"/>
      <c r="AM62" s="57"/>
      <c r="AN62" s="57"/>
      <c r="AO62" s="57"/>
      <c r="AP62" s="57"/>
      <c r="AQ62" s="58"/>
      <c r="AR62" s="66"/>
      <c r="AS62" s="65"/>
      <c r="AT62" s="65"/>
      <c r="AU62" s="56"/>
      <c r="AV62" s="148"/>
      <c r="AW62" s="56"/>
      <c r="AX62" s="56">
        <v>0</v>
      </c>
      <c r="AY62" s="73"/>
      <c r="AZ62" s="58">
        <v>267.93</v>
      </c>
      <c r="BA62" s="74">
        <v>0</v>
      </c>
      <c r="BB62" s="58">
        <v>31192</v>
      </c>
      <c r="BC62" s="58">
        <v>15117.42</v>
      </c>
      <c r="BD62" s="252"/>
      <c r="BE62" s="170">
        <v>765</v>
      </c>
      <c r="BF62" s="101" t="s">
        <v>3567</v>
      </c>
      <c r="BG62" s="158" t="s">
        <v>491</v>
      </c>
      <c r="BH62" s="92" t="s">
        <v>3397</v>
      </c>
      <c r="BI62" s="125">
        <v>14943.65</v>
      </c>
      <c r="BJ62" s="125">
        <v>14943.65</v>
      </c>
      <c r="BK62" s="124">
        <v>0</v>
      </c>
      <c r="BL62" s="158"/>
      <c r="BM62" s="164"/>
      <c r="BN62" s="164"/>
      <c r="BO62" s="164"/>
      <c r="BP62" s="59"/>
      <c r="BQ62" s="370">
        <v>281</v>
      </c>
      <c r="BR62" s="387">
        <v>10</v>
      </c>
      <c r="BS62" s="381" t="s">
        <v>709</v>
      </c>
      <c r="BT62" s="388" t="s">
        <v>3644</v>
      </c>
      <c r="BU62" s="388" t="s">
        <v>3645</v>
      </c>
      <c r="BV62" s="388" t="s">
        <v>283</v>
      </c>
      <c r="BW62" s="389">
        <v>15000</v>
      </c>
      <c r="BX62" s="389" t="s">
        <v>3646</v>
      </c>
      <c r="BY62" s="22"/>
      <c r="BZ62" s="475">
        <v>764</v>
      </c>
      <c r="CA62" s="320" t="b">
        <f>EXACT(A62,CH62)</f>
        <v>1</v>
      </c>
      <c r="CB62" s="318" t="b">
        <f>EXACT(D62,CF62)</f>
        <v>1</v>
      </c>
      <c r="CC62" s="318" t="b">
        <f>EXACT(E62,CG62)</f>
        <v>1</v>
      </c>
      <c r="CD62" s="502">
        <f>+S61-BC61</f>
        <v>0</v>
      </c>
      <c r="CE62" s="17" t="s">
        <v>686</v>
      </c>
      <c r="CF62" s="17" t="s">
        <v>491</v>
      </c>
      <c r="CG62" s="103" t="s">
        <v>3397</v>
      </c>
      <c r="CH62" s="275">
        <v>3160100403798</v>
      </c>
      <c r="CI62" s="447"/>
      <c r="CJ62" s="17"/>
      <c r="CK62" s="276"/>
      <c r="CL62" s="17"/>
      <c r="CM62" s="17"/>
      <c r="CN62" s="17"/>
      <c r="CO62" s="17"/>
    </row>
    <row r="63" spans="1:93">
      <c r="A63" s="452" t="s">
        <v>4586</v>
      </c>
      <c r="B63" s="83" t="s">
        <v>709</v>
      </c>
      <c r="C63" s="129" t="s">
        <v>686</v>
      </c>
      <c r="D63" s="158" t="s">
        <v>1648</v>
      </c>
      <c r="E63" s="92" t="s">
        <v>1649</v>
      </c>
      <c r="F63" s="452" t="s">
        <v>4586</v>
      </c>
      <c r="G63" s="59" t="s">
        <v>1580</v>
      </c>
      <c r="H63" s="449" t="s">
        <v>1673</v>
      </c>
      <c r="I63" s="234">
        <v>33376.199999999997</v>
      </c>
      <c r="J63" s="234">
        <v>0</v>
      </c>
      <c r="K63" s="234">
        <v>128.93</v>
      </c>
      <c r="L63" s="234">
        <v>0</v>
      </c>
      <c r="M63" s="85">
        <v>2383</v>
      </c>
      <c r="N63" s="85">
        <v>0</v>
      </c>
      <c r="O63" s="234">
        <v>0</v>
      </c>
      <c r="P63" s="234">
        <v>502.74</v>
      </c>
      <c r="Q63" s="234">
        <v>0</v>
      </c>
      <c r="R63" s="234">
        <v>21878</v>
      </c>
      <c r="S63" s="234">
        <v>10490.099999999995</v>
      </c>
      <c r="T63" s="227" t="s">
        <v>1581</v>
      </c>
      <c r="U63" s="496">
        <v>227</v>
      </c>
      <c r="V63" s="129" t="s">
        <v>686</v>
      </c>
      <c r="W63" s="158" t="s">
        <v>1648</v>
      </c>
      <c r="X63" s="92" t="s">
        <v>1649</v>
      </c>
      <c r="Y63" s="262">
        <v>3160100428421</v>
      </c>
      <c r="Z63" s="228" t="s">
        <v>1581</v>
      </c>
      <c r="AA63" s="54">
        <v>25398.030000000002</v>
      </c>
      <c r="AB63" s="55">
        <v>21015</v>
      </c>
      <c r="AC63" s="56"/>
      <c r="AD63" s="175">
        <v>863</v>
      </c>
      <c r="AE63" s="175"/>
      <c r="AF63" s="55"/>
      <c r="AG63" s="55"/>
      <c r="AH63" s="55"/>
      <c r="AI63" s="55"/>
      <c r="AJ63" s="55"/>
      <c r="AK63" s="55"/>
      <c r="AL63" s="55"/>
      <c r="AM63" s="57"/>
      <c r="AN63" s="57"/>
      <c r="AO63" s="57"/>
      <c r="AP63" s="57"/>
      <c r="AQ63" s="58"/>
      <c r="AR63" s="57"/>
      <c r="AS63" s="57"/>
      <c r="AT63" s="57"/>
      <c r="AU63" s="57"/>
      <c r="AV63" s="147"/>
      <c r="AW63" s="57"/>
      <c r="AX63" s="57">
        <v>3017.29</v>
      </c>
      <c r="AY63" s="58"/>
      <c r="AZ63" s="58">
        <v>502.74</v>
      </c>
      <c r="BA63" s="74">
        <v>0</v>
      </c>
      <c r="BB63" s="58">
        <v>35888.129999999997</v>
      </c>
      <c r="BC63" s="58">
        <v>10490.099999999995</v>
      </c>
      <c r="BD63" s="252"/>
      <c r="BE63" s="170">
        <v>228</v>
      </c>
      <c r="BF63" s="101" t="s">
        <v>109</v>
      </c>
      <c r="BG63" s="158" t="s">
        <v>1648</v>
      </c>
      <c r="BH63" s="92" t="s">
        <v>1649</v>
      </c>
      <c r="BI63" s="58">
        <v>21015</v>
      </c>
      <c r="BJ63" s="58">
        <v>21015</v>
      </c>
      <c r="BK63" s="124">
        <v>0</v>
      </c>
      <c r="BL63" s="158"/>
      <c r="BM63" s="59"/>
      <c r="BN63" s="60"/>
      <c r="BO63" s="60"/>
      <c r="BP63" s="59"/>
      <c r="BQ63" s="370" t="s">
        <v>167</v>
      </c>
      <c r="BR63" s="387" t="s">
        <v>676</v>
      </c>
      <c r="BS63" s="381" t="s">
        <v>709</v>
      </c>
      <c r="BT63" s="388" t="s">
        <v>6</v>
      </c>
      <c r="BU63" s="388" t="s">
        <v>719</v>
      </c>
      <c r="BV63" s="388" t="s">
        <v>1581</v>
      </c>
      <c r="BW63" s="399">
        <v>60260</v>
      </c>
      <c r="BX63" s="389" t="s">
        <v>168</v>
      </c>
      <c r="BZ63" s="475">
        <v>228</v>
      </c>
      <c r="CA63" s="320" t="b">
        <f>EXACT(A63,CH63)</f>
        <v>1</v>
      </c>
      <c r="CB63" s="318" t="b">
        <f>EXACT(D63,CF63)</f>
        <v>1</v>
      </c>
      <c r="CC63" s="318" t="b">
        <f>EXACT(E63,CG63)</f>
        <v>1</v>
      </c>
      <c r="CD63" s="502">
        <f>+S62-BC62</f>
        <v>0</v>
      </c>
      <c r="CE63" s="17" t="s">
        <v>686</v>
      </c>
      <c r="CF63" s="157" t="s">
        <v>1648</v>
      </c>
      <c r="CG63" s="103" t="s">
        <v>1649</v>
      </c>
      <c r="CH63" s="275">
        <v>3160100428421</v>
      </c>
      <c r="CI63" s="51"/>
      <c r="CM63" s="273"/>
      <c r="CO63" s="157"/>
    </row>
    <row r="64" spans="1:93" s="51" customFormat="1">
      <c r="A64" s="452" t="s">
        <v>5937</v>
      </c>
      <c r="B64" s="83" t="s">
        <v>709</v>
      </c>
      <c r="C64" s="237" t="s">
        <v>672</v>
      </c>
      <c r="D64" s="86" t="s">
        <v>5936</v>
      </c>
      <c r="E64" s="92" t="s">
        <v>3882</v>
      </c>
      <c r="F64" s="452" t="s">
        <v>5937</v>
      </c>
      <c r="G64" s="59" t="s">
        <v>1580</v>
      </c>
      <c r="H64" s="283" t="s">
        <v>6228</v>
      </c>
      <c r="I64" s="244">
        <v>44952.4</v>
      </c>
      <c r="J64" s="310">
        <v>0</v>
      </c>
      <c r="K64" s="81">
        <v>32.18</v>
      </c>
      <c r="L64" s="81">
        <v>0</v>
      </c>
      <c r="M64" s="85">
        <v>0</v>
      </c>
      <c r="N64" s="81">
        <v>0</v>
      </c>
      <c r="O64" s="81">
        <v>0</v>
      </c>
      <c r="P64" s="85">
        <v>1290.1199999999999</v>
      </c>
      <c r="Q64" s="81">
        <v>0</v>
      </c>
      <c r="R64" s="85">
        <v>25606.5</v>
      </c>
      <c r="S64" s="81">
        <v>13584.54</v>
      </c>
      <c r="T64" s="227" t="s">
        <v>1581</v>
      </c>
      <c r="U64" s="496">
        <v>896</v>
      </c>
      <c r="V64" s="237" t="s">
        <v>672</v>
      </c>
      <c r="W64" s="86" t="s">
        <v>5936</v>
      </c>
      <c r="X64" s="92" t="s">
        <v>3882</v>
      </c>
      <c r="Y64" s="261">
        <v>3160100441053</v>
      </c>
      <c r="Z64" s="228" t="s">
        <v>1581</v>
      </c>
      <c r="AA64" s="266">
        <v>31400.039999999997</v>
      </c>
      <c r="AB64" s="65">
        <v>21000</v>
      </c>
      <c r="AC64" s="65"/>
      <c r="AD64" s="65">
        <v>863</v>
      </c>
      <c r="AE64" s="65">
        <v>424</v>
      </c>
      <c r="AF64" s="65">
        <v>3319.5</v>
      </c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>
        <v>0</v>
      </c>
      <c r="AS64" s="65">
        <v>0</v>
      </c>
      <c r="AT64" s="65"/>
      <c r="AU64" s="65"/>
      <c r="AV64" s="148"/>
      <c r="AW64" s="65"/>
      <c r="AX64" s="65">
        <v>4503.42</v>
      </c>
      <c r="AY64" s="65"/>
      <c r="AZ64" s="65">
        <v>1290.1199999999999</v>
      </c>
      <c r="BA64" s="57">
        <v>0</v>
      </c>
      <c r="BB64" s="65">
        <v>44984.58</v>
      </c>
      <c r="BC64" s="65">
        <v>13584.540000000005</v>
      </c>
      <c r="BD64" s="260"/>
      <c r="BE64" s="170">
        <v>897</v>
      </c>
      <c r="BF64" s="163" t="s">
        <v>6340</v>
      </c>
      <c r="BG64" s="86" t="s">
        <v>5936</v>
      </c>
      <c r="BH64" s="86" t="s">
        <v>3882</v>
      </c>
      <c r="BI64" s="171">
        <v>27767.65</v>
      </c>
      <c r="BJ64" s="172">
        <v>21000</v>
      </c>
      <c r="BK64" s="171">
        <v>6767.6500000000015</v>
      </c>
      <c r="BL64" s="86"/>
      <c r="BM64" s="48"/>
      <c r="BN64" s="67"/>
      <c r="BO64" s="67"/>
      <c r="BP64" s="48"/>
      <c r="BQ64" s="368">
        <v>226</v>
      </c>
      <c r="BR64" s="380" t="s">
        <v>788</v>
      </c>
      <c r="BS64" s="381" t="s">
        <v>6502</v>
      </c>
      <c r="BT64" s="382" t="s">
        <v>719</v>
      </c>
      <c r="BU64" s="383" t="s">
        <v>719</v>
      </c>
      <c r="BV64" s="384" t="s">
        <v>1581</v>
      </c>
      <c r="BW64" s="384">
        <v>60140</v>
      </c>
      <c r="BX64" s="385" t="s">
        <v>6503</v>
      </c>
      <c r="BY64" s="22"/>
      <c r="BZ64" s="475">
        <v>896</v>
      </c>
      <c r="CA64" s="320" t="b">
        <f>EXACT(A64,CH64)</f>
        <v>1</v>
      </c>
      <c r="CB64" s="318" t="b">
        <f>EXACT(D64,CF64)</f>
        <v>1</v>
      </c>
      <c r="CC64" s="318" t="b">
        <f>EXACT(E64,CG64)</f>
        <v>1</v>
      </c>
      <c r="CD64" s="502">
        <f>+S63-BC63</f>
        <v>0</v>
      </c>
      <c r="CE64" s="51" t="s">
        <v>672</v>
      </c>
      <c r="CF64" s="157" t="s">
        <v>5936</v>
      </c>
      <c r="CG64" s="103" t="s">
        <v>3882</v>
      </c>
      <c r="CH64" s="275">
        <v>3160100441053</v>
      </c>
      <c r="CI64" s="447"/>
      <c r="CK64" s="276"/>
      <c r="CL64" s="17"/>
      <c r="CM64" s="273"/>
      <c r="CN64" s="17"/>
      <c r="CO64" s="157"/>
    </row>
    <row r="65" spans="1:93">
      <c r="A65" s="452" t="s">
        <v>4947</v>
      </c>
      <c r="B65" s="83" t="s">
        <v>709</v>
      </c>
      <c r="C65" s="129" t="s">
        <v>686</v>
      </c>
      <c r="D65" s="158" t="s">
        <v>263</v>
      </c>
      <c r="E65" s="92" t="s">
        <v>267</v>
      </c>
      <c r="F65" s="452" t="s">
        <v>4947</v>
      </c>
      <c r="G65" s="59" t="s">
        <v>1580</v>
      </c>
      <c r="H65" s="449" t="s">
        <v>1822</v>
      </c>
      <c r="I65" s="234">
        <v>12668.16</v>
      </c>
      <c r="J65" s="234">
        <v>0</v>
      </c>
      <c r="K65" s="234">
        <v>112.73</v>
      </c>
      <c r="L65" s="234">
        <v>0</v>
      </c>
      <c r="M65" s="85">
        <v>2890</v>
      </c>
      <c r="N65" s="85">
        <v>0</v>
      </c>
      <c r="O65" s="234">
        <v>0</v>
      </c>
      <c r="P65" s="234">
        <v>0</v>
      </c>
      <c r="Q65" s="234">
        <v>0</v>
      </c>
      <c r="R65" s="234">
        <v>13714</v>
      </c>
      <c r="S65" s="234">
        <v>656.88999999999942</v>
      </c>
      <c r="T65" s="227" t="s">
        <v>1581</v>
      </c>
      <c r="U65" s="496">
        <v>510</v>
      </c>
      <c r="V65" s="129" t="s">
        <v>686</v>
      </c>
      <c r="W65" s="158" t="s">
        <v>263</v>
      </c>
      <c r="X65" s="92" t="s">
        <v>267</v>
      </c>
      <c r="Y65" s="262">
        <v>3160100445598</v>
      </c>
      <c r="Z65" s="228" t="s">
        <v>1581</v>
      </c>
      <c r="AA65" s="266">
        <v>15014</v>
      </c>
      <c r="AB65" s="65">
        <v>12515</v>
      </c>
      <c r="AC65" s="65"/>
      <c r="AD65" s="65">
        <v>782</v>
      </c>
      <c r="AE65" s="65">
        <v>417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148"/>
      <c r="AW65" s="65"/>
      <c r="AX65" s="65">
        <v>1300</v>
      </c>
      <c r="AY65" s="65"/>
      <c r="AZ65" s="65">
        <v>0</v>
      </c>
      <c r="BA65" s="57">
        <v>0</v>
      </c>
      <c r="BB65" s="65">
        <v>15670.89</v>
      </c>
      <c r="BC65" s="65">
        <v>656.88999999999942</v>
      </c>
      <c r="BD65" s="252"/>
      <c r="BE65" s="170">
        <v>511</v>
      </c>
      <c r="BF65" s="163" t="s">
        <v>2203</v>
      </c>
      <c r="BG65" s="158" t="s">
        <v>263</v>
      </c>
      <c r="BH65" s="92" t="s">
        <v>267</v>
      </c>
      <c r="BI65" s="65">
        <v>12515</v>
      </c>
      <c r="BJ65" s="57">
        <v>12515</v>
      </c>
      <c r="BK65" s="171">
        <v>0</v>
      </c>
      <c r="BL65" s="86"/>
      <c r="BM65" s="48"/>
      <c r="BN65" s="67"/>
      <c r="BO65" s="67"/>
      <c r="BP65" s="59"/>
      <c r="BQ65" s="369" t="s">
        <v>274</v>
      </c>
      <c r="BR65" s="380" t="s">
        <v>700</v>
      </c>
      <c r="BS65" s="381" t="s">
        <v>51</v>
      </c>
      <c r="BT65" s="382" t="s">
        <v>1292</v>
      </c>
      <c r="BU65" s="383" t="s">
        <v>1292</v>
      </c>
      <c r="BV65" s="383" t="s">
        <v>283</v>
      </c>
      <c r="BW65" s="383">
        <v>15250</v>
      </c>
      <c r="BX65" s="385"/>
      <c r="BZ65" s="495">
        <v>511</v>
      </c>
      <c r="CA65" s="320" t="b">
        <f>EXACT(A65,CH65)</f>
        <v>1</v>
      </c>
      <c r="CB65" s="318" t="b">
        <f>EXACT(D65,CF65)</f>
        <v>1</v>
      </c>
      <c r="CC65" s="318" t="b">
        <f>EXACT(E65,CG65)</f>
        <v>1</v>
      </c>
      <c r="CD65" s="502">
        <f>+S64-BC64</f>
        <v>0</v>
      </c>
      <c r="CE65" s="51" t="s">
        <v>686</v>
      </c>
      <c r="CF65" s="17" t="s">
        <v>263</v>
      </c>
      <c r="CG65" s="103" t="s">
        <v>267</v>
      </c>
      <c r="CH65" s="275">
        <v>3160100445598</v>
      </c>
      <c r="CJ65" s="51"/>
      <c r="CL65" s="51"/>
      <c r="CM65" s="273"/>
      <c r="CO65" s="158"/>
    </row>
    <row r="66" spans="1:93" s="51" customFormat="1">
      <c r="A66" s="452" t="s">
        <v>7863</v>
      </c>
      <c r="B66" s="83" t="s">
        <v>709</v>
      </c>
      <c r="C66" s="129" t="s">
        <v>686</v>
      </c>
      <c r="D66" s="158" t="s">
        <v>2143</v>
      </c>
      <c r="E66" s="158" t="s">
        <v>6830</v>
      </c>
      <c r="F66" s="452" t="s">
        <v>7863</v>
      </c>
      <c r="G66" s="59" t="s">
        <v>1580</v>
      </c>
      <c r="H66" s="449" t="s">
        <v>7981</v>
      </c>
      <c r="I66" s="234">
        <v>26551.8</v>
      </c>
      <c r="J66" s="234">
        <v>0</v>
      </c>
      <c r="K66" s="234">
        <v>0</v>
      </c>
      <c r="L66" s="234">
        <v>0</v>
      </c>
      <c r="M66" s="85">
        <v>0</v>
      </c>
      <c r="N66" s="85">
        <v>0</v>
      </c>
      <c r="O66" s="234">
        <v>0</v>
      </c>
      <c r="P66" s="234">
        <v>0</v>
      </c>
      <c r="Q66" s="234">
        <v>0</v>
      </c>
      <c r="R66" s="234">
        <v>17847</v>
      </c>
      <c r="S66" s="234">
        <v>6004.7999999999993</v>
      </c>
      <c r="T66" s="227" t="s">
        <v>1581</v>
      </c>
      <c r="U66" s="496">
        <v>1252</v>
      </c>
      <c r="V66" s="129" t="s">
        <v>686</v>
      </c>
      <c r="W66" s="158" t="s">
        <v>2143</v>
      </c>
      <c r="X66" s="158" t="s">
        <v>6830</v>
      </c>
      <c r="Y66" s="262" t="s">
        <v>7863</v>
      </c>
      <c r="Z66" s="228" t="s">
        <v>1581</v>
      </c>
      <c r="AA66" s="54">
        <v>20547</v>
      </c>
      <c r="AB66" s="55">
        <v>16270</v>
      </c>
      <c r="AC66" s="56"/>
      <c r="AD66" s="175">
        <v>863</v>
      </c>
      <c r="AE66" s="175">
        <v>424</v>
      </c>
      <c r="AF66" s="55">
        <v>290</v>
      </c>
      <c r="AG66" s="55"/>
      <c r="AH66" s="55"/>
      <c r="AI66" s="55"/>
      <c r="AJ66" s="55"/>
      <c r="AK66" s="55"/>
      <c r="AL66" s="55"/>
      <c r="AM66" s="57"/>
      <c r="AN66" s="57"/>
      <c r="AO66" s="57"/>
      <c r="AP66" s="57"/>
      <c r="AQ66" s="58"/>
      <c r="AR66" s="58"/>
      <c r="AS66" s="57"/>
      <c r="AT66" s="57"/>
      <c r="AU66" s="57"/>
      <c r="AV66" s="147"/>
      <c r="AW66" s="57"/>
      <c r="AX66" s="57">
        <v>2700</v>
      </c>
      <c r="AY66" s="58"/>
      <c r="AZ66" s="58">
        <v>0</v>
      </c>
      <c r="BA66" s="74">
        <v>0</v>
      </c>
      <c r="BB66" s="58">
        <v>26551.8</v>
      </c>
      <c r="BC66" s="58">
        <v>6004.7999999999993</v>
      </c>
      <c r="BD66" s="252"/>
      <c r="BE66" s="170">
        <v>1254</v>
      </c>
      <c r="BF66" s="101" t="s">
        <v>8378</v>
      </c>
      <c r="BG66" s="158" t="s">
        <v>2143</v>
      </c>
      <c r="BH66" s="158" t="s">
        <v>6830</v>
      </c>
      <c r="BI66" s="124">
        <v>16270</v>
      </c>
      <c r="BJ66" s="124">
        <v>16270</v>
      </c>
      <c r="BK66" s="124">
        <v>0</v>
      </c>
      <c r="BL66" s="158"/>
      <c r="BM66" s="59"/>
      <c r="BN66" s="60"/>
      <c r="BO66" s="60"/>
      <c r="BP66" s="59"/>
      <c r="BQ66" s="369">
        <v>317</v>
      </c>
      <c r="BR66" s="380">
        <v>1</v>
      </c>
      <c r="BS66" s="381" t="s">
        <v>51</v>
      </c>
      <c r="BT66" s="382" t="s">
        <v>707</v>
      </c>
      <c r="BU66" s="383" t="s">
        <v>707</v>
      </c>
      <c r="BV66" s="384" t="s">
        <v>1581</v>
      </c>
      <c r="BW66" s="384">
        <v>60220</v>
      </c>
      <c r="BX66" s="385"/>
      <c r="BY66" s="23"/>
      <c r="BZ66" s="475">
        <v>1252</v>
      </c>
      <c r="CA66" s="320" t="b">
        <f>EXACT(A66,CH66)</f>
        <v>1</v>
      </c>
      <c r="CB66" s="318" t="b">
        <f>EXACT(D66,CF66)</f>
        <v>1</v>
      </c>
      <c r="CC66" s="318" t="b">
        <f>EXACT(E66,CG66)</f>
        <v>1</v>
      </c>
      <c r="CD66" s="502">
        <f>+S65-BC65</f>
        <v>0</v>
      </c>
      <c r="CE66" s="17" t="s">
        <v>686</v>
      </c>
      <c r="CF66" s="17" t="s">
        <v>2143</v>
      </c>
      <c r="CG66" s="103" t="s">
        <v>6830</v>
      </c>
      <c r="CH66" s="275" t="s">
        <v>7863</v>
      </c>
      <c r="CJ66" s="17"/>
      <c r="CK66" s="276"/>
      <c r="CM66" s="273"/>
      <c r="CN66" s="17"/>
      <c r="CO66" s="157"/>
    </row>
    <row r="67" spans="1:93" s="51" customFormat="1">
      <c r="A67" s="452" t="s">
        <v>5940</v>
      </c>
      <c r="B67" s="83" t="s">
        <v>709</v>
      </c>
      <c r="C67" s="237" t="s">
        <v>686</v>
      </c>
      <c r="D67" s="86" t="s">
        <v>5938</v>
      </c>
      <c r="E67" s="92" t="s">
        <v>5939</v>
      </c>
      <c r="F67" s="452" t="s">
        <v>5940</v>
      </c>
      <c r="G67" s="59" t="s">
        <v>1580</v>
      </c>
      <c r="H67" s="283" t="s">
        <v>6229</v>
      </c>
      <c r="I67" s="244">
        <v>31545.15</v>
      </c>
      <c r="J67" s="310">
        <v>0</v>
      </c>
      <c r="K67" s="81">
        <v>0</v>
      </c>
      <c r="L67" s="81">
        <v>0</v>
      </c>
      <c r="M67" s="85">
        <v>0</v>
      </c>
      <c r="N67" s="81">
        <v>0</v>
      </c>
      <c r="O67" s="81">
        <v>0</v>
      </c>
      <c r="P67" s="85">
        <v>285.58999999999997</v>
      </c>
      <c r="Q67" s="81">
        <v>0</v>
      </c>
      <c r="R67" s="85">
        <v>17863</v>
      </c>
      <c r="S67" s="81">
        <v>10154.09</v>
      </c>
      <c r="T67" s="227" t="s">
        <v>1581</v>
      </c>
      <c r="U67" s="496">
        <v>635</v>
      </c>
      <c r="V67" s="237" t="s">
        <v>686</v>
      </c>
      <c r="W67" s="86" t="s">
        <v>5938</v>
      </c>
      <c r="X67" s="92" t="s">
        <v>5939</v>
      </c>
      <c r="Y67" s="261">
        <v>3160101257779</v>
      </c>
      <c r="Z67" s="228" t="s">
        <v>1581</v>
      </c>
      <c r="AA67" s="266">
        <v>21391.06</v>
      </c>
      <c r="AB67" s="65">
        <v>17000</v>
      </c>
      <c r="AC67" s="65"/>
      <c r="AD67" s="65">
        <v>863</v>
      </c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148"/>
      <c r="AW67" s="65"/>
      <c r="AX67" s="65">
        <v>3242.47</v>
      </c>
      <c r="AY67" s="65"/>
      <c r="AZ67" s="65">
        <v>285.58999999999997</v>
      </c>
      <c r="BA67" s="57">
        <v>0</v>
      </c>
      <c r="BB67" s="65">
        <v>31545.15</v>
      </c>
      <c r="BC67" s="65">
        <v>10154.09</v>
      </c>
      <c r="BD67" s="260"/>
      <c r="BE67" s="170">
        <v>636</v>
      </c>
      <c r="BF67" s="163" t="s">
        <v>6341</v>
      </c>
      <c r="BG67" s="86" t="s">
        <v>5938</v>
      </c>
      <c r="BH67" s="86" t="s">
        <v>5939</v>
      </c>
      <c r="BI67" s="171">
        <v>20200</v>
      </c>
      <c r="BJ67" s="172">
        <v>17000</v>
      </c>
      <c r="BK67" s="171">
        <v>3200</v>
      </c>
      <c r="BL67" s="86"/>
      <c r="BM67" s="48"/>
      <c r="BN67" s="67"/>
      <c r="BO67" s="67"/>
      <c r="BP67" s="48"/>
      <c r="BQ67" s="368">
        <v>17</v>
      </c>
      <c r="BR67" s="380" t="s">
        <v>720</v>
      </c>
      <c r="BS67" s="381" t="s">
        <v>709</v>
      </c>
      <c r="BT67" s="382" t="s">
        <v>6616</v>
      </c>
      <c r="BU67" s="383" t="s">
        <v>46</v>
      </c>
      <c r="BV67" s="384" t="s">
        <v>283</v>
      </c>
      <c r="BW67" s="384">
        <v>15000</v>
      </c>
      <c r="BX67" s="385" t="s">
        <v>6617</v>
      </c>
      <c r="BY67" s="22"/>
      <c r="BZ67" s="475">
        <v>636</v>
      </c>
      <c r="CA67" s="320" t="b">
        <f>EXACT(A67,CH67)</f>
        <v>1</v>
      </c>
      <c r="CB67" s="318" t="b">
        <f>EXACT(D67,CF67)</f>
        <v>1</v>
      </c>
      <c r="CC67" s="318" t="b">
        <f>EXACT(E67,CG67)</f>
        <v>1</v>
      </c>
      <c r="CD67" s="502">
        <f>+S66-BC66</f>
        <v>0</v>
      </c>
      <c r="CE67" s="17" t="s">
        <v>686</v>
      </c>
      <c r="CF67" s="17" t="s">
        <v>5938</v>
      </c>
      <c r="CG67" s="103" t="s">
        <v>5939</v>
      </c>
      <c r="CH67" s="275">
        <v>3160101257779</v>
      </c>
      <c r="CI67" s="447"/>
      <c r="CJ67" s="17"/>
      <c r="CK67" s="276"/>
      <c r="CM67" s="273"/>
      <c r="CN67" s="17"/>
      <c r="CO67" s="158"/>
    </row>
    <row r="68" spans="1:93">
      <c r="A68" s="452" t="s">
        <v>5089</v>
      </c>
      <c r="B68" s="83" t="s">
        <v>709</v>
      </c>
      <c r="C68" s="129" t="s">
        <v>672</v>
      </c>
      <c r="D68" s="158" t="s">
        <v>3281</v>
      </c>
      <c r="E68" s="92" t="s">
        <v>3877</v>
      </c>
      <c r="F68" s="452" t="s">
        <v>5089</v>
      </c>
      <c r="G68" s="59" t="s">
        <v>1580</v>
      </c>
      <c r="H68" s="449" t="s">
        <v>3987</v>
      </c>
      <c r="I68" s="234">
        <v>29397.43</v>
      </c>
      <c r="J68" s="234">
        <v>0</v>
      </c>
      <c r="K68" s="234">
        <v>32.18</v>
      </c>
      <c r="L68" s="234">
        <v>0</v>
      </c>
      <c r="M68" s="85">
        <v>0</v>
      </c>
      <c r="N68" s="85">
        <v>0</v>
      </c>
      <c r="O68" s="234">
        <v>0</v>
      </c>
      <c r="P68" s="234">
        <v>179.81</v>
      </c>
      <c r="Q68" s="234">
        <v>0</v>
      </c>
      <c r="R68" s="234">
        <v>12816</v>
      </c>
      <c r="S68" s="234">
        <v>16433.800000000003</v>
      </c>
      <c r="T68" s="227" t="s">
        <v>1581</v>
      </c>
      <c r="U68" s="496">
        <v>766</v>
      </c>
      <c r="V68" s="129" t="s">
        <v>672</v>
      </c>
      <c r="W68" s="158" t="s">
        <v>3281</v>
      </c>
      <c r="X68" s="92" t="s">
        <v>3877</v>
      </c>
      <c r="Y68" s="262">
        <v>3160101453284</v>
      </c>
      <c r="Z68" s="228" t="s">
        <v>1581</v>
      </c>
      <c r="AA68" s="266">
        <v>12995.81</v>
      </c>
      <c r="AB68" s="65">
        <v>8235</v>
      </c>
      <c r="AC68" s="65"/>
      <c r="AD68" s="65">
        <v>863</v>
      </c>
      <c r="AE68" s="65">
        <v>424</v>
      </c>
      <c r="AF68" s="65">
        <v>3294</v>
      </c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148"/>
      <c r="AW68" s="65"/>
      <c r="AX68" s="65">
        <v>0</v>
      </c>
      <c r="AY68" s="65"/>
      <c r="AZ68" s="65">
        <v>179.81</v>
      </c>
      <c r="BA68" s="57">
        <v>0</v>
      </c>
      <c r="BB68" s="65">
        <v>29429.61</v>
      </c>
      <c r="BC68" s="65">
        <v>16433.800000000003</v>
      </c>
      <c r="BD68" s="252"/>
      <c r="BE68" s="170">
        <v>767</v>
      </c>
      <c r="BF68" s="163" t="s">
        <v>4081</v>
      </c>
      <c r="BG68" s="158" t="s">
        <v>3281</v>
      </c>
      <c r="BH68" s="92" t="s">
        <v>3877</v>
      </c>
      <c r="BI68" s="171">
        <v>8235</v>
      </c>
      <c r="BJ68" s="172">
        <v>8235</v>
      </c>
      <c r="BK68" s="171">
        <v>0</v>
      </c>
      <c r="BL68" s="86"/>
      <c r="BM68" s="48"/>
      <c r="BN68" s="67"/>
      <c r="BO68" s="67"/>
      <c r="BP68" s="59"/>
      <c r="BQ68" s="369">
        <v>7</v>
      </c>
      <c r="BR68" s="380" t="s">
        <v>4120</v>
      </c>
      <c r="BS68" s="381" t="s">
        <v>709</v>
      </c>
      <c r="BT68" s="383" t="s">
        <v>133</v>
      </c>
      <c r="BU68" s="383" t="s">
        <v>133</v>
      </c>
      <c r="BV68" s="383" t="s">
        <v>128</v>
      </c>
      <c r="BW68" s="383">
        <v>60140</v>
      </c>
      <c r="BX68" s="385" t="s">
        <v>4121</v>
      </c>
      <c r="BY68" s="76"/>
      <c r="BZ68" s="475">
        <v>766</v>
      </c>
      <c r="CA68" s="320" t="b">
        <f>EXACT(A68,CH68)</f>
        <v>1</v>
      </c>
      <c r="CB68" s="318" t="b">
        <f>EXACT(D68,CF68)</f>
        <v>1</v>
      </c>
      <c r="CC68" s="318" t="b">
        <f>EXACT(E68,CG68)</f>
        <v>1</v>
      </c>
      <c r="CD68" s="502">
        <f>+S67-BC67</f>
        <v>0</v>
      </c>
      <c r="CE68" s="157" t="s">
        <v>672</v>
      </c>
      <c r="CF68" s="17" t="s">
        <v>3281</v>
      </c>
      <c r="CG68" s="103" t="s">
        <v>3877</v>
      </c>
      <c r="CH68" s="275">
        <v>3160101453284</v>
      </c>
      <c r="CM68" s="273"/>
      <c r="CO68" s="453"/>
    </row>
    <row r="69" spans="1:93" s="51" customFormat="1">
      <c r="A69" s="511" t="s">
        <v>9091</v>
      </c>
      <c r="B69" s="83"/>
      <c r="C69" s="237" t="s">
        <v>686</v>
      </c>
      <c r="D69" s="86" t="s">
        <v>9090</v>
      </c>
      <c r="E69" s="92" t="s">
        <v>273</v>
      </c>
      <c r="F69" s="514" t="s">
        <v>9091</v>
      </c>
      <c r="G69" s="59" t="s">
        <v>1580</v>
      </c>
      <c r="H69" s="283">
        <v>6081345076</v>
      </c>
      <c r="I69" s="244">
        <v>32382.55</v>
      </c>
      <c r="J69" s="310">
        <v>0</v>
      </c>
      <c r="K69" s="81">
        <v>0</v>
      </c>
      <c r="L69" s="81">
        <v>0</v>
      </c>
      <c r="M69" s="85">
        <v>0</v>
      </c>
      <c r="N69" s="81">
        <v>0</v>
      </c>
      <c r="O69" s="81">
        <v>0</v>
      </c>
      <c r="P69" s="85">
        <v>193.96</v>
      </c>
      <c r="Q69" s="81">
        <v>0</v>
      </c>
      <c r="R69" s="85">
        <v>19863</v>
      </c>
      <c r="S69" s="81">
        <v>9967.07</v>
      </c>
      <c r="T69" s="227" t="s">
        <v>1581</v>
      </c>
      <c r="U69" s="496">
        <v>1415</v>
      </c>
      <c r="V69" s="516" t="s">
        <v>686</v>
      </c>
      <c r="W69" s="86" t="s">
        <v>9090</v>
      </c>
      <c r="X69" s="86" t="s">
        <v>273</v>
      </c>
      <c r="Y69" s="261" t="s">
        <v>9091</v>
      </c>
      <c r="Z69" s="228" t="s">
        <v>1581</v>
      </c>
      <c r="AA69" s="266">
        <v>22415.48</v>
      </c>
      <c r="AB69" s="65">
        <v>19000</v>
      </c>
      <c r="AC69" s="65"/>
      <c r="AD69" s="65">
        <v>863</v>
      </c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>
        <v>0</v>
      </c>
      <c r="AU69" s="65"/>
      <c r="AV69" s="148"/>
      <c r="AW69" s="65"/>
      <c r="AX69" s="65">
        <v>2358.52</v>
      </c>
      <c r="AY69" s="65"/>
      <c r="AZ69" s="65">
        <v>193.96</v>
      </c>
      <c r="BA69" s="57">
        <v>0</v>
      </c>
      <c r="BB69" s="65">
        <v>32382.55</v>
      </c>
      <c r="BC69" s="65">
        <v>9967.07</v>
      </c>
      <c r="BD69" s="260"/>
      <c r="BE69" s="170">
        <v>1418</v>
      </c>
      <c r="BF69" s="163" t="s">
        <v>9165</v>
      </c>
      <c r="BG69" s="1" t="s">
        <v>9090</v>
      </c>
      <c r="BH69" s="86" t="s">
        <v>273</v>
      </c>
      <c r="BI69" s="65">
        <v>34420</v>
      </c>
      <c r="BJ69" s="57">
        <v>19000</v>
      </c>
      <c r="BK69" s="171">
        <v>15420</v>
      </c>
      <c r="BL69" s="86"/>
      <c r="BM69" s="48"/>
      <c r="BN69" s="67"/>
      <c r="BO69" s="67"/>
      <c r="BP69" s="48"/>
      <c r="BQ69" s="435" t="s">
        <v>1517</v>
      </c>
      <c r="BR69" s="382" t="s">
        <v>727</v>
      </c>
      <c r="BS69" s="395"/>
      <c r="BT69" s="382" t="s">
        <v>1302</v>
      </c>
      <c r="BU69" s="382" t="s">
        <v>702</v>
      </c>
      <c r="BV69" s="386" t="s">
        <v>1581</v>
      </c>
      <c r="BW69" s="386" t="s">
        <v>703</v>
      </c>
      <c r="BX69" s="382" t="s">
        <v>9263</v>
      </c>
      <c r="BY69" s="22"/>
      <c r="BZ69" s="475">
        <v>1416</v>
      </c>
      <c r="CA69" s="320" t="b">
        <f>EXACT(A69,CH69)</f>
        <v>1</v>
      </c>
      <c r="CB69" s="318" t="b">
        <f>EXACT(D69,CF69)</f>
        <v>1</v>
      </c>
      <c r="CC69" s="318" t="b">
        <f>EXACT(E69,CG69)</f>
        <v>1</v>
      </c>
      <c r="CD69" s="502">
        <f>+S68-BC68</f>
        <v>0</v>
      </c>
      <c r="CE69" s="17" t="s">
        <v>686</v>
      </c>
      <c r="CF69" s="17" t="s">
        <v>9090</v>
      </c>
      <c r="CG69" s="103" t="s">
        <v>273</v>
      </c>
      <c r="CH69" s="275" t="s">
        <v>9091</v>
      </c>
      <c r="CI69" s="447"/>
      <c r="CJ69" s="17"/>
      <c r="CK69" s="276"/>
      <c r="CL69" s="17"/>
      <c r="CM69" s="17"/>
      <c r="CN69" s="17"/>
      <c r="CO69" s="17"/>
    </row>
    <row r="70" spans="1:93" s="51" customFormat="1">
      <c r="A70" s="452" t="s">
        <v>4860</v>
      </c>
      <c r="B70" s="83" t="s">
        <v>709</v>
      </c>
      <c r="C70" s="129" t="s">
        <v>3922</v>
      </c>
      <c r="D70" s="158" t="s">
        <v>3835</v>
      </c>
      <c r="E70" s="92" t="s">
        <v>3836</v>
      </c>
      <c r="F70" s="452" t="s">
        <v>4860</v>
      </c>
      <c r="G70" s="59" t="s">
        <v>1580</v>
      </c>
      <c r="H70" s="449" t="s">
        <v>3956</v>
      </c>
      <c r="I70" s="234">
        <v>39633.599999999999</v>
      </c>
      <c r="J70" s="234">
        <v>0</v>
      </c>
      <c r="K70" s="234">
        <v>0</v>
      </c>
      <c r="L70" s="234">
        <v>0</v>
      </c>
      <c r="M70" s="85">
        <v>0</v>
      </c>
      <c r="N70" s="85">
        <v>0</v>
      </c>
      <c r="O70" s="234">
        <v>0</v>
      </c>
      <c r="P70" s="234">
        <v>8.34</v>
      </c>
      <c r="Q70" s="234">
        <v>0</v>
      </c>
      <c r="R70" s="234">
        <v>25887</v>
      </c>
      <c r="S70" s="234">
        <v>11936.89</v>
      </c>
      <c r="T70" s="227" t="s">
        <v>1581</v>
      </c>
      <c r="U70" s="496">
        <v>370</v>
      </c>
      <c r="V70" s="129" t="s">
        <v>3922</v>
      </c>
      <c r="W70" s="158" t="s">
        <v>3835</v>
      </c>
      <c r="X70" s="92" t="s">
        <v>3836</v>
      </c>
      <c r="Y70" s="261">
        <v>3160101796734</v>
      </c>
      <c r="Z70" s="228" t="s">
        <v>1581</v>
      </c>
      <c r="AA70" s="266">
        <v>27696.71</v>
      </c>
      <c r="AB70" s="66">
        <v>20600</v>
      </c>
      <c r="AC70" s="65"/>
      <c r="AD70" s="266">
        <v>863</v>
      </c>
      <c r="AE70" s="266">
        <v>424</v>
      </c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>
        <v>4000</v>
      </c>
      <c r="AU70" s="65"/>
      <c r="AV70" s="148"/>
      <c r="AW70" s="65"/>
      <c r="AX70" s="65">
        <v>1801.37</v>
      </c>
      <c r="AY70" s="66"/>
      <c r="AZ70" s="66">
        <v>8.34</v>
      </c>
      <c r="BA70" s="74">
        <v>0</v>
      </c>
      <c r="BB70" s="66">
        <v>39633.599999999999</v>
      </c>
      <c r="BC70" s="66">
        <v>11936.89</v>
      </c>
      <c r="BD70" s="252"/>
      <c r="BE70" s="170">
        <v>371</v>
      </c>
      <c r="BF70" s="101" t="s">
        <v>4051</v>
      </c>
      <c r="BG70" s="158" t="s">
        <v>3835</v>
      </c>
      <c r="BH70" s="92" t="s">
        <v>3836</v>
      </c>
      <c r="BI70" s="169">
        <v>20600</v>
      </c>
      <c r="BJ70" s="124">
        <v>20600</v>
      </c>
      <c r="BK70" s="124">
        <v>0</v>
      </c>
      <c r="BL70" s="158"/>
      <c r="BM70" s="48"/>
      <c r="BN70" s="67"/>
      <c r="BO70" s="67"/>
      <c r="BP70" s="59"/>
      <c r="BQ70" s="370" t="s">
        <v>4275</v>
      </c>
      <c r="BR70" s="387">
        <v>1</v>
      </c>
      <c r="BS70" s="381" t="s">
        <v>709</v>
      </c>
      <c r="BT70" s="388" t="s">
        <v>45</v>
      </c>
      <c r="BU70" s="388" t="s">
        <v>1416</v>
      </c>
      <c r="BV70" s="388" t="s">
        <v>1581</v>
      </c>
      <c r="BW70" s="389">
        <v>60000</v>
      </c>
      <c r="BX70" s="389" t="s">
        <v>4276</v>
      </c>
      <c r="BY70" s="76"/>
      <c r="BZ70" s="495">
        <v>371</v>
      </c>
      <c r="CA70" s="320" t="b">
        <f>EXACT(A70,CH70)</f>
        <v>1</v>
      </c>
      <c r="CB70" s="318" t="b">
        <f>EXACT(D70,CF70)</f>
        <v>1</v>
      </c>
      <c r="CC70" s="318" t="b">
        <f>EXACT(E70,CG70)</f>
        <v>1</v>
      </c>
      <c r="CD70" s="502">
        <f>+S69-BC69</f>
        <v>0</v>
      </c>
      <c r="CE70" s="17" t="s">
        <v>3922</v>
      </c>
      <c r="CF70" s="17" t="s">
        <v>3835</v>
      </c>
      <c r="CG70" s="103" t="s">
        <v>3836</v>
      </c>
      <c r="CH70" s="275">
        <v>3160101796734</v>
      </c>
      <c r="CI70" s="447"/>
      <c r="CJ70" s="17"/>
      <c r="CK70" s="276"/>
      <c r="CL70" s="17"/>
      <c r="CM70" s="17"/>
      <c r="CN70" s="17"/>
      <c r="CO70" s="17"/>
    </row>
    <row r="71" spans="1:93" s="51" customFormat="1">
      <c r="A71" s="511" t="s">
        <v>8569</v>
      </c>
      <c r="B71" s="83" t="s">
        <v>709</v>
      </c>
      <c r="C71" s="237" t="s">
        <v>672</v>
      </c>
      <c r="D71" s="17" t="s">
        <v>2129</v>
      </c>
      <c r="E71" s="75" t="s">
        <v>8397</v>
      </c>
      <c r="F71" s="514" t="s">
        <v>8569</v>
      </c>
      <c r="G71" s="59" t="s">
        <v>1580</v>
      </c>
      <c r="H71" s="98" t="s">
        <v>8665</v>
      </c>
      <c r="I71" s="133">
        <v>38957.57</v>
      </c>
      <c r="J71" s="167">
        <v>0</v>
      </c>
      <c r="K71" s="18">
        <v>0</v>
      </c>
      <c r="L71" s="18">
        <v>0</v>
      </c>
      <c r="M71" s="53">
        <v>0</v>
      </c>
      <c r="N71" s="18">
        <v>0</v>
      </c>
      <c r="O71" s="18">
        <v>0</v>
      </c>
      <c r="P71" s="53">
        <v>687.42</v>
      </c>
      <c r="Q71" s="18">
        <v>0</v>
      </c>
      <c r="R71" s="53">
        <v>19608.79</v>
      </c>
      <c r="S71" s="18">
        <v>15277.11</v>
      </c>
      <c r="T71" s="227" t="s">
        <v>1581</v>
      </c>
      <c r="U71" s="496">
        <v>1351</v>
      </c>
      <c r="V71" s="516" t="s">
        <v>672</v>
      </c>
      <c r="W71" s="17" t="s">
        <v>2129</v>
      </c>
      <c r="X71" s="17" t="s">
        <v>8397</v>
      </c>
      <c r="Y71" s="261">
        <v>3160300102368</v>
      </c>
      <c r="Z71" s="228" t="s">
        <v>1581</v>
      </c>
      <c r="AA71" s="266">
        <v>23680.46</v>
      </c>
      <c r="AB71" s="65">
        <v>18745.79</v>
      </c>
      <c r="AC71" s="65"/>
      <c r="AD71" s="65">
        <v>863</v>
      </c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148"/>
      <c r="AW71" s="65"/>
      <c r="AX71" s="65">
        <v>3384.25</v>
      </c>
      <c r="AY71" s="65"/>
      <c r="AZ71" s="65">
        <v>687.42</v>
      </c>
      <c r="BA71" s="57">
        <v>0</v>
      </c>
      <c r="BB71" s="65">
        <v>38957.57</v>
      </c>
      <c r="BC71" s="65">
        <v>15277.11</v>
      </c>
      <c r="BD71" s="260"/>
      <c r="BE71" s="170">
        <v>1353</v>
      </c>
      <c r="BF71" s="163" t="s">
        <v>8760</v>
      </c>
      <c r="BG71" s="51" t="s">
        <v>2129</v>
      </c>
      <c r="BH71" s="17" t="s">
        <v>8397</v>
      </c>
      <c r="BI71" s="171">
        <v>18745.79</v>
      </c>
      <c r="BJ71" s="172">
        <v>18745.79</v>
      </c>
      <c r="BK71" s="171">
        <v>0</v>
      </c>
      <c r="BL71" s="17"/>
      <c r="BM71" s="48"/>
      <c r="BN71" s="67"/>
      <c r="BO71" s="67"/>
      <c r="BP71" s="48"/>
      <c r="BQ71" s="435" t="s">
        <v>8926</v>
      </c>
      <c r="BR71" s="380">
        <v>3</v>
      </c>
      <c r="BS71" s="381"/>
      <c r="BT71" s="382" t="s">
        <v>679</v>
      </c>
      <c r="BU71" s="383" t="s">
        <v>679</v>
      </c>
      <c r="BV71" s="384" t="s">
        <v>1581</v>
      </c>
      <c r="BW71" s="384">
        <v>60160</v>
      </c>
      <c r="BX71" s="382" t="s">
        <v>8927</v>
      </c>
      <c r="BY71" s="22"/>
      <c r="BZ71" s="495">
        <v>1351</v>
      </c>
      <c r="CA71" s="320" t="b">
        <f>EXACT(A71,CH71)</f>
        <v>1</v>
      </c>
      <c r="CB71" s="318" t="b">
        <f>EXACT(D71,CF71)</f>
        <v>1</v>
      </c>
      <c r="CC71" s="318" t="b">
        <f>EXACT(E71,CG71)</f>
        <v>1</v>
      </c>
      <c r="CD71" s="502">
        <f>+S70-BC70</f>
        <v>0</v>
      </c>
      <c r="CE71" s="17" t="s">
        <v>672</v>
      </c>
      <c r="CF71" s="17" t="s">
        <v>2129</v>
      </c>
      <c r="CG71" s="103" t="s">
        <v>8397</v>
      </c>
      <c r="CH71" s="275">
        <v>3160300102368</v>
      </c>
      <c r="CI71" s="447"/>
      <c r="CJ71" s="17"/>
      <c r="CK71" s="276"/>
      <c r="CL71" s="17"/>
      <c r="CM71" s="17"/>
      <c r="CN71" s="17"/>
      <c r="CO71" s="17"/>
    </row>
    <row r="72" spans="1:93" s="51" customFormat="1">
      <c r="A72" s="452" t="s">
        <v>4385</v>
      </c>
      <c r="B72" s="83" t="s">
        <v>709</v>
      </c>
      <c r="C72" s="129" t="s">
        <v>686</v>
      </c>
      <c r="D72" s="158" t="s">
        <v>563</v>
      </c>
      <c r="E72" s="92" t="s">
        <v>564</v>
      </c>
      <c r="F72" s="452" t="s">
        <v>4385</v>
      </c>
      <c r="G72" s="59" t="s">
        <v>1580</v>
      </c>
      <c r="H72" s="449" t="s">
        <v>623</v>
      </c>
      <c r="I72" s="234">
        <v>22761.200000000001</v>
      </c>
      <c r="J72" s="234">
        <v>0</v>
      </c>
      <c r="K72" s="234">
        <v>87.68</v>
      </c>
      <c r="L72" s="234">
        <v>0</v>
      </c>
      <c r="M72" s="85">
        <v>2093</v>
      </c>
      <c r="N72" s="85">
        <v>0</v>
      </c>
      <c r="O72" s="234">
        <v>0</v>
      </c>
      <c r="P72" s="234">
        <v>0</v>
      </c>
      <c r="Q72" s="234">
        <v>0</v>
      </c>
      <c r="R72" s="234">
        <v>12307</v>
      </c>
      <c r="S72" s="234">
        <v>12634.880000000001</v>
      </c>
      <c r="T72" s="227" t="s">
        <v>1581</v>
      </c>
      <c r="U72" s="496">
        <v>110</v>
      </c>
      <c r="V72" s="129" t="s">
        <v>686</v>
      </c>
      <c r="W72" s="158" t="s">
        <v>563</v>
      </c>
      <c r="X72" s="92" t="s">
        <v>564</v>
      </c>
      <c r="Y72" s="262">
        <v>3160300110875</v>
      </c>
      <c r="Z72" s="228" t="s">
        <v>1581</v>
      </c>
      <c r="AA72" s="54">
        <v>12307</v>
      </c>
      <c r="AB72" s="55">
        <v>11020</v>
      </c>
      <c r="AC72" s="56"/>
      <c r="AD72" s="175">
        <v>863</v>
      </c>
      <c r="AE72" s="175">
        <v>424</v>
      </c>
      <c r="AF72" s="55"/>
      <c r="AG72" s="55"/>
      <c r="AH72" s="55"/>
      <c r="AI72" s="55"/>
      <c r="AJ72" s="55"/>
      <c r="AK72" s="55"/>
      <c r="AL72" s="55"/>
      <c r="AM72" s="57"/>
      <c r="AN72" s="57"/>
      <c r="AO72" s="57"/>
      <c r="AP72" s="57"/>
      <c r="AQ72" s="58"/>
      <c r="AR72" s="58"/>
      <c r="AS72" s="57"/>
      <c r="AT72" s="57"/>
      <c r="AU72" s="57"/>
      <c r="AV72" s="147"/>
      <c r="AW72" s="57"/>
      <c r="AX72" s="57">
        <v>0</v>
      </c>
      <c r="AY72" s="58"/>
      <c r="AZ72" s="58">
        <v>0</v>
      </c>
      <c r="BA72" s="74">
        <v>0</v>
      </c>
      <c r="BB72" s="58">
        <v>24941.88</v>
      </c>
      <c r="BC72" s="58">
        <v>12634.880000000001</v>
      </c>
      <c r="BD72" s="252"/>
      <c r="BE72" s="170">
        <v>110</v>
      </c>
      <c r="BF72" s="101" t="s">
        <v>1864</v>
      </c>
      <c r="BG72" s="158" t="s">
        <v>563</v>
      </c>
      <c r="BH72" s="92" t="s">
        <v>564</v>
      </c>
      <c r="BI72" s="58">
        <v>11020</v>
      </c>
      <c r="BJ72" s="58">
        <v>11020</v>
      </c>
      <c r="BK72" s="124">
        <v>0</v>
      </c>
      <c r="BL72" s="158"/>
      <c r="BM72" s="59"/>
      <c r="BN72" s="60"/>
      <c r="BO72" s="60"/>
      <c r="BP72" s="48"/>
      <c r="BQ72" s="368" t="s">
        <v>1952</v>
      </c>
      <c r="BR72" s="380" t="s">
        <v>730</v>
      </c>
      <c r="BS72" s="381" t="s">
        <v>709</v>
      </c>
      <c r="BT72" s="382" t="s">
        <v>1953</v>
      </c>
      <c r="BU72" s="383" t="s">
        <v>18</v>
      </c>
      <c r="BV72" s="384" t="s">
        <v>283</v>
      </c>
      <c r="BW72" s="384">
        <v>10150</v>
      </c>
      <c r="BX72" s="385" t="s">
        <v>1954</v>
      </c>
      <c r="BY72" s="23"/>
      <c r="BZ72" s="475">
        <v>110</v>
      </c>
      <c r="CA72" s="320" t="b">
        <f>EXACT(A72,CH72)</f>
        <v>1</v>
      </c>
      <c r="CB72" s="318" t="b">
        <f>EXACT(D72,CF72)</f>
        <v>1</v>
      </c>
      <c r="CC72" s="318" t="b">
        <f>EXACT(E72,CG72)</f>
        <v>1</v>
      </c>
      <c r="CD72" s="502">
        <f>+S72-BC72</f>
        <v>0</v>
      </c>
      <c r="CE72" s="17" t="s">
        <v>686</v>
      </c>
      <c r="CF72" s="17" t="s">
        <v>563</v>
      </c>
      <c r="CG72" s="103" t="s">
        <v>564</v>
      </c>
      <c r="CH72" s="275">
        <v>3160300110875</v>
      </c>
      <c r="CI72" s="447"/>
      <c r="CJ72" s="17"/>
      <c r="CK72" s="276"/>
      <c r="CL72" s="17"/>
      <c r="CM72" s="273"/>
      <c r="CN72" s="17"/>
      <c r="CO72" s="17"/>
    </row>
    <row r="73" spans="1:93" s="51" customFormat="1">
      <c r="A73" s="452" t="s">
        <v>4628</v>
      </c>
      <c r="B73" s="83" t="s">
        <v>709</v>
      </c>
      <c r="C73" s="129" t="s">
        <v>672</v>
      </c>
      <c r="D73" s="158" t="s">
        <v>2551</v>
      </c>
      <c r="E73" s="92" t="s">
        <v>2746</v>
      </c>
      <c r="F73" s="452" t="s">
        <v>4628</v>
      </c>
      <c r="G73" s="59" t="s">
        <v>1580</v>
      </c>
      <c r="H73" s="449" t="s">
        <v>2792</v>
      </c>
      <c r="I73" s="234">
        <v>34795.599999999999</v>
      </c>
      <c r="J73" s="234">
        <v>0</v>
      </c>
      <c r="K73" s="234">
        <v>0</v>
      </c>
      <c r="L73" s="234">
        <v>0</v>
      </c>
      <c r="M73" s="85">
        <v>1118</v>
      </c>
      <c r="N73" s="85">
        <v>0</v>
      </c>
      <c r="O73" s="234">
        <v>0</v>
      </c>
      <c r="P73" s="234">
        <v>356.75</v>
      </c>
      <c r="Q73" s="234">
        <v>0</v>
      </c>
      <c r="R73" s="234">
        <v>29266.46</v>
      </c>
      <c r="S73" s="234">
        <v>6290.3899999999994</v>
      </c>
      <c r="T73" s="227" t="s">
        <v>1581</v>
      </c>
      <c r="U73" s="496">
        <v>1023</v>
      </c>
      <c r="V73" s="129" t="s">
        <v>672</v>
      </c>
      <c r="W73" s="158" t="s">
        <v>2551</v>
      </c>
      <c r="X73" s="92" t="s">
        <v>2746</v>
      </c>
      <c r="Y73" s="263">
        <v>3160300282641</v>
      </c>
      <c r="Z73" s="228" t="s">
        <v>1581</v>
      </c>
      <c r="AA73" s="266">
        <v>29623.21</v>
      </c>
      <c r="AB73" s="65">
        <v>24842.46</v>
      </c>
      <c r="AC73" s="65"/>
      <c r="AD73" s="65">
        <v>0</v>
      </c>
      <c r="AE73" s="65">
        <v>424</v>
      </c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>
        <v>4000</v>
      </c>
      <c r="AR73" s="65"/>
      <c r="AS73" s="65"/>
      <c r="AT73" s="65"/>
      <c r="AU73" s="65"/>
      <c r="AV73" s="148"/>
      <c r="AW73" s="65"/>
      <c r="AX73" s="65">
        <v>0</v>
      </c>
      <c r="AY73" s="65"/>
      <c r="AZ73" s="65">
        <v>356.75</v>
      </c>
      <c r="BA73" s="57">
        <v>0</v>
      </c>
      <c r="BB73" s="65">
        <v>35913.599999999999</v>
      </c>
      <c r="BC73" s="65">
        <v>6290.3899999999994</v>
      </c>
      <c r="BD73" s="252"/>
      <c r="BE73" s="170">
        <v>1024</v>
      </c>
      <c r="BF73" s="163" t="s">
        <v>2831</v>
      </c>
      <c r="BG73" s="158" t="s">
        <v>2551</v>
      </c>
      <c r="BH73" s="92" t="s">
        <v>2746</v>
      </c>
      <c r="BI73" s="171">
        <v>24842.46</v>
      </c>
      <c r="BJ73" s="172">
        <v>24842.46</v>
      </c>
      <c r="BK73" s="171">
        <v>0</v>
      </c>
      <c r="BL73" s="86"/>
      <c r="BM73" s="48"/>
      <c r="BN73" s="67"/>
      <c r="BO73" s="67"/>
      <c r="BP73" s="59"/>
      <c r="BQ73" s="369">
        <v>12</v>
      </c>
      <c r="BR73" s="380" t="s">
        <v>698</v>
      </c>
      <c r="BS73" s="381" t="s">
        <v>2871</v>
      </c>
      <c r="BT73" s="383" t="s">
        <v>752</v>
      </c>
      <c r="BU73" s="383" t="s">
        <v>752</v>
      </c>
      <c r="BV73" s="383" t="s">
        <v>1581</v>
      </c>
      <c r="BW73" s="383">
        <v>60190</v>
      </c>
      <c r="BX73" s="385" t="s">
        <v>2872</v>
      </c>
      <c r="BY73" s="22"/>
      <c r="BZ73" s="495">
        <v>1023</v>
      </c>
      <c r="CA73" s="320" t="b">
        <f>EXACT(A73,CH73)</f>
        <v>1</v>
      </c>
      <c r="CB73" s="318" t="b">
        <f>EXACT(D73,CF73)</f>
        <v>1</v>
      </c>
      <c r="CC73" s="318" t="b">
        <f>EXACT(E73,CG73)</f>
        <v>1</v>
      </c>
      <c r="CD73" s="502">
        <f>+S72-BC72</f>
        <v>0</v>
      </c>
      <c r="CE73" s="17" t="s">
        <v>672</v>
      </c>
      <c r="CF73" s="17" t="s">
        <v>2551</v>
      </c>
      <c r="CG73" s="103" t="s">
        <v>2746</v>
      </c>
      <c r="CH73" s="275">
        <v>3160300282641</v>
      </c>
      <c r="CI73" s="447"/>
      <c r="CJ73" s="17"/>
      <c r="CK73" s="276"/>
      <c r="CL73" s="17"/>
      <c r="CM73" s="17"/>
      <c r="CN73" s="17"/>
      <c r="CO73" s="17"/>
    </row>
    <row r="74" spans="1:93" s="51" customFormat="1">
      <c r="A74" s="452" t="s">
        <v>7412</v>
      </c>
      <c r="B74" s="83" t="s">
        <v>709</v>
      </c>
      <c r="C74" s="237" t="s">
        <v>686</v>
      </c>
      <c r="D74" s="425" t="s">
        <v>6735</v>
      </c>
      <c r="E74" s="86" t="s">
        <v>6736</v>
      </c>
      <c r="F74" s="452" t="s">
        <v>7412</v>
      </c>
      <c r="G74" s="59" t="s">
        <v>1580</v>
      </c>
      <c r="H74" s="449" t="s">
        <v>6873</v>
      </c>
      <c r="I74" s="244">
        <v>24792.42</v>
      </c>
      <c r="J74" s="310">
        <v>0</v>
      </c>
      <c r="K74" s="81">
        <v>0</v>
      </c>
      <c r="L74" s="81">
        <v>0</v>
      </c>
      <c r="M74" s="85">
        <v>0</v>
      </c>
      <c r="N74" s="81">
        <v>0</v>
      </c>
      <c r="O74" s="81">
        <v>0</v>
      </c>
      <c r="P74" s="85">
        <v>0</v>
      </c>
      <c r="Q74" s="81">
        <v>0</v>
      </c>
      <c r="R74" s="85">
        <v>20057</v>
      </c>
      <c r="S74" s="81">
        <v>4735.4199999999983</v>
      </c>
      <c r="T74" s="227" t="s">
        <v>1581</v>
      </c>
      <c r="U74" s="496">
        <v>217</v>
      </c>
      <c r="V74" s="237" t="s">
        <v>686</v>
      </c>
      <c r="W74" s="425" t="s">
        <v>6735</v>
      </c>
      <c r="X74" s="422" t="s">
        <v>6736</v>
      </c>
      <c r="Y74" s="262">
        <v>3160300296529</v>
      </c>
      <c r="Z74" s="228" t="s">
        <v>1581</v>
      </c>
      <c r="AA74" s="54">
        <v>20057</v>
      </c>
      <c r="AB74" s="55">
        <v>18770</v>
      </c>
      <c r="AC74" s="56"/>
      <c r="AD74" s="175">
        <v>863</v>
      </c>
      <c r="AE74" s="175">
        <v>424</v>
      </c>
      <c r="AF74" s="55"/>
      <c r="AG74" s="55"/>
      <c r="AH74" s="55"/>
      <c r="AI74" s="55"/>
      <c r="AJ74" s="55"/>
      <c r="AK74" s="55"/>
      <c r="AL74" s="55"/>
      <c r="AM74" s="57"/>
      <c r="AN74" s="57"/>
      <c r="AO74" s="57"/>
      <c r="AP74" s="57"/>
      <c r="AQ74" s="58"/>
      <c r="AR74" s="58"/>
      <c r="AS74" s="57"/>
      <c r="AT74" s="57"/>
      <c r="AU74" s="57"/>
      <c r="AV74" s="147"/>
      <c r="AW74" s="57"/>
      <c r="AX74" s="57">
        <v>0</v>
      </c>
      <c r="AY74" s="58"/>
      <c r="AZ74" s="58">
        <v>0</v>
      </c>
      <c r="BA74" s="74">
        <v>0</v>
      </c>
      <c r="BB74" s="58">
        <v>24792.42</v>
      </c>
      <c r="BC74" s="58">
        <v>4735.4199999999983</v>
      </c>
      <c r="BD74" s="252"/>
      <c r="BE74" s="170">
        <v>218</v>
      </c>
      <c r="BF74" s="101" t="s">
        <v>7011</v>
      </c>
      <c r="BG74" s="158" t="s">
        <v>6735</v>
      </c>
      <c r="BH74" s="92" t="s">
        <v>6736</v>
      </c>
      <c r="BI74" s="124">
        <v>18770</v>
      </c>
      <c r="BJ74" s="124">
        <v>18770</v>
      </c>
      <c r="BK74" s="124">
        <v>0</v>
      </c>
      <c r="BL74" s="158"/>
      <c r="BM74" s="59"/>
      <c r="BN74" s="60"/>
      <c r="BO74" s="60"/>
      <c r="BP74" s="48"/>
      <c r="BQ74" s="368" t="s">
        <v>7197</v>
      </c>
      <c r="BR74" s="380" t="s">
        <v>689</v>
      </c>
      <c r="BS74" s="381" t="s">
        <v>709</v>
      </c>
      <c r="BT74" s="383" t="s">
        <v>702</v>
      </c>
      <c r="BU74" s="383" t="s">
        <v>18</v>
      </c>
      <c r="BV74" s="383" t="s">
        <v>283</v>
      </c>
      <c r="BW74" s="383">
        <v>15170</v>
      </c>
      <c r="BX74" s="385" t="s">
        <v>7198</v>
      </c>
      <c r="BY74" s="76"/>
      <c r="BZ74" s="475">
        <v>218</v>
      </c>
      <c r="CA74" s="320" t="b">
        <f>EXACT(A74,CH74)</f>
        <v>1</v>
      </c>
      <c r="CB74" s="318" t="b">
        <f>EXACT(D74,CF74)</f>
        <v>1</v>
      </c>
      <c r="CC74" s="318" t="b">
        <f>EXACT(E74,CG74)</f>
        <v>1</v>
      </c>
      <c r="CD74" s="502">
        <f>+S73-BC73</f>
        <v>0</v>
      </c>
      <c r="CE74" s="17" t="s">
        <v>686</v>
      </c>
      <c r="CF74" s="157" t="s">
        <v>6735</v>
      </c>
      <c r="CG74" s="103" t="s">
        <v>6736</v>
      </c>
      <c r="CH74" s="275">
        <v>3160300296529</v>
      </c>
      <c r="CI74" s="447"/>
      <c r="CJ74" s="17"/>
      <c r="CK74" s="276"/>
      <c r="CM74" s="273"/>
      <c r="CN74" s="17"/>
      <c r="CO74" s="158"/>
    </row>
    <row r="75" spans="1:93" s="51" customFormat="1">
      <c r="A75" s="452" t="s">
        <v>4578</v>
      </c>
      <c r="B75" s="83" t="s">
        <v>709</v>
      </c>
      <c r="C75" s="237" t="s">
        <v>672</v>
      </c>
      <c r="D75" s="86" t="s">
        <v>30</v>
      </c>
      <c r="E75" s="92" t="s">
        <v>2034</v>
      </c>
      <c r="F75" s="452" t="s">
        <v>4578</v>
      </c>
      <c r="G75" s="59" t="s">
        <v>1580</v>
      </c>
      <c r="H75" s="449" t="s">
        <v>1765</v>
      </c>
      <c r="I75" s="244">
        <v>16966.8</v>
      </c>
      <c r="J75" s="310">
        <v>0</v>
      </c>
      <c r="K75" s="81">
        <v>0</v>
      </c>
      <c r="L75" s="81">
        <v>0</v>
      </c>
      <c r="M75" s="85">
        <v>1255</v>
      </c>
      <c r="N75" s="81">
        <v>0</v>
      </c>
      <c r="O75" s="81">
        <v>0</v>
      </c>
      <c r="P75" s="85">
        <v>0</v>
      </c>
      <c r="Q75" s="81">
        <v>0</v>
      </c>
      <c r="R75" s="85">
        <v>15797</v>
      </c>
      <c r="S75" s="81">
        <v>1114.2999999999993</v>
      </c>
      <c r="T75" s="227" t="s">
        <v>1581</v>
      </c>
      <c r="U75" s="496">
        <v>205</v>
      </c>
      <c r="V75" s="237" t="s">
        <v>672</v>
      </c>
      <c r="W75" s="86" t="s">
        <v>30</v>
      </c>
      <c r="X75" s="92" t="s">
        <v>2034</v>
      </c>
      <c r="Y75" s="262">
        <v>3160300366268</v>
      </c>
      <c r="Z75" s="228" t="s">
        <v>1581</v>
      </c>
      <c r="AA75" s="266">
        <v>17107.5</v>
      </c>
      <c r="AB75" s="66">
        <v>14510</v>
      </c>
      <c r="AC75" s="65"/>
      <c r="AD75" s="266">
        <v>863</v>
      </c>
      <c r="AE75" s="266">
        <v>424</v>
      </c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>
        <v>0</v>
      </c>
      <c r="AV75" s="148"/>
      <c r="AW75" s="65"/>
      <c r="AX75" s="65">
        <v>1310.5</v>
      </c>
      <c r="AY75" s="65"/>
      <c r="AZ75" s="65">
        <v>0</v>
      </c>
      <c r="BA75" s="57">
        <v>0</v>
      </c>
      <c r="BB75" s="65">
        <v>18221.8</v>
      </c>
      <c r="BC75" s="65">
        <v>1114.2999999999993</v>
      </c>
      <c r="BD75" s="252"/>
      <c r="BE75" s="170">
        <v>206</v>
      </c>
      <c r="BF75" s="282" t="s">
        <v>1716</v>
      </c>
      <c r="BG75" s="158" t="s">
        <v>30</v>
      </c>
      <c r="BH75" s="92" t="s">
        <v>2034</v>
      </c>
      <c r="BI75" s="171">
        <v>14510</v>
      </c>
      <c r="BJ75" s="172">
        <v>14510</v>
      </c>
      <c r="BK75" s="171">
        <v>0</v>
      </c>
      <c r="BL75" s="158"/>
      <c r="BM75" s="48"/>
      <c r="BN75" s="67"/>
      <c r="BO75" s="67"/>
      <c r="BP75" s="48"/>
      <c r="BQ75" s="368" t="s">
        <v>17</v>
      </c>
      <c r="BR75" s="380">
        <v>2</v>
      </c>
      <c r="BS75" s="381" t="s">
        <v>709</v>
      </c>
      <c r="BT75" s="382" t="s">
        <v>18</v>
      </c>
      <c r="BU75" s="383" t="s">
        <v>18</v>
      </c>
      <c r="BV75" s="384" t="s">
        <v>283</v>
      </c>
      <c r="BW75" s="384">
        <v>15170</v>
      </c>
      <c r="BX75" s="385" t="s">
        <v>19</v>
      </c>
      <c r="BY75" s="62"/>
      <c r="BZ75" s="475">
        <v>206</v>
      </c>
      <c r="CA75" s="320" t="b">
        <f>EXACT(A75,CH75)</f>
        <v>1</v>
      </c>
      <c r="CB75" s="318" t="b">
        <f>EXACT(D75,CF75)</f>
        <v>1</v>
      </c>
      <c r="CC75" s="318" t="b">
        <f>EXACT(E75,CG75)</f>
        <v>1</v>
      </c>
      <c r="CD75" s="502">
        <f>+S74-BC74</f>
        <v>0</v>
      </c>
      <c r="CE75" s="51" t="s">
        <v>672</v>
      </c>
      <c r="CF75" s="157" t="s">
        <v>30</v>
      </c>
      <c r="CG75" s="99" t="s">
        <v>2034</v>
      </c>
      <c r="CH75" s="311">
        <v>3160300366268</v>
      </c>
      <c r="CK75" s="276"/>
      <c r="CL75" s="17"/>
      <c r="CM75" s="273"/>
      <c r="CN75" s="17"/>
      <c r="CO75" s="158"/>
    </row>
    <row r="76" spans="1:93" s="51" customFormat="1">
      <c r="A76" s="451" t="s">
        <v>5383</v>
      </c>
      <c r="B76" s="83" t="s">
        <v>709</v>
      </c>
      <c r="C76" s="129" t="s">
        <v>686</v>
      </c>
      <c r="D76" s="158" t="s">
        <v>3030</v>
      </c>
      <c r="E76" s="92" t="s">
        <v>5382</v>
      </c>
      <c r="F76" s="451" t="s">
        <v>5383</v>
      </c>
      <c r="G76" s="59" t="s">
        <v>1580</v>
      </c>
      <c r="H76" s="449" t="s">
        <v>5384</v>
      </c>
      <c r="I76" s="234">
        <v>32163.95</v>
      </c>
      <c r="J76" s="234">
        <v>0</v>
      </c>
      <c r="K76" s="234">
        <v>0</v>
      </c>
      <c r="L76" s="234">
        <v>0</v>
      </c>
      <c r="M76" s="85">
        <v>0</v>
      </c>
      <c r="N76" s="85">
        <v>0</v>
      </c>
      <c r="O76" s="234">
        <v>0</v>
      </c>
      <c r="P76" s="234">
        <v>191.53</v>
      </c>
      <c r="Q76" s="234">
        <v>0</v>
      </c>
      <c r="R76" s="234">
        <v>19574</v>
      </c>
      <c r="S76" s="234">
        <v>10146.700000000001</v>
      </c>
      <c r="T76" s="227" t="s">
        <v>1581</v>
      </c>
      <c r="U76" s="496">
        <v>772</v>
      </c>
      <c r="V76" s="129" t="s">
        <v>686</v>
      </c>
      <c r="W76" s="158" t="s">
        <v>3030</v>
      </c>
      <c r="X76" s="92" t="s">
        <v>5382</v>
      </c>
      <c r="Y76" s="262">
        <v>3160400076709</v>
      </c>
      <c r="Z76" s="228" t="s">
        <v>1581</v>
      </c>
      <c r="AA76" s="54">
        <v>22017.25</v>
      </c>
      <c r="AB76" s="55">
        <v>17000</v>
      </c>
      <c r="AC76" s="56"/>
      <c r="AD76" s="175">
        <v>1726</v>
      </c>
      <c r="AE76" s="175">
        <v>848</v>
      </c>
      <c r="AF76" s="55"/>
      <c r="AG76" s="55"/>
      <c r="AH76" s="55"/>
      <c r="AI76" s="55"/>
      <c r="AJ76" s="55"/>
      <c r="AK76" s="55"/>
      <c r="AL76" s="55"/>
      <c r="AM76" s="57"/>
      <c r="AN76" s="57"/>
      <c r="AO76" s="57"/>
      <c r="AP76" s="57"/>
      <c r="AQ76" s="58"/>
      <c r="AR76" s="58">
        <v>0</v>
      </c>
      <c r="AS76" s="57"/>
      <c r="AT76" s="57"/>
      <c r="AU76" s="57"/>
      <c r="AV76" s="147"/>
      <c r="AW76" s="57"/>
      <c r="AX76" s="57">
        <v>2251.7199999999998</v>
      </c>
      <c r="AY76" s="58"/>
      <c r="AZ76" s="58">
        <v>191.53</v>
      </c>
      <c r="BA76" s="74">
        <v>0</v>
      </c>
      <c r="BB76" s="58">
        <v>32163.95</v>
      </c>
      <c r="BC76" s="58">
        <v>10146.700000000001</v>
      </c>
      <c r="BD76" s="252"/>
      <c r="BE76" s="170">
        <v>773</v>
      </c>
      <c r="BF76" s="101" t="s">
        <v>5611</v>
      </c>
      <c r="BG76" s="158" t="s">
        <v>3030</v>
      </c>
      <c r="BH76" s="92" t="s">
        <v>5382</v>
      </c>
      <c r="BI76" s="124">
        <v>24600</v>
      </c>
      <c r="BJ76" s="124">
        <v>17000</v>
      </c>
      <c r="BK76" s="124">
        <v>7600</v>
      </c>
      <c r="BL76" s="158"/>
      <c r="BM76" s="59"/>
      <c r="BN76" s="60"/>
      <c r="BO76" s="60"/>
      <c r="BP76" s="59"/>
      <c r="BQ76" s="370" t="s">
        <v>5778</v>
      </c>
      <c r="BR76" s="387" t="s">
        <v>716</v>
      </c>
      <c r="BS76" s="398" t="s">
        <v>51</v>
      </c>
      <c r="BT76" s="388" t="s">
        <v>2439</v>
      </c>
      <c r="BU76" s="388" t="s">
        <v>719</v>
      </c>
      <c r="BV76" s="388" t="s">
        <v>1581</v>
      </c>
      <c r="BW76" s="389">
        <v>60210</v>
      </c>
      <c r="BX76" s="389" t="s">
        <v>5779</v>
      </c>
      <c r="BY76" s="22"/>
      <c r="BZ76" s="475">
        <v>772</v>
      </c>
      <c r="CA76" s="320" t="b">
        <f>EXACT(A76,CH76)</f>
        <v>1</v>
      </c>
      <c r="CB76" s="318" t="b">
        <f>EXACT(D76,CF76)</f>
        <v>1</v>
      </c>
      <c r="CC76" s="318" t="b">
        <f>EXACT(E76,CG76)</f>
        <v>1</v>
      </c>
      <c r="CD76" s="502">
        <f>+S75-BC75</f>
        <v>0</v>
      </c>
      <c r="CE76" s="17" t="s">
        <v>686</v>
      </c>
      <c r="CF76" s="51" t="s">
        <v>3030</v>
      </c>
      <c r="CG76" s="51" t="s">
        <v>5382</v>
      </c>
      <c r="CH76" s="312">
        <v>3160400076709</v>
      </c>
      <c r="CJ76" s="17"/>
      <c r="CK76" s="276"/>
      <c r="CL76" s="17"/>
      <c r="CM76" s="273"/>
      <c r="CN76" s="17"/>
      <c r="CO76" s="158"/>
    </row>
    <row r="77" spans="1:93">
      <c r="A77" s="452" t="s">
        <v>4642</v>
      </c>
      <c r="B77" s="83" t="s">
        <v>709</v>
      </c>
      <c r="C77" s="129" t="s">
        <v>672</v>
      </c>
      <c r="D77" s="158" t="s">
        <v>178</v>
      </c>
      <c r="E77" s="92" t="s">
        <v>180</v>
      </c>
      <c r="F77" s="452" t="s">
        <v>4642</v>
      </c>
      <c r="G77" s="59" t="s">
        <v>1580</v>
      </c>
      <c r="H77" s="449" t="s">
        <v>1022</v>
      </c>
      <c r="I77" s="234">
        <v>10344</v>
      </c>
      <c r="J77" s="234">
        <v>0</v>
      </c>
      <c r="K77" s="234">
        <v>10.73</v>
      </c>
      <c r="L77" s="234">
        <v>0</v>
      </c>
      <c r="M77" s="85">
        <v>2038</v>
      </c>
      <c r="N77" s="85">
        <v>0</v>
      </c>
      <c r="O77" s="234">
        <v>0</v>
      </c>
      <c r="P77" s="234">
        <v>0</v>
      </c>
      <c r="Q77" s="234">
        <v>0</v>
      </c>
      <c r="R77" s="234">
        <v>8043</v>
      </c>
      <c r="S77" s="234">
        <v>3282.42</v>
      </c>
      <c r="T77" s="227" t="s">
        <v>1581</v>
      </c>
      <c r="U77" s="496">
        <v>1003</v>
      </c>
      <c r="V77" s="129" t="s">
        <v>672</v>
      </c>
      <c r="W77" s="158" t="s">
        <v>178</v>
      </c>
      <c r="X77" s="92" t="s">
        <v>180</v>
      </c>
      <c r="Y77" s="262">
        <v>3160400186580</v>
      </c>
      <c r="Z77" s="228" t="s">
        <v>1581</v>
      </c>
      <c r="AA77" s="54">
        <v>9110.31</v>
      </c>
      <c r="AB77" s="55">
        <v>5605</v>
      </c>
      <c r="AC77" s="56"/>
      <c r="AD77" s="175">
        <v>863</v>
      </c>
      <c r="AE77" s="175">
        <v>424</v>
      </c>
      <c r="AF77" s="55"/>
      <c r="AG77" s="55"/>
      <c r="AH77" s="55"/>
      <c r="AI77" s="55"/>
      <c r="AJ77" s="55"/>
      <c r="AK77" s="55"/>
      <c r="AL77" s="55"/>
      <c r="AM77" s="57"/>
      <c r="AN77" s="57"/>
      <c r="AO77" s="57"/>
      <c r="AP77" s="57"/>
      <c r="AQ77" s="58"/>
      <c r="AR77" s="58"/>
      <c r="AS77" s="57"/>
      <c r="AT77" s="57">
        <v>1151</v>
      </c>
      <c r="AU77" s="57"/>
      <c r="AV77" s="147"/>
      <c r="AW77" s="57"/>
      <c r="AX77" s="57">
        <v>1067.31</v>
      </c>
      <c r="AY77" s="58"/>
      <c r="AZ77" s="58">
        <v>0</v>
      </c>
      <c r="BA77" s="74">
        <v>0</v>
      </c>
      <c r="BB77" s="58">
        <v>12392.73</v>
      </c>
      <c r="BC77" s="58">
        <v>3282.42</v>
      </c>
      <c r="BD77" s="252"/>
      <c r="BE77" s="170">
        <v>1004</v>
      </c>
      <c r="BF77" s="101" t="s">
        <v>2304</v>
      </c>
      <c r="BG77" s="158" t="s">
        <v>178</v>
      </c>
      <c r="BH77" s="92" t="s">
        <v>180</v>
      </c>
      <c r="BI77" s="124">
        <v>5605</v>
      </c>
      <c r="BJ77" s="124">
        <v>5605</v>
      </c>
      <c r="BK77" s="124">
        <v>0</v>
      </c>
      <c r="BL77" s="158"/>
      <c r="BM77" s="59" t="s">
        <v>792</v>
      </c>
      <c r="BN77" s="60"/>
      <c r="BO77" s="60"/>
      <c r="BP77" s="59"/>
      <c r="BQ77" s="369" t="s">
        <v>74</v>
      </c>
      <c r="BR77" s="380" t="s">
        <v>720</v>
      </c>
      <c r="BS77" s="381" t="s">
        <v>51</v>
      </c>
      <c r="BT77" s="383" t="s">
        <v>1302</v>
      </c>
      <c r="BU77" s="383" t="s">
        <v>702</v>
      </c>
      <c r="BV77" s="383" t="s">
        <v>1581</v>
      </c>
      <c r="BW77" s="383">
        <v>60110</v>
      </c>
      <c r="BX77" s="385" t="s">
        <v>2931</v>
      </c>
      <c r="BY77" s="76"/>
      <c r="BZ77" s="495">
        <v>1003</v>
      </c>
      <c r="CA77" s="320" t="b">
        <f>EXACT(A77,CH77)</f>
        <v>1</v>
      </c>
      <c r="CB77" s="318" t="b">
        <f>EXACT(D77,CF77)</f>
        <v>1</v>
      </c>
      <c r="CC77" s="318" t="b">
        <f>EXACT(E77,CG77)</f>
        <v>1</v>
      </c>
      <c r="CD77" s="502">
        <f>+S76-BC76</f>
        <v>0</v>
      </c>
      <c r="CE77" s="17" t="s">
        <v>672</v>
      </c>
      <c r="CF77" s="157" t="s">
        <v>178</v>
      </c>
      <c r="CG77" s="99" t="s">
        <v>180</v>
      </c>
      <c r="CH77" s="311">
        <v>3160400186580</v>
      </c>
      <c r="CI77" s="51"/>
      <c r="CJ77" s="51"/>
      <c r="CL77" s="51"/>
      <c r="CM77" s="273"/>
      <c r="CO77" s="157"/>
    </row>
    <row r="78" spans="1:93">
      <c r="A78" s="451" t="s">
        <v>7788</v>
      </c>
      <c r="B78" s="83" t="s">
        <v>709</v>
      </c>
      <c r="C78" s="129" t="s">
        <v>672</v>
      </c>
      <c r="D78" s="158" t="s">
        <v>7667</v>
      </c>
      <c r="E78" s="92" t="s">
        <v>7668</v>
      </c>
      <c r="F78" s="451" t="s">
        <v>7788</v>
      </c>
      <c r="G78" s="59" t="s">
        <v>1580</v>
      </c>
      <c r="H78" s="449" t="s">
        <v>7902</v>
      </c>
      <c r="I78" s="234">
        <v>45856</v>
      </c>
      <c r="J78" s="234">
        <v>0</v>
      </c>
      <c r="K78" s="234">
        <v>0</v>
      </c>
      <c r="L78" s="234">
        <v>0</v>
      </c>
      <c r="M78" s="85">
        <v>0</v>
      </c>
      <c r="N78" s="85">
        <v>0</v>
      </c>
      <c r="O78" s="234">
        <v>0</v>
      </c>
      <c r="P78" s="234">
        <v>877.26</v>
      </c>
      <c r="Q78" s="234">
        <v>0</v>
      </c>
      <c r="R78" s="234">
        <v>27621</v>
      </c>
      <c r="S78" s="234">
        <v>13755</v>
      </c>
      <c r="T78" s="227" t="s">
        <v>1581</v>
      </c>
      <c r="U78" s="496">
        <v>381</v>
      </c>
      <c r="V78" s="129" t="s">
        <v>672</v>
      </c>
      <c r="W78" s="158" t="s">
        <v>7667</v>
      </c>
      <c r="X78" s="92" t="s">
        <v>7668</v>
      </c>
      <c r="Y78" s="262" t="s">
        <v>7788</v>
      </c>
      <c r="Z78" s="228" t="s">
        <v>1581</v>
      </c>
      <c r="AA78" s="266">
        <v>32100.999999999996</v>
      </c>
      <c r="AB78" s="66">
        <v>26000</v>
      </c>
      <c r="AC78" s="65"/>
      <c r="AD78" s="266">
        <v>863</v>
      </c>
      <c r="AE78" s="266">
        <v>424</v>
      </c>
      <c r="AF78" s="65">
        <v>334</v>
      </c>
      <c r="AG78" s="65"/>
      <c r="AH78" s="65"/>
      <c r="AI78" s="65"/>
      <c r="AJ78" s="65"/>
      <c r="AK78" s="65"/>
      <c r="AL78" s="65"/>
      <c r="AM78" s="65"/>
      <c r="AN78" s="65"/>
      <c r="AO78" s="65">
        <v>0</v>
      </c>
      <c r="AP78" s="65"/>
      <c r="AQ78" s="65"/>
      <c r="AR78" s="65"/>
      <c r="AS78" s="65"/>
      <c r="AT78" s="65"/>
      <c r="AU78" s="65"/>
      <c r="AV78" s="148"/>
      <c r="AW78" s="65"/>
      <c r="AX78" s="65">
        <v>3602.74</v>
      </c>
      <c r="AY78" s="65"/>
      <c r="AZ78" s="66">
        <v>877.26</v>
      </c>
      <c r="BA78" s="74">
        <v>0</v>
      </c>
      <c r="BB78" s="66">
        <v>45856</v>
      </c>
      <c r="BC78" s="66">
        <v>13755.000000000004</v>
      </c>
      <c r="BD78" s="252"/>
      <c r="BE78" s="170">
        <v>382</v>
      </c>
      <c r="BF78" s="101" t="s">
        <v>8299</v>
      </c>
      <c r="BG78" s="158" t="s">
        <v>7667</v>
      </c>
      <c r="BH78" s="92" t="s">
        <v>7668</v>
      </c>
      <c r="BI78" s="169">
        <v>30098.77</v>
      </c>
      <c r="BJ78" s="124">
        <v>26000</v>
      </c>
      <c r="BK78" s="124">
        <v>4098.7700000000004</v>
      </c>
      <c r="BL78" s="158"/>
      <c r="BM78" s="48"/>
      <c r="BN78" s="67"/>
      <c r="BO78" s="67"/>
      <c r="BP78" s="59"/>
      <c r="BQ78" s="370">
        <v>83</v>
      </c>
      <c r="BR78" s="387">
        <v>20</v>
      </c>
      <c r="BS78" s="381" t="s">
        <v>709</v>
      </c>
      <c r="BT78" s="382" t="s">
        <v>706</v>
      </c>
      <c r="BU78" s="383" t="s">
        <v>707</v>
      </c>
      <c r="BV78" s="384" t="s">
        <v>1581</v>
      </c>
      <c r="BW78" s="384">
        <v>60220</v>
      </c>
      <c r="BX78" s="389" t="s">
        <v>8083</v>
      </c>
      <c r="BY78" s="62"/>
      <c r="BZ78" s="475">
        <v>382</v>
      </c>
      <c r="CA78" s="320" t="b">
        <f>EXACT(A78,CH78)</f>
        <v>1</v>
      </c>
      <c r="CB78" s="318" t="b">
        <f>EXACT(D78,CF78)</f>
        <v>1</v>
      </c>
      <c r="CC78" s="318" t="b">
        <f>EXACT(E78,CG78)</f>
        <v>1</v>
      </c>
      <c r="CD78" s="502">
        <f>+S77-BC77</f>
        <v>0</v>
      </c>
      <c r="CE78" s="17" t="s">
        <v>672</v>
      </c>
      <c r="CF78" s="17" t="s">
        <v>7667</v>
      </c>
      <c r="CG78" s="103" t="s">
        <v>7668</v>
      </c>
      <c r="CH78" s="275" t="s">
        <v>7788</v>
      </c>
      <c r="CO78" s="332"/>
    </row>
    <row r="79" spans="1:93" s="51" customFormat="1">
      <c r="A79" s="451" t="s">
        <v>7534</v>
      </c>
      <c r="B79" s="83" t="s">
        <v>709</v>
      </c>
      <c r="C79" s="237" t="s">
        <v>672</v>
      </c>
      <c r="D79" s="86" t="s">
        <v>1513</v>
      </c>
      <c r="E79" s="86" t="s">
        <v>6850</v>
      </c>
      <c r="F79" s="451" t="s">
        <v>7534</v>
      </c>
      <c r="G79" s="59" t="s">
        <v>1580</v>
      </c>
      <c r="H79" s="449" t="s">
        <v>6974</v>
      </c>
      <c r="I79" s="234">
        <v>16898</v>
      </c>
      <c r="J79" s="234">
        <v>0</v>
      </c>
      <c r="K79" s="234">
        <v>0</v>
      </c>
      <c r="L79" s="234">
        <v>0</v>
      </c>
      <c r="M79" s="85">
        <v>0</v>
      </c>
      <c r="N79" s="85">
        <v>0</v>
      </c>
      <c r="O79" s="234">
        <v>0</v>
      </c>
      <c r="P79" s="234">
        <v>0</v>
      </c>
      <c r="Q79" s="234">
        <v>0</v>
      </c>
      <c r="R79" s="234">
        <v>11287</v>
      </c>
      <c r="S79" s="234">
        <v>5611</v>
      </c>
      <c r="T79" s="227" t="s">
        <v>1581</v>
      </c>
      <c r="U79" s="496">
        <v>1459</v>
      </c>
      <c r="V79" s="237" t="s">
        <v>672</v>
      </c>
      <c r="W79" s="86" t="s">
        <v>1513</v>
      </c>
      <c r="X79" s="422" t="s">
        <v>6850</v>
      </c>
      <c r="Y79" s="261">
        <v>3160400851869</v>
      </c>
      <c r="Z79" s="228" t="s">
        <v>1581</v>
      </c>
      <c r="AA79" s="54">
        <v>11287</v>
      </c>
      <c r="AB79" s="55">
        <v>10000</v>
      </c>
      <c r="AC79" s="56"/>
      <c r="AD79" s="175">
        <v>863</v>
      </c>
      <c r="AE79" s="175">
        <v>424</v>
      </c>
      <c r="AF79" s="55"/>
      <c r="AG79" s="55"/>
      <c r="AH79" s="55"/>
      <c r="AI79" s="55"/>
      <c r="AJ79" s="55"/>
      <c r="AK79" s="55"/>
      <c r="AL79" s="55"/>
      <c r="AM79" s="57"/>
      <c r="AN79" s="57"/>
      <c r="AO79" s="57"/>
      <c r="AP79" s="57"/>
      <c r="AQ79" s="58"/>
      <c r="AR79" s="58">
        <v>0</v>
      </c>
      <c r="AS79" s="57"/>
      <c r="AT79" s="57"/>
      <c r="AU79" s="57"/>
      <c r="AV79" s="147"/>
      <c r="AW79" s="57"/>
      <c r="AX79" s="57">
        <v>0</v>
      </c>
      <c r="AY79" s="58"/>
      <c r="AZ79" s="58">
        <v>0</v>
      </c>
      <c r="BA79" s="74">
        <v>0</v>
      </c>
      <c r="BB79" s="58">
        <v>16898</v>
      </c>
      <c r="BC79" s="58">
        <v>5611</v>
      </c>
      <c r="BD79" s="252"/>
      <c r="BE79" s="170">
        <v>1462</v>
      </c>
      <c r="BF79" s="101" t="s">
        <v>7165</v>
      </c>
      <c r="BG79" s="86" t="s">
        <v>1513</v>
      </c>
      <c r="BH79" s="86" t="s">
        <v>6850</v>
      </c>
      <c r="BI79" s="124">
        <v>10900</v>
      </c>
      <c r="BJ79" s="124">
        <v>10000</v>
      </c>
      <c r="BK79" s="124">
        <v>900</v>
      </c>
      <c r="BL79" s="158"/>
      <c r="BM79" s="59"/>
      <c r="BN79" s="60"/>
      <c r="BO79" s="60"/>
      <c r="BP79" s="48"/>
      <c r="BQ79" s="368">
        <v>12</v>
      </c>
      <c r="BR79" s="390">
        <v>3</v>
      </c>
      <c r="BS79" s="393" t="s">
        <v>709</v>
      </c>
      <c r="BT79" s="382" t="s">
        <v>1558</v>
      </c>
      <c r="BU79" s="383" t="s">
        <v>719</v>
      </c>
      <c r="BV79" s="384" t="s">
        <v>1581</v>
      </c>
      <c r="BW79" s="384">
        <v>60140</v>
      </c>
      <c r="BX79" s="400" t="s">
        <v>7286</v>
      </c>
      <c r="BY79" s="22"/>
      <c r="BZ79" s="475">
        <v>1460</v>
      </c>
      <c r="CA79" s="320" t="b">
        <f>EXACT(A79,CH79)</f>
        <v>1</v>
      </c>
      <c r="CB79" s="318" t="b">
        <f>EXACT(D79,CF79)</f>
        <v>1</v>
      </c>
      <c r="CC79" s="318" t="b">
        <f>EXACT(E79,CG79)</f>
        <v>1</v>
      </c>
      <c r="CD79" s="502">
        <f>+S79-BC79</f>
        <v>0</v>
      </c>
      <c r="CE79" s="17" t="s">
        <v>672</v>
      </c>
      <c r="CF79" s="17" t="s">
        <v>1513</v>
      </c>
      <c r="CG79" s="103" t="s">
        <v>6850</v>
      </c>
      <c r="CH79" s="275">
        <v>3160400851869</v>
      </c>
      <c r="CI79" s="447"/>
      <c r="CJ79" s="17"/>
      <c r="CK79" s="276"/>
      <c r="CL79" s="17"/>
      <c r="CM79" s="17"/>
      <c r="CN79" s="17"/>
      <c r="CO79" s="17"/>
    </row>
    <row r="80" spans="1:93" s="51" customFormat="1">
      <c r="A80" s="452" t="s">
        <v>7443</v>
      </c>
      <c r="B80" s="83" t="s">
        <v>709</v>
      </c>
      <c r="C80" s="237" t="s">
        <v>672</v>
      </c>
      <c r="D80" s="86" t="s">
        <v>6761</v>
      </c>
      <c r="E80" s="86" t="s">
        <v>3868</v>
      </c>
      <c r="F80" s="452" t="s">
        <v>7443</v>
      </c>
      <c r="G80" s="59" t="s">
        <v>1580</v>
      </c>
      <c r="H80" s="449" t="s">
        <v>6898</v>
      </c>
      <c r="I80" s="234">
        <v>42861</v>
      </c>
      <c r="J80" s="234">
        <v>0</v>
      </c>
      <c r="K80" s="234">
        <v>0</v>
      </c>
      <c r="L80" s="234">
        <v>0</v>
      </c>
      <c r="M80" s="85">
        <v>0</v>
      </c>
      <c r="N80" s="85">
        <v>0</v>
      </c>
      <c r="O80" s="234">
        <v>0</v>
      </c>
      <c r="P80" s="234">
        <v>377.52</v>
      </c>
      <c r="Q80" s="234">
        <v>0</v>
      </c>
      <c r="R80" s="234">
        <v>25643</v>
      </c>
      <c r="S80" s="234">
        <v>13840.48</v>
      </c>
      <c r="T80" s="227" t="s">
        <v>1581</v>
      </c>
      <c r="U80" s="496">
        <v>477</v>
      </c>
      <c r="V80" s="237" t="s">
        <v>672</v>
      </c>
      <c r="W80" s="86" t="s">
        <v>6761</v>
      </c>
      <c r="X80" s="422" t="s">
        <v>3868</v>
      </c>
      <c r="Y80" s="262">
        <v>3160500056378</v>
      </c>
      <c r="Z80" s="228" t="s">
        <v>1581</v>
      </c>
      <c r="AA80" s="266">
        <v>29020.52</v>
      </c>
      <c r="AB80" s="66">
        <v>24000</v>
      </c>
      <c r="AC80" s="65"/>
      <c r="AD80" s="266">
        <v>863</v>
      </c>
      <c r="AE80" s="266">
        <v>424</v>
      </c>
      <c r="AF80" s="65">
        <v>356</v>
      </c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148"/>
      <c r="AW80" s="65"/>
      <c r="AX80" s="65">
        <v>3000</v>
      </c>
      <c r="AY80" s="66"/>
      <c r="AZ80" s="66">
        <v>377.52</v>
      </c>
      <c r="BA80" s="74">
        <v>0</v>
      </c>
      <c r="BB80" s="66">
        <v>42861</v>
      </c>
      <c r="BC80" s="66">
        <v>13840.48</v>
      </c>
      <c r="BD80" s="252"/>
      <c r="BE80" s="170">
        <v>478</v>
      </c>
      <c r="BF80" s="101" t="s">
        <v>7049</v>
      </c>
      <c r="BG80" s="158" t="s">
        <v>6761</v>
      </c>
      <c r="BH80" s="92" t="s">
        <v>3868</v>
      </c>
      <c r="BI80" s="66">
        <v>29625</v>
      </c>
      <c r="BJ80" s="58">
        <v>24000</v>
      </c>
      <c r="BK80" s="124">
        <v>5625</v>
      </c>
      <c r="BL80" s="158"/>
      <c r="BM80" s="48"/>
      <c r="BN80" s="67"/>
      <c r="BO80" s="67"/>
      <c r="BP80" s="59"/>
      <c r="BQ80" s="370" t="s">
        <v>7241</v>
      </c>
      <c r="BR80" s="387" t="s">
        <v>676</v>
      </c>
      <c r="BS80" s="381" t="s">
        <v>51</v>
      </c>
      <c r="BT80" s="383" t="s">
        <v>707</v>
      </c>
      <c r="BU80" s="383" t="s">
        <v>707</v>
      </c>
      <c r="BV80" s="383" t="s">
        <v>1581</v>
      </c>
      <c r="BW80" s="383">
        <v>60220</v>
      </c>
      <c r="BX80" s="389" t="s">
        <v>7242</v>
      </c>
      <c r="BY80" s="76"/>
      <c r="BZ80" s="475">
        <v>478</v>
      </c>
      <c r="CA80" s="320" t="b">
        <f>EXACT(A80,CH80)</f>
        <v>1</v>
      </c>
      <c r="CB80" s="318" t="b">
        <f>EXACT(D80,CF80)</f>
        <v>1</v>
      </c>
      <c r="CC80" s="318" t="b">
        <f>EXACT(E80,CG80)</f>
        <v>1</v>
      </c>
      <c r="CD80" s="502">
        <f>+S79-BC79</f>
        <v>0</v>
      </c>
      <c r="CE80" s="17" t="s">
        <v>672</v>
      </c>
      <c r="CF80" s="157" t="s">
        <v>6761</v>
      </c>
      <c r="CG80" s="103" t="s">
        <v>3868</v>
      </c>
      <c r="CH80" s="311">
        <v>3160500056378</v>
      </c>
      <c r="CI80" s="447"/>
      <c r="CK80" s="276"/>
      <c r="CL80" s="17"/>
      <c r="CM80" s="273"/>
      <c r="CN80" s="17"/>
      <c r="CO80" s="157"/>
    </row>
    <row r="81" spans="1:93" s="51" customFormat="1">
      <c r="A81" s="511" t="s">
        <v>8519</v>
      </c>
      <c r="B81" s="83" t="s">
        <v>709</v>
      </c>
      <c r="C81" s="237" t="s">
        <v>686</v>
      </c>
      <c r="D81" s="17" t="s">
        <v>309</v>
      </c>
      <c r="E81" s="75" t="s">
        <v>5172</v>
      </c>
      <c r="F81" s="514" t="s">
        <v>8519</v>
      </c>
      <c r="G81" s="59" t="s">
        <v>1580</v>
      </c>
      <c r="H81" s="98" t="s">
        <v>8615</v>
      </c>
      <c r="I81" s="133">
        <v>31081.87</v>
      </c>
      <c r="J81" s="167">
        <v>0</v>
      </c>
      <c r="K81" s="18">
        <v>0</v>
      </c>
      <c r="L81" s="18">
        <v>0</v>
      </c>
      <c r="M81" s="53">
        <v>0</v>
      </c>
      <c r="N81" s="18">
        <v>0</v>
      </c>
      <c r="O81" s="18">
        <v>0</v>
      </c>
      <c r="P81" s="53">
        <v>262.42</v>
      </c>
      <c r="Q81" s="18">
        <v>0</v>
      </c>
      <c r="R81" s="53">
        <v>12460</v>
      </c>
      <c r="S81" s="18">
        <v>18359.449999999997</v>
      </c>
      <c r="T81" s="227" t="s">
        <v>1581</v>
      </c>
      <c r="U81" s="496">
        <v>1302</v>
      </c>
      <c r="V81" s="516" t="s">
        <v>686</v>
      </c>
      <c r="W81" s="17" t="s">
        <v>309</v>
      </c>
      <c r="X81" s="17" t="s">
        <v>5172</v>
      </c>
      <c r="Y81" s="261">
        <v>3160500256423</v>
      </c>
      <c r="Z81" s="228" t="s">
        <v>1581</v>
      </c>
      <c r="AA81" s="266">
        <v>12722.42</v>
      </c>
      <c r="AB81" s="65">
        <v>11555</v>
      </c>
      <c r="AC81" s="65"/>
      <c r="AD81" s="65">
        <v>863</v>
      </c>
      <c r="AE81" s="65"/>
      <c r="AF81" s="65">
        <v>42</v>
      </c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148"/>
      <c r="AW81" s="65"/>
      <c r="AX81" s="65">
        <v>0</v>
      </c>
      <c r="AY81" s="65"/>
      <c r="AZ81" s="65">
        <v>262.42</v>
      </c>
      <c r="BA81" s="57">
        <v>0</v>
      </c>
      <c r="BB81" s="65">
        <v>31081.87</v>
      </c>
      <c r="BC81" s="65">
        <v>18359.449999999997</v>
      </c>
      <c r="BD81" s="260"/>
      <c r="BE81" s="170">
        <v>1304</v>
      </c>
      <c r="BF81" s="163" t="s">
        <v>8710</v>
      </c>
      <c r="BG81" s="51" t="s">
        <v>309</v>
      </c>
      <c r="BH81" s="17" t="s">
        <v>5172</v>
      </c>
      <c r="BI81" s="65">
        <v>11555</v>
      </c>
      <c r="BJ81" s="57">
        <v>11555</v>
      </c>
      <c r="BK81" s="171">
        <v>0</v>
      </c>
      <c r="BL81" s="17"/>
      <c r="BM81" s="48"/>
      <c r="BN81" s="67"/>
      <c r="BO81" s="67"/>
      <c r="BP81" s="48"/>
      <c r="BQ81" s="435" t="s">
        <v>5667</v>
      </c>
      <c r="BR81" s="380">
        <v>2</v>
      </c>
      <c r="BS81" s="381"/>
      <c r="BT81" s="382" t="s">
        <v>1511</v>
      </c>
      <c r="BU81" s="383" t="s">
        <v>46</v>
      </c>
      <c r="BV81" s="384" t="s">
        <v>1581</v>
      </c>
      <c r="BW81" s="384">
        <v>60000</v>
      </c>
      <c r="BX81" s="385" t="s">
        <v>8836</v>
      </c>
      <c r="BY81" s="22"/>
      <c r="BZ81" s="475">
        <v>1302</v>
      </c>
      <c r="CA81" s="320" t="b">
        <f>EXACT(A81,CH81)</f>
        <v>1</v>
      </c>
      <c r="CB81" s="318" t="b">
        <f>EXACT(D81,CF81)</f>
        <v>1</v>
      </c>
      <c r="CC81" s="318" t="b">
        <f>EXACT(E81,CG81)</f>
        <v>1</v>
      </c>
      <c r="CD81" s="502">
        <f>+S80-BC80</f>
        <v>0</v>
      </c>
      <c r="CE81" s="17" t="s">
        <v>686</v>
      </c>
      <c r="CF81" s="157" t="s">
        <v>309</v>
      </c>
      <c r="CG81" s="103" t="s">
        <v>5172</v>
      </c>
      <c r="CH81" s="275">
        <v>3160500256423</v>
      </c>
      <c r="CI81" s="447"/>
      <c r="CJ81" s="17"/>
      <c r="CK81" s="276"/>
      <c r="CM81" s="273"/>
      <c r="CN81" s="17"/>
      <c r="CO81" s="450"/>
    </row>
    <row r="82" spans="1:93" s="51" customFormat="1">
      <c r="A82" s="452" t="s">
        <v>4804</v>
      </c>
      <c r="B82" s="83" t="s">
        <v>709</v>
      </c>
      <c r="C82" s="129" t="s">
        <v>686</v>
      </c>
      <c r="D82" s="158" t="s">
        <v>3820</v>
      </c>
      <c r="E82" s="92" t="s">
        <v>3821</v>
      </c>
      <c r="F82" s="452" t="s">
        <v>4804</v>
      </c>
      <c r="G82" s="59" t="s">
        <v>1580</v>
      </c>
      <c r="H82" s="449" t="s">
        <v>3945</v>
      </c>
      <c r="I82" s="234">
        <v>43700</v>
      </c>
      <c r="J82" s="234">
        <v>0</v>
      </c>
      <c r="K82" s="234">
        <v>21.45</v>
      </c>
      <c r="L82" s="234">
        <v>0</v>
      </c>
      <c r="M82" s="85">
        <v>0</v>
      </c>
      <c r="N82" s="85">
        <v>0</v>
      </c>
      <c r="O82" s="234">
        <v>0</v>
      </c>
      <c r="P82" s="234">
        <v>1163.81</v>
      </c>
      <c r="Q82" s="234">
        <v>0</v>
      </c>
      <c r="R82" s="234">
        <v>26599.35</v>
      </c>
      <c r="S82" s="234">
        <v>15958.289999999997</v>
      </c>
      <c r="T82" s="227" t="s">
        <v>1581</v>
      </c>
      <c r="U82" s="496">
        <v>270</v>
      </c>
      <c r="V82" s="129" t="s">
        <v>686</v>
      </c>
      <c r="W82" s="158" t="s">
        <v>3820</v>
      </c>
      <c r="X82" s="92" t="s">
        <v>3821</v>
      </c>
      <c r="Y82" s="262">
        <v>3160600073568</v>
      </c>
      <c r="Z82" s="228" t="s">
        <v>1581</v>
      </c>
      <c r="AA82" s="54">
        <v>27763.16</v>
      </c>
      <c r="AB82" s="55">
        <v>25736.35</v>
      </c>
      <c r="AC82" s="56"/>
      <c r="AD82" s="175">
        <v>863</v>
      </c>
      <c r="AE82" s="175"/>
      <c r="AF82" s="55"/>
      <c r="AG82" s="55"/>
      <c r="AH82" s="55"/>
      <c r="AI82" s="55"/>
      <c r="AJ82" s="55"/>
      <c r="AK82" s="55"/>
      <c r="AL82" s="55"/>
      <c r="AM82" s="57"/>
      <c r="AN82" s="57"/>
      <c r="AO82" s="57"/>
      <c r="AP82" s="57"/>
      <c r="AQ82" s="58"/>
      <c r="AR82" s="57"/>
      <c r="AS82" s="57"/>
      <c r="AT82" s="57"/>
      <c r="AU82" s="57"/>
      <c r="AV82" s="147"/>
      <c r="AW82" s="57"/>
      <c r="AX82" s="57">
        <v>0</v>
      </c>
      <c r="AY82" s="58"/>
      <c r="AZ82" s="58">
        <v>1163.81</v>
      </c>
      <c r="BA82" s="74">
        <v>0</v>
      </c>
      <c r="BB82" s="58">
        <v>43721.45</v>
      </c>
      <c r="BC82" s="58">
        <v>15958.289999999997</v>
      </c>
      <c r="BD82" s="252"/>
      <c r="BE82" s="170">
        <v>271</v>
      </c>
      <c r="BF82" s="101" t="s">
        <v>4041</v>
      </c>
      <c r="BG82" s="158" t="s">
        <v>3820</v>
      </c>
      <c r="BH82" s="92" t="s">
        <v>3821</v>
      </c>
      <c r="BI82" s="58">
        <v>25736.35</v>
      </c>
      <c r="BJ82" s="58">
        <v>25736.35</v>
      </c>
      <c r="BK82" s="124">
        <v>0</v>
      </c>
      <c r="BL82" s="158"/>
      <c r="BM82" s="59"/>
      <c r="BN82" s="60"/>
      <c r="BO82" s="60"/>
      <c r="BP82" s="48"/>
      <c r="BQ82" s="368" t="s">
        <v>4194</v>
      </c>
      <c r="BR82" s="380" t="s">
        <v>709</v>
      </c>
      <c r="BS82" s="381" t="s">
        <v>709</v>
      </c>
      <c r="BT82" s="382" t="s">
        <v>4195</v>
      </c>
      <c r="BU82" s="383" t="s">
        <v>4148</v>
      </c>
      <c r="BV82" s="384" t="s">
        <v>4149</v>
      </c>
      <c r="BW82" s="384">
        <v>15110</v>
      </c>
      <c r="BX82" s="385" t="s">
        <v>4196</v>
      </c>
      <c r="BZ82" s="495">
        <v>271</v>
      </c>
      <c r="CA82" s="320" t="b">
        <f>EXACT(A82,CH82)</f>
        <v>1</v>
      </c>
      <c r="CB82" s="318" t="b">
        <f>EXACT(D82,CF82)</f>
        <v>1</v>
      </c>
      <c r="CC82" s="318" t="b">
        <f>EXACT(E82,CG82)</f>
        <v>1</v>
      </c>
      <c r="CD82" s="502">
        <f>+S81-BC81</f>
        <v>0</v>
      </c>
      <c r="CE82" s="344" t="s">
        <v>686</v>
      </c>
      <c r="CF82" s="344" t="s">
        <v>3820</v>
      </c>
      <c r="CG82" s="356" t="s">
        <v>3821</v>
      </c>
      <c r="CH82" s="357">
        <v>3160600073568</v>
      </c>
      <c r="CI82" s="364"/>
      <c r="CJ82" s="344"/>
      <c r="CK82" s="343"/>
      <c r="CL82" s="344"/>
      <c r="CM82" s="345"/>
      <c r="CN82" s="344"/>
      <c r="CO82" s="332"/>
    </row>
    <row r="83" spans="1:93" s="51" customFormat="1">
      <c r="A83" s="452" t="s">
        <v>4741</v>
      </c>
      <c r="B83" s="83" t="s">
        <v>709</v>
      </c>
      <c r="C83" s="129" t="s">
        <v>672</v>
      </c>
      <c r="D83" s="158" t="s">
        <v>332</v>
      </c>
      <c r="E83" s="92" t="s">
        <v>1226</v>
      </c>
      <c r="F83" s="452" t="s">
        <v>4741</v>
      </c>
      <c r="G83" s="59" t="s">
        <v>1580</v>
      </c>
      <c r="H83" s="449" t="s">
        <v>987</v>
      </c>
      <c r="I83" s="234">
        <v>24819.599999999999</v>
      </c>
      <c r="J83" s="234">
        <v>0</v>
      </c>
      <c r="K83" s="234">
        <v>95.4</v>
      </c>
      <c r="L83" s="234">
        <v>0</v>
      </c>
      <c r="M83" s="85">
        <v>1994</v>
      </c>
      <c r="N83" s="85">
        <v>0</v>
      </c>
      <c r="O83" s="234">
        <v>0</v>
      </c>
      <c r="P83" s="234">
        <v>0</v>
      </c>
      <c r="Q83" s="234">
        <v>0</v>
      </c>
      <c r="R83" s="234">
        <v>17987.169999999998</v>
      </c>
      <c r="S83" s="234">
        <v>6976.3500000000022</v>
      </c>
      <c r="T83" s="227" t="s">
        <v>1581</v>
      </c>
      <c r="U83" s="496">
        <v>846</v>
      </c>
      <c r="V83" s="129" t="s">
        <v>672</v>
      </c>
      <c r="W83" s="158" t="s">
        <v>332</v>
      </c>
      <c r="X83" s="92" t="s">
        <v>1226</v>
      </c>
      <c r="Y83" s="262">
        <v>3160600080076</v>
      </c>
      <c r="Z83" s="228" t="s">
        <v>1581</v>
      </c>
      <c r="AA83" s="54">
        <v>19932.649999999998</v>
      </c>
      <c r="AB83" s="55">
        <v>14450</v>
      </c>
      <c r="AC83" s="56"/>
      <c r="AD83" s="175">
        <v>863</v>
      </c>
      <c r="AE83" s="175">
        <v>424</v>
      </c>
      <c r="AF83" s="55">
        <v>2250.17</v>
      </c>
      <c r="AG83" s="55"/>
      <c r="AH83" s="55"/>
      <c r="AI83" s="55"/>
      <c r="AJ83" s="55"/>
      <c r="AK83" s="55"/>
      <c r="AL83" s="55"/>
      <c r="AM83" s="57"/>
      <c r="AN83" s="57"/>
      <c r="AO83" s="57"/>
      <c r="AP83" s="57"/>
      <c r="AQ83" s="58"/>
      <c r="AR83" s="58"/>
      <c r="AS83" s="57"/>
      <c r="AT83" s="57"/>
      <c r="AU83" s="57"/>
      <c r="AV83" s="147"/>
      <c r="AW83" s="57"/>
      <c r="AX83" s="57">
        <v>1945.48</v>
      </c>
      <c r="AY83" s="58"/>
      <c r="AZ83" s="58">
        <v>0</v>
      </c>
      <c r="BA83" s="74">
        <v>0</v>
      </c>
      <c r="BB83" s="58">
        <v>26909</v>
      </c>
      <c r="BC83" s="58">
        <v>6976.3500000000022</v>
      </c>
      <c r="BD83" s="252"/>
      <c r="BE83" s="170">
        <v>847</v>
      </c>
      <c r="BF83" s="101" t="s">
        <v>2268</v>
      </c>
      <c r="BG83" s="158" t="s">
        <v>332</v>
      </c>
      <c r="BH83" s="92" t="s">
        <v>1226</v>
      </c>
      <c r="BI83" s="58">
        <v>14450</v>
      </c>
      <c r="BJ83" s="58">
        <v>14450</v>
      </c>
      <c r="BK83" s="124">
        <v>0</v>
      </c>
      <c r="BL83" s="158"/>
      <c r="BM83" s="59"/>
      <c r="BN83" s="60"/>
      <c r="BO83" s="60"/>
      <c r="BP83" s="48"/>
      <c r="BQ83" s="368">
        <v>21</v>
      </c>
      <c r="BR83" s="380" t="s">
        <v>3722</v>
      </c>
      <c r="BS83" s="381" t="s">
        <v>709</v>
      </c>
      <c r="BT83" s="382" t="s">
        <v>6</v>
      </c>
      <c r="BU83" s="382" t="s">
        <v>719</v>
      </c>
      <c r="BV83" s="384" t="s">
        <v>1581</v>
      </c>
      <c r="BW83" s="384">
        <v>60260</v>
      </c>
      <c r="BX83" s="385" t="s">
        <v>2321</v>
      </c>
      <c r="BZ83" s="475">
        <v>846</v>
      </c>
      <c r="CA83" s="320" t="b">
        <f>EXACT(A83,CH83)</f>
        <v>1</v>
      </c>
      <c r="CB83" s="318" t="b">
        <f>EXACT(D83,CF83)</f>
        <v>1</v>
      </c>
      <c r="CC83" s="318" t="b">
        <f>EXACT(E83,CG83)</f>
        <v>1</v>
      </c>
      <c r="CD83" s="502">
        <f>+S82-BC82</f>
        <v>0</v>
      </c>
      <c r="CE83" s="51" t="s">
        <v>672</v>
      </c>
      <c r="CF83" s="157" t="s">
        <v>332</v>
      </c>
      <c r="CG83" s="99" t="s">
        <v>1226</v>
      </c>
      <c r="CH83" s="275">
        <v>3160600080076</v>
      </c>
      <c r="CI83" s="447"/>
      <c r="CK83" s="276"/>
      <c r="CL83" s="17"/>
      <c r="CM83" s="273"/>
      <c r="CN83" s="17"/>
      <c r="CO83" s="158"/>
    </row>
    <row r="84" spans="1:93" s="51" customFormat="1">
      <c r="A84" s="452" t="s">
        <v>4753</v>
      </c>
      <c r="B84" s="83" t="s">
        <v>709</v>
      </c>
      <c r="C84" s="129" t="s">
        <v>686</v>
      </c>
      <c r="D84" s="158" t="s">
        <v>1224</v>
      </c>
      <c r="E84" s="158" t="s">
        <v>1225</v>
      </c>
      <c r="F84" s="452" t="s">
        <v>4753</v>
      </c>
      <c r="G84" s="59" t="s">
        <v>1580</v>
      </c>
      <c r="H84" s="449" t="s">
        <v>983</v>
      </c>
      <c r="I84" s="234">
        <v>21820.400000000001</v>
      </c>
      <c r="J84" s="234">
        <v>0</v>
      </c>
      <c r="K84" s="234">
        <v>107.4</v>
      </c>
      <c r="L84" s="234">
        <v>0</v>
      </c>
      <c r="M84" s="85">
        <v>2007</v>
      </c>
      <c r="N84" s="85">
        <v>0</v>
      </c>
      <c r="O84" s="234">
        <v>0</v>
      </c>
      <c r="P84" s="234">
        <v>0</v>
      </c>
      <c r="Q84" s="234">
        <v>0</v>
      </c>
      <c r="R84" s="234">
        <v>14018</v>
      </c>
      <c r="S84" s="234">
        <v>6716.8000000000029</v>
      </c>
      <c r="T84" s="227" t="s">
        <v>1581</v>
      </c>
      <c r="U84" s="496">
        <v>823</v>
      </c>
      <c r="V84" s="129" t="s">
        <v>686</v>
      </c>
      <c r="W84" s="158" t="s">
        <v>1224</v>
      </c>
      <c r="X84" s="158" t="s">
        <v>1225</v>
      </c>
      <c r="Y84" s="262">
        <v>3160600136390</v>
      </c>
      <c r="Z84" s="228" t="s">
        <v>1581</v>
      </c>
      <c r="AA84" s="266">
        <v>17218</v>
      </c>
      <c r="AB84" s="55">
        <v>13155</v>
      </c>
      <c r="AC84" s="56"/>
      <c r="AD84" s="175">
        <v>863</v>
      </c>
      <c r="AE84" s="175"/>
      <c r="AF84" s="55"/>
      <c r="AG84" s="55"/>
      <c r="AH84" s="55"/>
      <c r="AI84" s="55"/>
      <c r="AJ84" s="55"/>
      <c r="AK84" s="55"/>
      <c r="AL84" s="55"/>
      <c r="AM84" s="65"/>
      <c r="AN84" s="65"/>
      <c r="AO84" s="65"/>
      <c r="AP84" s="65"/>
      <c r="AQ84" s="66"/>
      <c r="AR84" s="66"/>
      <c r="AS84" s="65"/>
      <c r="AT84" s="65"/>
      <c r="AU84" s="65"/>
      <c r="AV84" s="148"/>
      <c r="AW84" s="65"/>
      <c r="AX84" s="65">
        <v>3200</v>
      </c>
      <c r="AY84" s="66"/>
      <c r="AZ84" s="66">
        <v>0</v>
      </c>
      <c r="BA84" s="74">
        <v>0</v>
      </c>
      <c r="BB84" s="66">
        <v>23934.800000000003</v>
      </c>
      <c r="BC84" s="66">
        <v>6716.8000000000029</v>
      </c>
      <c r="BD84" s="252"/>
      <c r="BE84" s="170">
        <v>824</v>
      </c>
      <c r="BF84" s="101" t="s">
        <v>2264</v>
      </c>
      <c r="BG84" s="158" t="s">
        <v>1224</v>
      </c>
      <c r="BH84" s="158" t="s">
        <v>1225</v>
      </c>
      <c r="BI84" s="169">
        <v>13155</v>
      </c>
      <c r="BJ84" s="124">
        <v>13155</v>
      </c>
      <c r="BK84" s="124">
        <v>0</v>
      </c>
      <c r="BL84" s="158"/>
      <c r="BM84" s="48"/>
      <c r="BN84" s="67"/>
      <c r="BO84" s="67"/>
      <c r="BP84" s="48"/>
      <c r="BQ84" s="368">
        <v>173</v>
      </c>
      <c r="BR84" s="380" t="s">
        <v>778</v>
      </c>
      <c r="BS84" s="381" t="s">
        <v>1431</v>
      </c>
      <c r="BT84" s="382" t="s">
        <v>719</v>
      </c>
      <c r="BU84" s="383" t="s">
        <v>719</v>
      </c>
      <c r="BV84" s="384" t="s">
        <v>1581</v>
      </c>
      <c r="BW84" s="384">
        <v>60140</v>
      </c>
      <c r="BX84" s="385" t="s">
        <v>769</v>
      </c>
      <c r="BY84" s="76"/>
      <c r="BZ84" s="495">
        <v>823</v>
      </c>
      <c r="CA84" s="320" t="b">
        <f>EXACT(A84,CH84)</f>
        <v>1</v>
      </c>
      <c r="CB84" s="318" t="b">
        <f>EXACT(D84,CF84)</f>
        <v>1</v>
      </c>
      <c r="CC84" s="318" t="b">
        <f>EXACT(E84,CG84)</f>
        <v>1</v>
      </c>
      <c r="CD84" s="502">
        <f>+S83-BC83</f>
        <v>0</v>
      </c>
      <c r="CE84" s="17" t="s">
        <v>686</v>
      </c>
      <c r="CF84" s="157" t="s">
        <v>1224</v>
      </c>
      <c r="CG84" s="103" t="s">
        <v>1225</v>
      </c>
      <c r="CH84" s="275">
        <v>3160600136390</v>
      </c>
      <c r="CI84" s="447"/>
      <c r="CJ84" s="17"/>
      <c r="CK84" s="276"/>
      <c r="CL84" s="17"/>
      <c r="CM84" s="273"/>
      <c r="CN84" s="17"/>
      <c r="CO84" s="457"/>
    </row>
    <row r="85" spans="1:93" s="51" customFormat="1">
      <c r="A85" s="511" t="s">
        <v>9057</v>
      </c>
      <c r="B85" s="83"/>
      <c r="C85" s="237" t="s">
        <v>672</v>
      </c>
      <c r="D85" s="86" t="s">
        <v>9055</v>
      </c>
      <c r="E85" s="92" t="s">
        <v>9056</v>
      </c>
      <c r="F85" s="514" t="s">
        <v>9057</v>
      </c>
      <c r="G85" s="59" t="s">
        <v>1580</v>
      </c>
      <c r="H85" s="283">
        <v>6260349610</v>
      </c>
      <c r="I85" s="244">
        <v>47644.4</v>
      </c>
      <c r="J85" s="310">
        <v>0</v>
      </c>
      <c r="K85" s="81">
        <v>0</v>
      </c>
      <c r="L85" s="81">
        <v>0</v>
      </c>
      <c r="M85" s="85">
        <v>0</v>
      </c>
      <c r="N85" s="81">
        <v>0</v>
      </c>
      <c r="O85" s="81">
        <v>0</v>
      </c>
      <c r="P85" s="85">
        <v>995.36</v>
      </c>
      <c r="Q85" s="81">
        <v>0</v>
      </c>
      <c r="R85" s="85">
        <v>32739.94</v>
      </c>
      <c r="S85" s="81">
        <v>13909.099999999999</v>
      </c>
      <c r="T85" s="227" t="s">
        <v>1581</v>
      </c>
      <c r="U85" s="496">
        <v>1401</v>
      </c>
      <c r="V85" s="516" t="s">
        <v>672</v>
      </c>
      <c r="W85" s="86" t="s">
        <v>9055</v>
      </c>
      <c r="X85" s="86" t="s">
        <v>9056</v>
      </c>
      <c r="Y85" s="261" t="s">
        <v>9057</v>
      </c>
      <c r="Z85" s="228" t="s">
        <v>1581</v>
      </c>
      <c r="AA85" s="266">
        <v>33735.299999999996</v>
      </c>
      <c r="AB85" s="65">
        <v>29452.94</v>
      </c>
      <c r="AC85" s="65"/>
      <c r="AD85" s="65">
        <v>863</v>
      </c>
      <c r="AE85" s="65">
        <v>424</v>
      </c>
      <c r="AF85" s="65"/>
      <c r="AG85" s="65"/>
      <c r="AH85" s="65"/>
      <c r="AI85" s="65"/>
      <c r="AJ85" s="65"/>
      <c r="AK85" s="65"/>
      <c r="AL85" s="65"/>
      <c r="AM85" s="65"/>
      <c r="AN85" s="65"/>
      <c r="AO85" s="65">
        <v>2000</v>
      </c>
      <c r="AP85" s="65"/>
      <c r="AQ85" s="65"/>
      <c r="AR85" s="65"/>
      <c r="AS85" s="65"/>
      <c r="AT85" s="65"/>
      <c r="AU85" s="65"/>
      <c r="AV85" s="148"/>
      <c r="AW85" s="65"/>
      <c r="AX85" s="65">
        <v>0</v>
      </c>
      <c r="AY85" s="65"/>
      <c r="AZ85" s="65">
        <v>995.36</v>
      </c>
      <c r="BA85" s="57">
        <v>0</v>
      </c>
      <c r="BB85" s="65">
        <v>47644.4</v>
      </c>
      <c r="BC85" s="65">
        <v>13909.100000000006</v>
      </c>
      <c r="BD85" s="260"/>
      <c r="BE85" s="170">
        <v>1404</v>
      </c>
      <c r="BF85" s="163" t="s">
        <v>9151</v>
      </c>
      <c r="BG85" s="1" t="s">
        <v>9055</v>
      </c>
      <c r="BH85" s="86" t="s">
        <v>9056</v>
      </c>
      <c r="BI85" s="171">
        <v>29452.94</v>
      </c>
      <c r="BJ85" s="172">
        <v>29452.94</v>
      </c>
      <c r="BK85" s="171">
        <v>0</v>
      </c>
      <c r="BL85" s="86"/>
      <c r="BM85" s="48"/>
      <c r="BN85" s="67"/>
      <c r="BO85" s="67"/>
      <c r="BP85" s="48"/>
      <c r="BQ85" s="435" t="s">
        <v>6688</v>
      </c>
      <c r="BR85" s="382" t="s">
        <v>700</v>
      </c>
      <c r="BS85" s="395"/>
      <c r="BT85" s="382" t="s">
        <v>334</v>
      </c>
      <c r="BU85" s="383" t="s">
        <v>707</v>
      </c>
      <c r="BV85" s="383" t="s">
        <v>1581</v>
      </c>
      <c r="BW85" s="383">
        <v>60220</v>
      </c>
      <c r="BX85" s="382"/>
      <c r="BY85" s="22"/>
      <c r="BZ85" s="475">
        <v>1402</v>
      </c>
      <c r="CA85" s="320" t="b">
        <f>EXACT(A85,CH85)</f>
        <v>1</v>
      </c>
      <c r="CB85" s="318" t="b">
        <f>EXACT(D85,CF85)</f>
        <v>1</v>
      </c>
      <c r="CC85" s="318" t="b">
        <f>EXACT(E85,CG85)</f>
        <v>1</v>
      </c>
      <c r="CD85" s="502">
        <f>+S84-BC84</f>
        <v>0</v>
      </c>
      <c r="CE85" s="17" t="s">
        <v>672</v>
      </c>
      <c r="CF85" s="17" t="s">
        <v>9055</v>
      </c>
      <c r="CG85" s="103" t="s">
        <v>9056</v>
      </c>
      <c r="CH85" s="275" t="s">
        <v>9057</v>
      </c>
      <c r="CI85" s="447"/>
      <c r="CJ85" s="17"/>
      <c r="CK85" s="276"/>
      <c r="CL85" s="17"/>
      <c r="CM85" s="17"/>
      <c r="CN85" s="17"/>
      <c r="CO85" s="17"/>
    </row>
    <row r="86" spans="1:93" s="51" customFormat="1">
      <c r="A86" s="452" t="s">
        <v>4420</v>
      </c>
      <c r="B86" s="83" t="s">
        <v>709</v>
      </c>
      <c r="C86" s="129" t="s">
        <v>686</v>
      </c>
      <c r="D86" s="158" t="s">
        <v>1519</v>
      </c>
      <c r="E86" s="92" t="s">
        <v>3917</v>
      </c>
      <c r="F86" s="452" t="s">
        <v>4420</v>
      </c>
      <c r="G86" s="59" t="s">
        <v>1580</v>
      </c>
      <c r="H86" s="449" t="s">
        <v>4020</v>
      </c>
      <c r="I86" s="234">
        <v>37214.6</v>
      </c>
      <c r="J86" s="234">
        <v>0</v>
      </c>
      <c r="K86" s="234">
        <v>0</v>
      </c>
      <c r="L86" s="234">
        <v>0</v>
      </c>
      <c r="M86" s="85">
        <v>0</v>
      </c>
      <c r="N86" s="85">
        <v>0</v>
      </c>
      <c r="O86" s="234">
        <v>0</v>
      </c>
      <c r="P86" s="234">
        <v>569.05999999999995</v>
      </c>
      <c r="Q86" s="234">
        <v>0</v>
      </c>
      <c r="R86" s="234">
        <v>32408</v>
      </c>
      <c r="S86" s="234">
        <v>4237.5400000000009</v>
      </c>
      <c r="T86" s="227" t="s">
        <v>1581</v>
      </c>
      <c r="U86" s="496">
        <v>1266</v>
      </c>
      <c r="V86" s="129" t="s">
        <v>686</v>
      </c>
      <c r="W86" s="158" t="s">
        <v>1519</v>
      </c>
      <c r="X86" s="92" t="s">
        <v>3917</v>
      </c>
      <c r="Y86" s="262">
        <v>3160600362187</v>
      </c>
      <c r="Z86" s="228" t="s">
        <v>1581</v>
      </c>
      <c r="AA86" s="266">
        <v>32977.06</v>
      </c>
      <c r="AB86" s="65">
        <v>31545</v>
      </c>
      <c r="AC86" s="65"/>
      <c r="AD86" s="65">
        <v>863</v>
      </c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148"/>
      <c r="AW86" s="65"/>
      <c r="AX86" s="65">
        <v>0</v>
      </c>
      <c r="AY86" s="65"/>
      <c r="AZ86" s="65">
        <v>569.05999999999995</v>
      </c>
      <c r="BA86" s="57">
        <v>0</v>
      </c>
      <c r="BB86" s="65">
        <v>37214.6</v>
      </c>
      <c r="BC86" s="65">
        <v>4237.5400000000009</v>
      </c>
      <c r="BD86" s="252"/>
      <c r="BE86" s="170">
        <v>1268</v>
      </c>
      <c r="BF86" s="163" t="s">
        <v>4114</v>
      </c>
      <c r="BG86" s="158" t="s">
        <v>1519</v>
      </c>
      <c r="BH86" s="92" t="s">
        <v>3917</v>
      </c>
      <c r="BI86" s="171">
        <v>31545</v>
      </c>
      <c r="BJ86" s="172">
        <v>31545</v>
      </c>
      <c r="BK86" s="171">
        <v>0</v>
      </c>
      <c r="BL86" s="86"/>
      <c r="BM86" s="48"/>
      <c r="BN86" s="67"/>
      <c r="BO86" s="67"/>
      <c r="BP86" s="48"/>
      <c r="BQ86" s="368">
        <v>103</v>
      </c>
      <c r="BR86" s="380" t="s">
        <v>1080</v>
      </c>
      <c r="BS86" s="381" t="s">
        <v>709</v>
      </c>
      <c r="BT86" s="382" t="s">
        <v>4147</v>
      </c>
      <c r="BU86" s="383" t="s">
        <v>4148</v>
      </c>
      <c r="BV86" s="384" t="s">
        <v>4149</v>
      </c>
      <c r="BW86" s="384">
        <v>15110</v>
      </c>
      <c r="BX86" s="385" t="s">
        <v>4150</v>
      </c>
      <c r="BY86" s="22"/>
      <c r="BZ86" s="475">
        <v>1266</v>
      </c>
      <c r="CA86" s="320" t="b">
        <f>EXACT(A86,CH86)</f>
        <v>1</v>
      </c>
      <c r="CB86" s="318" t="b">
        <f>EXACT(D86,CF86)</f>
        <v>1</v>
      </c>
      <c r="CC86" s="318" t="b">
        <f>EXACT(E86,CG86)</f>
        <v>1</v>
      </c>
      <c r="CD86" s="502">
        <f>+S85-BC85</f>
        <v>0</v>
      </c>
      <c r="CE86" s="17" t="s">
        <v>686</v>
      </c>
      <c r="CF86" s="17" t="s">
        <v>1519</v>
      </c>
      <c r="CG86" s="103" t="s">
        <v>3917</v>
      </c>
      <c r="CH86" s="275">
        <v>3160600362187</v>
      </c>
      <c r="CI86" s="447"/>
      <c r="CJ86" s="17"/>
      <c r="CK86" s="276"/>
      <c r="CL86" s="17"/>
      <c r="CM86" s="17"/>
      <c r="CN86" s="17"/>
      <c r="CO86" s="17"/>
    </row>
    <row r="87" spans="1:93">
      <c r="A87" s="452" t="s">
        <v>4905</v>
      </c>
      <c r="B87" s="83" t="s">
        <v>709</v>
      </c>
      <c r="C87" s="129" t="s">
        <v>686</v>
      </c>
      <c r="D87" s="158" t="s">
        <v>221</v>
      </c>
      <c r="E87" s="92" t="s">
        <v>2383</v>
      </c>
      <c r="F87" s="452" t="s">
        <v>4905</v>
      </c>
      <c r="G87" s="59" t="s">
        <v>1580</v>
      </c>
      <c r="H87" s="449" t="s">
        <v>2503</v>
      </c>
      <c r="I87" s="234">
        <v>22444.03</v>
      </c>
      <c r="J87" s="234">
        <v>0</v>
      </c>
      <c r="K87" s="234">
        <v>0</v>
      </c>
      <c r="L87" s="234">
        <v>0</v>
      </c>
      <c r="M87" s="85">
        <v>897</v>
      </c>
      <c r="N87" s="85">
        <v>0</v>
      </c>
      <c r="O87" s="234">
        <v>0</v>
      </c>
      <c r="P87" s="234">
        <v>0</v>
      </c>
      <c r="Q87" s="234">
        <v>0</v>
      </c>
      <c r="R87" s="234">
        <v>13987</v>
      </c>
      <c r="S87" s="234">
        <v>7723.9399999999987</v>
      </c>
      <c r="T87" s="227" t="s">
        <v>1581</v>
      </c>
      <c r="U87" s="496">
        <v>440</v>
      </c>
      <c r="V87" s="129" t="s">
        <v>686</v>
      </c>
      <c r="W87" s="158" t="s">
        <v>221</v>
      </c>
      <c r="X87" s="92" t="s">
        <v>2383</v>
      </c>
      <c r="Y87" s="262">
        <v>3160600364287</v>
      </c>
      <c r="Z87" s="228" t="s">
        <v>1581</v>
      </c>
      <c r="AA87" s="266">
        <v>15617.09</v>
      </c>
      <c r="AB87" s="66">
        <v>12700</v>
      </c>
      <c r="AC87" s="65"/>
      <c r="AD87" s="266">
        <v>863</v>
      </c>
      <c r="AE87" s="266">
        <v>424</v>
      </c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148"/>
      <c r="AW87" s="65"/>
      <c r="AX87" s="65">
        <v>1630.09</v>
      </c>
      <c r="AY87" s="66"/>
      <c r="AZ87" s="66">
        <v>0</v>
      </c>
      <c r="BA87" s="74">
        <v>0</v>
      </c>
      <c r="BB87" s="66">
        <v>23341.03</v>
      </c>
      <c r="BC87" s="66">
        <v>7723.9399999999987</v>
      </c>
      <c r="BD87" s="252"/>
      <c r="BE87" s="170">
        <v>441</v>
      </c>
      <c r="BF87" s="101" t="s">
        <v>2420</v>
      </c>
      <c r="BG87" s="158" t="s">
        <v>221</v>
      </c>
      <c r="BH87" s="92" t="s">
        <v>2383</v>
      </c>
      <c r="BI87" s="169">
        <v>12700</v>
      </c>
      <c r="BJ87" s="124">
        <v>12700</v>
      </c>
      <c r="BK87" s="124">
        <v>0</v>
      </c>
      <c r="BL87" s="158"/>
      <c r="BM87" s="48"/>
      <c r="BN87" s="67"/>
      <c r="BO87" s="67"/>
      <c r="BP87" s="48"/>
      <c r="BQ87" s="368">
        <v>126</v>
      </c>
      <c r="BR87" s="380" t="s">
        <v>718</v>
      </c>
      <c r="BS87" s="381" t="s">
        <v>709</v>
      </c>
      <c r="BT87" s="382" t="s">
        <v>1506</v>
      </c>
      <c r="BU87" s="383" t="s">
        <v>719</v>
      </c>
      <c r="BV87" s="384" t="s">
        <v>1581</v>
      </c>
      <c r="BW87" s="384">
        <v>60140</v>
      </c>
      <c r="BX87" s="385" t="s">
        <v>2453</v>
      </c>
      <c r="BY87" s="23"/>
      <c r="BZ87" s="495">
        <v>441</v>
      </c>
      <c r="CA87" s="320" t="b">
        <f>EXACT(A87,CH87)</f>
        <v>1</v>
      </c>
      <c r="CB87" s="318" t="b">
        <f>EXACT(D87,CF87)</f>
        <v>1</v>
      </c>
      <c r="CC87" s="318" t="b">
        <f>EXACT(E87,CG87)</f>
        <v>1</v>
      </c>
      <c r="CD87" s="502">
        <f>+S86-BC86</f>
        <v>0</v>
      </c>
      <c r="CE87" s="51" t="s">
        <v>686</v>
      </c>
      <c r="CF87" s="17" t="s">
        <v>221</v>
      </c>
      <c r="CG87" s="103" t="s">
        <v>2383</v>
      </c>
      <c r="CH87" s="275">
        <v>3160600364287</v>
      </c>
      <c r="CI87" s="51"/>
      <c r="CM87" s="273"/>
      <c r="CO87" s="457"/>
    </row>
    <row r="88" spans="1:93">
      <c r="A88" s="452" t="s">
        <v>4626</v>
      </c>
      <c r="B88" s="83" t="s">
        <v>709</v>
      </c>
      <c r="C88" s="129" t="s">
        <v>686</v>
      </c>
      <c r="D88" s="158" t="s">
        <v>2747</v>
      </c>
      <c r="E88" s="92" t="s">
        <v>2748</v>
      </c>
      <c r="F88" s="452" t="s">
        <v>4626</v>
      </c>
      <c r="G88" s="59" t="s">
        <v>1580</v>
      </c>
      <c r="H88" s="449" t="s">
        <v>2793</v>
      </c>
      <c r="I88" s="234">
        <v>25006.799999999999</v>
      </c>
      <c r="J88" s="234">
        <v>0</v>
      </c>
      <c r="K88" s="234">
        <v>33.979999999999997</v>
      </c>
      <c r="L88" s="234">
        <v>0</v>
      </c>
      <c r="M88" s="85">
        <v>1000</v>
      </c>
      <c r="N88" s="85">
        <v>0</v>
      </c>
      <c r="O88" s="234">
        <v>0</v>
      </c>
      <c r="P88" s="234">
        <v>0</v>
      </c>
      <c r="Q88" s="234">
        <v>0</v>
      </c>
      <c r="R88" s="234">
        <v>17287</v>
      </c>
      <c r="S88" s="234">
        <v>8753.7799999999988</v>
      </c>
      <c r="T88" s="227" t="s">
        <v>1581</v>
      </c>
      <c r="U88" s="496">
        <v>1027</v>
      </c>
      <c r="V88" s="129" t="s">
        <v>686</v>
      </c>
      <c r="W88" s="158" t="s">
        <v>2747</v>
      </c>
      <c r="X88" s="92" t="s">
        <v>2748</v>
      </c>
      <c r="Y88" s="261">
        <v>3160600370996</v>
      </c>
      <c r="Z88" s="228" t="s">
        <v>1581</v>
      </c>
      <c r="AA88" s="55">
        <v>17287</v>
      </c>
      <c r="AB88" s="55">
        <v>16000</v>
      </c>
      <c r="AC88" s="59"/>
      <c r="AD88" s="175">
        <v>863</v>
      </c>
      <c r="AE88" s="175">
        <v>424</v>
      </c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>
        <v>0</v>
      </c>
      <c r="AR88" s="59"/>
      <c r="AS88" s="59"/>
      <c r="AT88" s="59"/>
      <c r="AU88" s="59"/>
      <c r="AV88" s="148"/>
      <c r="AW88" s="59"/>
      <c r="AX88" s="59">
        <v>0</v>
      </c>
      <c r="AY88" s="59"/>
      <c r="AZ88" s="55">
        <v>0</v>
      </c>
      <c r="BA88" s="74">
        <v>0</v>
      </c>
      <c r="BB88" s="55">
        <v>26040.78</v>
      </c>
      <c r="BC88" s="55">
        <v>8753.7799999999988</v>
      </c>
      <c r="BD88" s="252"/>
      <c r="BE88" s="170">
        <v>1028</v>
      </c>
      <c r="BF88" s="101" t="s">
        <v>2832</v>
      </c>
      <c r="BG88" s="158" t="s">
        <v>2747</v>
      </c>
      <c r="BH88" s="92" t="s">
        <v>2748</v>
      </c>
      <c r="BI88" s="140">
        <v>23890</v>
      </c>
      <c r="BJ88" s="140">
        <v>16000</v>
      </c>
      <c r="BK88" s="124">
        <v>7890</v>
      </c>
      <c r="BL88" s="456"/>
      <c r="BM88" s="59"/>
      <c r="BN88" s="59"/>
      <c r="BO88" s="59"/>
      <c r="BP88" s="59"/>
      <c r="BQ88" s="369">
        <v>262</v>
      </c>
      <c r="BR88" s="380" t="s">
        <v>689</v>
      </c>
      <c r="BS88" s="381" t="s">
        <v>2967</v>
      </c>
      <c r="BT88" s="383" t="s">
        <v>2886</v>
      </c>
      <c r="BU88" s="383" t="s">
        <v>1561</v>
      </c>
      <c r="BV88" s="383" t="s">
        <v>283</v>
      </c>
      <c r="BW88" s="383">
        <v>15110</v>
      </c>
      <c r="BX88" s="385" t="s">
        <v>2887</v>
      </c>
      <c r="BY88" s="62"/>
      <c r="BZ88" s="495">
        <v>1027</v>
      </c>
      <c r="CA88" s="320" t="b">
        <f>EXACT(A88,CH88)</f>
        <v>1</v>
      </c>
      <c r="CB88" s="318" t="b">
        <f>EXACT(D88,CF88)</f>
        <v>1</v>
      </c>
      <c r="CC88" s="318" t="b">
        <f>EXACT(E88,CG88)</f>
        <v>1</v>
      </c>
      <c r="CD88" s="502">
        <f>+S87-BC87</f>
        <v>0</v>
      </c>
      <c r="CE88" s="17" t="s">
        <v>686</v>
      </c>
      <c r="CF88" s="157" t="s">
        <v>2747</v>
      </c>
      <c r="CG88" s="103" t="s">
        <v>2748</v>
      </c>
      <c r="CH88" s="275">
        <v>3160600370996</v>
      </c>
      <c r="CM88" s="273"/>
      <c r="CO88" s="157"/>
    </row>
    <row r="89" spans="1:93" s="51" customFormat="1">
      <c r="A89" s="452" t="s">
        <v>5943</v>
      </c>
      <c r="B89" s="83" t="s">
        <v>709</v>
      </c>
      <c r="C89" s="237" t="s">
        <v>672</v>
      </c>
      <c r="D89" s="86" t="s">
        <v>5941</v>
      </c>
      <c r="E89" s="92" t="s">
        <v>5942</v>
      </c>
      <c r="F89" s="452" t="s">
        <v>5943</v>
      </c>
      <c r="G89" s="59" t="s">
        <v>1580</v>
      </c>
      <c r="H89" s="283" t="s">
        <v>6230</v>
      </c>
      <c r="I89" s="244">
        <v>53568</v>
      </c>
      <c r="J89" s="310">
        <v>0</v>
      </c>
      <c r="K89" s="81">
        <v>9.5299999999999994</v>
      </c>
      <c r="L89" s="81">
        <v>0</v>
      </c>
      <c r="M89" s="85">
        <v>0</v>
      </c>
      <c r="N89" s="81">
        <v>0</v>
      </c>
      <c r="O89" s="81">
        <v>0</v>
      </c>
      <c r="P89" s="85">
        <v>2149.42</v>
      </c>
      <c r="Q89" s="81">
        <v>0</v>
      </c>
      <c r="R89" s="85">
        <v>11842</v>
      </c>
      <c r="S89" s="81">
        <v>39586.11</v>
      </c>
      <c r="T89" s="227" t="s">
        <v>1581</v>
      </c>
      <c r="U89" s="496">
        <v>314</v>
      </c>
      <c r="V89" s="237" t="s">
        <v>672</v>
      </c>
      <c r="W89" s="86" t="s">
        <v>5941</v>
      </c>
      <c r="X89" s="92" t="s">
        <v>5942</v>
      </c>
      <c r="Y89" s="261">
        <v>3160600414047</v>
      </c>
      <c r="Z89" s="228" t="s">
        <v>1581</v>
      </c>
      <c r="AA89" s="266">
        <v>13991.42</v>
      </c>
      <c r="AB89" s="65">
        <v>10555</v>
      </c>
      <c r="AC89" s="65"/>
      <c r="AD89" s="65">
        <v>863</v>
      </c>
      <c r="AE89" s="65">
        <v>424</v>
      </c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148"/>
      <c r="AW89" s="65"/>
      <c r="AX89" s="65">
        <v>0</v>
      </c>
      <c r="AY89" s="65"/>
      <c r="AZ89" s="65">
        <v>2149.42</v>
      </c>
      <c r="BA89" s="57">
        <v>0</v>
      </c>
      <c r="BB89" s="65">
        <v>53577.53</v>
      </c>
      <c r="BC89" s="65">
        <v>39586.11</v>
      </c>
      <c r="BD89" s="260"/>
      <c r="BE89" s="170">
        <v>315</v>
      </c>
      <c r="BF89" s="163" t="s">
        <v>6342</v>
      </c>
      <c r="BG89" s="86" t="s">
        <v>5941</v>
      </c>
      <c r="BH89" s="86" t="s">
        <v>5942</v>
      </c>
      <c r="BI89" s="65">
        <v>10555</v>
      </c>
      <c r="BJ89" s="57">
        <v>10555</v>
      </c>
      <c r="BK89" s="171">
        <v>0</v>
      </c>
      <c r="BL89" s="86"/>
      <c r="BM89" s="48"/>
      <c r="BN89" s="67"/>
      <c r="BO89" s="67"/>
      <c r="BP89" s="48"/>
      <c r="BQ89" s="368">
        <v>13</v>
      </c>
      <c r="BR89" s="380" t="s">
        <v>676</v>
      </c>
      <c r="BS89" s="381" t="s">
        <v>6514</v>
      </c>
      <c r="BT89" s="382" t="s">
        <v>11</v>
      </c>
      <c r="BU89" s="383" t="s">
        <v>719</v>
      </c>
      <c r="BV89" s="384" t="s">
        <v>1581</v>
      </c>
      <c r="BW89" s="384">
        <v>60210</v>
      </c>
      <c r="BX89" s="385" t="s">
        <v>6515</v>
      </c>
      <c r="BY89" s="22"/>
      <c r="BZ89" s="495">
        <v>315</v>
      </c>
      <c r="CA89" s="320" t="b">
        <f>EXACT(A89,CH89)</f>
        <v>1</v>
      </c>
      <c r="CB89" s="318" t="b">
        <f>EXACT(D89,CF89)</f>
        <v>1</v>
      </c>
      <c r="CC89" s="318" t="b">
        <f>EXACT(E89,CG89)</f>
        <v>1</v>
      </c>
      <c r="CD89" s="502">
        <f>+S88-BC88</f>
        <v>0</v>
      </c>
      <c r="CE89" s="17" t="s">
        <v>672</v>
      </c>
      <c r="CF89" s="157" t="s">
        <v>5941</v>
      </c>
      <c r="CG89" s="99" t="s">
        <v>5942</v>
      </c>
      <c r="CH89" s="311">
        <v>3160600414047</v>
      </c>
      <c r="CJ89" s="17"/>
      <c r="CK89" s="276"/>
      <c r="CL89" s="17"/>
      <c r="CM89" s="273"/>
      <c r="CN89" s="17"/>
      <c r="CO89" s="157"/>
    </row>
    <row r="90" spans="1:93" s="51" customFormat="1">
      <c r="A90" s="511" t="s">
        <v>9025</v>
      </c>
      <c r="B90" s="83"/>
      <c r="C90" s="237" t="s">
        <v>672</v>
      </c>
      <c r="D90" s="86" t="s">
        <v>455</v>
      </c>
      <c r="E90" s="92" t="s">
        <v>7674</v>
      </c>
      <c r="F90" s="514" t="s">
        <v>9025</v>
      </c>
      <c r="G90" s="59" t="s">
        <v>1580</v>
      </c>
      <c r="H90" s="283">
        <v>6281170334</v>
      </c>
      <c r="I90" s="244">
        <v>53040</v>
      </c>
      <c r="J90" s="310">
        <v>0</v>
      </c>
      <c r="K90" s="81">
        <v>0</v>
      </c>
      <c r="L90" s="81">
        <v>0</v>
      </c>
      <c r="M90" s="85">
        <v>0</v>
      </c>
      <c r="N90" s="81">
        <v>0</v>
      </c>
      <c r="O90" s="81">
        <v>0</v>
      </c>
      <c r="P90" s="85">
        <v>1800.9</v>
      </c>
      <c r="Q90" s="81">
        <v>0</v>
      </c>
      <c r="R90" s="85">
        <v>2787</v>
      </c>
      <c r="S90" s="81">
        <v>48452.1</v>
      </c>
      <c r="T90" s="227" t="s">
        <v>1581</v>
      </c>
      <c r="U90" s="496">
        <v>1386</v>
      </c>
      <c r="V90" s="516" t="s">
        <v>672</v>
      </c>
      <c r="W90" s="86" t="s">
        <v>455</v>
      </c>
      <c r="X90" s="86" t="s">
        <v>7674</v>
      </c>
      <c r="Y90" s="261" t="s">
        <v>9025</v>
      </c>
      <c r="Z90" s="228" t="s">
        <v>1581</v>
      </c>
      <c r="AA90" s="266">
        <v>4587.8999999999996</v>
      </c>
      <c r="AB90" s="65">
        <v>1500</v>
      </c>
      <c r="AC90" s="65"/>
      <c r="AD90" s="65">
        <v>863</v>
      </c>
      <c r="AE90" s="65">
        <v>424</v>
      </c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148"/>
      <c r="AW90" s="65"/>
      <c r="AX90" s="65">
        <v>0</v>
      </c>
      <c r="AY90" s="65"/>
      <c r="AZ90" s="65">
        <v>1800.9</v>
      </c>
      <c r="BA90" s="57">
        <v>0</v>
      </c>
      <c r="BB90" s="65">
        <v>53040</v>
      </c>
      <c r="BC90" s="65">
        <v>48452.1</v>
      </c>
      <c r="BD90" s="260"/>
      <c r="BE90" s="170">
        <v>1389</v>
      </c>
      <c r="BF90" s="163" t="s">
        <v>9137</v>
      </c>
      <c r="BG90" s="1" t="s">
        <v>455</v>
      </c>
      <c r="BH90" s="86" t="s">
        <v>7674</v>
      </c>
      <c r="BI90" s="65">
        <v>1500</v>
      </c>
      <c r="BJ90" s="57">
        <v>1500</v>
      </c>
      <c r="BK90" s="171">
        <v>0</v>
      </c>
      <c r="BL90" s="86"/>
      <c r="BM90" s="48"/>
      <c r="BN90" s="67"/>
      <c r="BO90" s="67"/>
      <c r="BP90" s="48"/>
      <c r="BQ90" s="435" t="s">
        <v>9218</v>
      </c>
      <c r="BR90" s="382" t="s">
        <v>676</v>
      </c>
      <c r="BS90" s="395"/>
      <c r="BT90" s="382" t="s">
        <v>8009</v>
      </c>
      <c r="BU90" s="382" t="s">
        <v>1561</v>
      </c>
      <c r="BV90" s="386" t="s">
        <v>283</v>
      </c>
      <c r="BW90" s="386" t="s">
        <v>9181</v>
      </c>
      <c r="BX90" s="382" t="s">
        <v>9219</v>
      </c>
      <c r="BY90" s="84"/>
      <c r="BZ90" s="495">
        <v>1387</v>
      </c>
      <c r="CA90" s="320" t="b">
        <f>EXACT(A90,CH90)</f>
        <v>1</v>
      </c>
      <c r="CB90" s="318" t="b">
        <f>EXACT(D90,CF90)</f>
        <v>1</v>
      </c>
      <c r="CC90" s="318" t="b">
        <f>EXACT(E90,CG90)</f>
        <v>1</v>
      </c>
      <c r="CD90" s="502">
        <f>+S89-BC89</f>
        <v>0</v>
      </c>
      <c r="CE90" s="17" t="s">
        <v>672</v>
      </c>
      <c r="CF90" s="17" t="s">
        <v>455</v>
      </c>
      <c r="CG90" s="103" t="s">
        <v>7674</v>
      </c>
      <c r="CH90" s="275" t="s">
        <v>9025</v>
      </c>
      <c r="CI90" s="447"/>
      <c r="CJ90" s="17"/>
      <c r="CK90" s="276"/>
      <c r="CL90" s="17"/>
      <c r="CM90" s="273"/>
      <c r="CN90" s="17"/>
      <c r="CO90" s="157"/>
    </row>
    <row r="91" spans="1:93" s="51" customFormat="1">
      <c r="A91" s="452" t="s">
        <v>4653</v>
      </c>
      <c r="B91" s="83" t="s">
        <v>709</v>
      </c>
      <c r="C91" s="129" t="s">
        <v>672</v>
      </c>
      <c r="D91" s="158" t="s">
        <v>175</v>
      </c>
      <c r="E91" s="92" t="s">
        <v>1233</v>
      </c>
      <c r="F91" s="452" t="s">
        <v>4653</v>
      </c>
      <c r="G91" s="59" t="s">
        <v>1580</v>
      </c>
      <c r="H91" s="449" t="s">
        <v>3327</v>
      </c>
      <c r="I91" s="234">
        <v>20893.79</v>
      </c>
      <c r="J91" s="234">
        <v>0</v>
      </c>
      <c r="K91" s="234">
        <v>71.55</v>
      </c>
      <c r="L91" s="234">
        <v>0</v>
      </c>
      <c r="M91" s="85">
        <v>1921</v>
      </c>
      <c r="N91" s="85">
        <v>0</v>
      </c>
      <c r="O91" s="234">
        <v>0</v>
      </c>
      <c r="P91" s="234">
        <v>0</v>
      </c>
      <c r="Q91" s="234">
        <v>0</v>
      </c>
      <c r="R91" s="234">
        <v>7342</v>
      </c>
      <c r="S91" s="234">
        <v>15544.34</v>
      </c>
      <c r="T91" s="227" t="s">
        <v>1581</v>
      </c>
      <c r="U91" s="496">
        <v>989</v>
      </c>
      <c r="V91" s="129" t="s">
        <v>672</v>
      </c>
      <c r="W91" s="158" t="s">
        <v>175</v>
      </c>
      <c r="X91" s="92" t="s">
        <v>1233</v>
      </c>
      <c r="Y91" s="262">
        <v>3160600755171</v>
      </c>
      <c r="Z91" s="228" t="s">
        <v>1581</v>
      </c>
      <c r="AA91" s="266">
        <v>7342</v>
      </c>
      <c r="AB91" s="66">
        <v>5955</v>
      </c>
      <c r="AC91" s="65"/>
      <c r="AD91" s="266">
        <v>863</v>
      </c>
      <c r="AE91" s="266">
        <v>424</v>
      </c>
      <c r="AF91" s="65"/>
      <c r="AG91" s="65"/>
      <c r="AH91" s="65"/>
      <c r="AI91" s="65">
        <v>100</v>
      </c>
      <c r="AJ91" s="65"/>
      <c r="AK91" s="65"/>
      <c r="AL91" s="65"/>
      <c r="AM91" s="65"/>
      <c r="AN91" s="65"/>
      <c r="AO91" s="65"/>
      <c r="AP91" s="65"/>
      <c r="AQ91" s="66"/>
      <c r="AR91" s="66"/>
      <c r="AS91" s="65"/>
      <c r="AT91" s="65"/>
      <c r="AU91" s="65"/>
      <c r="AV91" s="148"/>
      <c r="AW91" s="65"/>
      <c r="AX91" s="65">
        <v>0</v>
      </c>
      <c r="AY91" s="66"/>
      <c r="AZ91" s="66">
        <v>0</v>
      </c>
      <c r="BA91" s="74">
        <v>0</v>
      </c>
      <c r="BB91" s="66">
        <v>22886.34</v>
      </c>
      <c r="BC91" s="66">
        <v>15544.34</v>
      </c>
      <c r="BD91" s="252"/>
      <c r="BE91" s="170">
        <v>990</v>
      </c>
      <c r="BF91" s="101" t="s">
        <v>2300</v>
      </c>
      <c r="BG91" s="158" t="s">
        <v>175</v>
      </c>
      <c r="BH91" s="92" t="s">
        <v>1233</v>
      </c>
      <c r="BI91" s="66">
        <v>5955</v>
      </c>
      <c r="BJ91" s="58">
        <v>5955</v>
      </c>
      <c r="BK91" s="124">
        <v>0</v>
      </c>
      <c r="BL91" s="158"/>
      <c r="BM91" s="48"/>
      <c r="BN91" s="67"/>
      <c r="BO91" s="67"/>
      <c r="BP91" s="59"/>
      <c r="BQ91" s="370" t="s">
        <v>1323</v>
      </c>
      <c r="BR91" s="387" t="s">
        <v>676</v>
      </c>
      <c r="BS91" s="381" t="s">
        <v>709</v>
      </c>
      <c r="BT91" s="388" t="s">
        <v>731</v>
      </c>
      <c r="BU91" s="388" t="s">
        <v>679</v>
      </c>
      <c r="BV91" s="388" t="s">
        <v>1581</v>
      </c>
      <c r="BW91" s="389">
        <v>60160</v>
      </c>
      <c r="BX91" s="389"/>
      <c r="BY91" s="22"/>
      <c r="BZ91" s="495">
        <v>989</v>
      </c>
      <c r="CA91" s="320" t="b">
        <f>EXACT(A91,CH91)</f>
        <v>1</v>
      </c>
      <c r="CB91" s="318" t="b">
        <f>EXACT(D91,CF91)</f>
        <v>1</v>
      </c>
      <c r="CC91" s="318" t="b">
        <f>EXACT(E91,CG91)</f>
        <v>1</v>
      </c>
      <c r="CD91" s="502">
        <f>+S90-BC90</f>
        <v>0</v>
      </c>
      <c r="CE91" s="17" t="s">
        <v>672</v>
      </c>
      <c r="CF91" s="157" t="s">
        <v>175</v>
      </c>
      <c r="CG91" s="99" t="s">
        <v>1233</v>
      </c>
      <c r="CH91" s="311">
        <v>3160600755171</v>
      </c>
      <c r="CI91" s="447"/>
      <c r="CJ91" s="17"/>
      <c r="CK91" s="276"/>
      <c r="CM91" s="273"/>
      <c r="CN91" s="17"/>
      <c r="CO91" s="158"/>
    </row>
    <row r="92" spans="1:93" s="51" customFormat="1">
      <c r="A92" s="452" t="s">
        <v>4812</v>
      </c>
      <c r="B92" s="83" t="s">
        <v>709</v>
      </c>
      <c r="C92" s="237" t="s">
        <v>686</v>
      </c>
      <c r="D92" s="86" t="s">
        <v>56</v>
      </c>
      <c r="E92" s="92" t="s">
        <v>69</v>
      </c>
      <c r="F92" s="452" t="s">
        <v>4812</v>
      </c>
      <c r="G92" s="59" t="s">
        <v>1580</v>
      </c>
      <c r="H92" s="449" t="s">
        <v>1777</v>
      </c>
      <c r="I92" s="244">
        <v>8345.5400000000009</v>
      </c>
      <c r="J92" s="310">
        <v>0</v>
      </c>
      <c r="K92" s="81">
        <v>32.18</v>
      </c>
      <c r="L92" s="81">
        <v>0</v>
      </c>
      <c r="M92" s="85">
        <v>1902</v>
      </c>
      <c r="N92" s="81">
        <v>0</v>
      </c>
      <c r="O92" s="81">
        <v>0</v>
      </c>
      <c r="P92" s="85">
        <v>0</v>
      </c>
      <c r="Q92" s="81">
        <v>0</v>
      </c>
      <c r="R92" s="85">
        <v>9473</v>
      </c>
      <c r="S92" s="81">
        <v>806.72000000000116</v>
      </c>
      <c r="T92" s="227" t="s">
        <v>1581</v>
      </c>
      <c r="U92" s="496">
        <v>283</v>
      </c>
      <c r="V92" s="237" t="s">
        <v>686</v>
      </c>
      <c r="W92" s="86" t="s">
        <v>56</v>
      </c>
      <c r="X92" s="92" t="s">
        <v>69</v>
      </c>
      <c r="Y92" s="262">
        <v>3169700083032</v>
      </c>
      <c r="Z92" s="228" t="s">
        <v>1581</v>
      </c>
      <c r="AA92" s="54">
        <v>9473</v>
      </c>
      <c r="AB92" s="55">
        <v>8610</v>
      </c>
      <c r="AC92" s="56"/>
      <c r="AD92" s="175">
        <v>863</v>
      </c>
      <c r="AE92" s="175"/>
      <c r="AF92" s="55"/>
      <c r="AG92" s="55"/>
      <c r="AH92" s="55"/>
      <c r="AI92" s="55"/>
      <c r="AJ92" s="55"/>
      <c r="AK92" s="55"/>
      <c r="AL92" s="55"/>
      <c r="AM92" s="57"/>
      <c r="AN92" s="57"/>
      <c r="AO92" s="57"/>
      <c r="AP92" s="57"/>
      <c r="AQ92" s="58"/>
      <c r="AR92" s="57"/>
      <c r="AS92" s="57"/>
      <c r="AT92" s="57"/>
      <c r="AU92" s="57"/>
      <c r="AV92" s="147"/>
      <c r="AW92" s="57"/>
      <c r="AX92" s="57">
        <v>0</v>
      </c>
      <c r="AY92" s="58"/>
      <c r="AZ92" s="58">
        <v>0</v>
      </c>
      <c r="BA92" s="74">
        <v>0</v>
      </c>
      <c r="BB92" s="58">
        <v>10279.720000000001</v>
      </c>
      <c r="BC92" s="58">
        <v>806.72000000000116</v>
      </c>
      <c r="BD92" s="252"/>
      <c r="BE92" s="170">
        <v>284</v>
      </c>
      <c r="BF92" s="101" t="s">
        <v>1729</v>
      </c>
      <c r="BG92" s="158" t="s">
        <v>56</v>
      </c>
      <c r="BH92" s="92" t="s">
        <v>69</v>
      </c>
      <c r="BI92" s="58">
        <v>8610</v>
      </c>
      <c r="BJ92" s="58">
        <v>8610</v>
      </c>
      <c r="BK92" s="124">
        <v>0</v>
      </c>
      <c r="BL92" s="158"/>
      <c r="BM92" s="59"/>
      <c r="BN92" s="60"/>
      <c r="BO92" s="60"/>
      <c r="BP92" s="48"/>
      <c r="BQ92" s="368" t="s">
        <v>1291</v>
      </c>
      <c r="BR92" s="380" t="s">
        <v>718</v>
      </c>
      <c r="BS92" s="381" t="s">
        <v>51</v>
      </c>
      <c r="BT92" s="382" t="s">
        <v>1292</v>
      </c>
      <c r="BU92" s="383" t="s">
        <v>1292</v>
      </c>
      <c r="BV92" s="384" t="s">
        <v>283</v>
      </c>
      <c r="BW92" s="384">
        <v>15170</v>
      </c>
      <c r="BX92" s="385" t="s">
        <v>693</v>
      </c>
      <c r="BY92" s="22"/>
      <c r="BZ92" s="475">
        <v>284</v>
      </c>
      <c r="CA92" s="320" t="b">
        <f>EXACT(A92,CH92)</f>
        <v>1</v>
      </c>
      <c r="CB92" s="318" t="b">
        <f>EXACT(D92,CF92)</f>
        <v>1</v>
      </c>
      <c r="CC92" s="318" t="b">
        <f>EXACT(E92,CG92)</f>
        <v>1</v>
      </c>
      <c r="CD92" s="502">
        <f>+S91-BC91</f>
        <v>0</v>
      </c>
      <c r="CE92" s="17" t="s">
        <v>686</v>
      </c>
      <c r="CF92" s="17" t="s">
        <v>56</v>
      </c>
      <c r="CG92" s="103" t="s">
        <v>69</v>
      </c>
      <c r="CH92" s="275">
        <v>3169700083032</v>
      </c>
      <c r="CK92" s="276"/>
      <c r="CL92" s="17"/>
      <c r="CM92" s="273"/>
      <c r="CN92" s="17"/>
      <c r="CO92" s="157"/>
    </row>
    <row r="93" spans="1:93" s="51" customFormat="1">
      <c r="A93" s="452" t="s">
        <v>7431</v>
      </c>
      <c r="B93" s="83" t="s">
        <v>709</v>
      </c>
      <c r="C93" s="237" t="s">
        <v>672</v>
      </c>
      <c r="D93" s="158" t="s">
        <v>3830</v>
      </c>
      <c r="E93" s="1" t="s">
        <v>7383</v>
      </c>
      <c r="F93" s="452" t="s">
        <v>7431</v>
      </c>
      <c r="G93" s="59" t="s">
        <v>1580</v>
      </c>
      <c r="H93" s="449" t="s">
        <v>7540</v>
      </c>
      <c r="I93" s="234">
        <v>31631.200000000001</v>
      </c>
      <c r="J93" s="234">
        <v>0</v>
      </c>
      <c r="K93" s="234">
        <v>0</v>
      </c>
      <c r="L93" s="234">
        <v>0</v>
      </c>
      <c r="M93" s="85">
        <v>0</v>
      </c>
      <c r="N93" s="85">
        <v>0</v>
      </c>
      <c r="O93" s="234">
        <v>0</v>
      </c>
      <c r="P93" s="234">
        <v>289.89</v>
      </c>
      <c r="Q93" s="234">
        <v>0</v>
      </c>
      <c r="R93" s="234">
        <v>863</v>
      </c>
      <c r="S93" s="234">
        <v>30478.31</v>
      </c>
      <c r="T93" s="227" t="s">
        <v>1581</v>
      </c>
      <c r="U93" s="496">
        <v>358</v>
      </c>
      <c r="V93" s="237" t="s">
        <v>672</v>
      </c>
      <c r="W93" s="158" t="s">
        <v>3830</v>
      </c>
      <c r="X93" s="424" t="s">
        <v>7383</v>
      </c>
      <c r="Y93" s="261">
        <v>3169700090942</v>
      </c>
      <c r="Z93" s="228" t="s">
        <v>1581</v>
      </c>
      <c r="AA93" s="54">
        <v>1152.8899999999999</v>
      </c>
      <c r="AB93" s="55">
        <v>0</v>
      </c>
      <c r="AC93" s="56"/>
      <c r="AD93" s="175">
        <v>863</v>
      </c>
      <c r="AE93" s="175"/>
      <c r="AF93" s="55"/>
      <c r="AG93" s="55"/>
      <c r="AH93" s="55"/>
      <c r="AI93" s="55"/>
      <c r="AJ93" s="55"/>
      <c r="AK93" s="55"/>
      <c r="AL93" s="55"/>
      <c r="AM93" s="57"/>
      <c r="AN93" s="57"/>
      <c r="AO93" s="57"/>
      <c r="AP93" s="57"/>
      <c r="AQ93" s="58"/>
      <c r="AR93" s="58"/>
      <c r="AS93" s="57"/>
      <c r="AT93" s="57"/>
      <c r="AU93" s="57"/>
      <c r="AV93" s="147"/>
      <c r="AW93" s="57"/>
      <c r="AX93" s="57">
        <v>0</v>
      </c>
      <c r="AY93" s="58"/>
      <c r="AZ93" s="58">
        <v>289.89</v>
      </c>
      <c r="BA93" s="74">
        <v>0</v>
      </c>
      <c r="BB93" s="58">
        <v>31631.200000000001</v>
      </c>
      <c r="BC93" s="58">
        <v>30478.31</v>
      </c>
      <c r="BD93" s="252"/>
      <c r="BE93" s="170">
        <v>359</v>
      </c>
      <c r="BF93" s="101" t="s">
        <v>7547</v>
      </c>
      <c r="BG93" s="158" t="s">
        <v>3830</v>
      </c>
      <c r="BH93" s="92" t="s">
        <v>7383</v>
      </c>
      <c r="BI93" s="124">
        <v>0</v>
      </c>
      <c r="BJ93" s="124">
        <v>0</v>
      </c>
      <c r="BK93" s="124">
        <v>0</v>
      </c>
      <c r="BL93" s="158"/>
      <c r="BM93" s="59"/>
      <c r="BN93" s="60"/>
      <c r="BO93" s="60"/>
      <c r="BP93" s="48"/>
      <c r="BQ93" s="368">
        <v>75</v>
      </c>
      <c r="BR93" s="380" t="s">
        <v>676</v>
      </c>
      <c r="BS93" s="381" t="s">
        <v>709</v>
      </c>
      <c r="BT93" s="382" t="s">
        <v>7553</v>
      </c>
      <c r="BU93" s="383" t="s">
        <v>7554</v>
      </c>
      <c r="BV93" s="384" t="s">
        <v>7555</v>
      </c>
      <c r="BW93" s="384">
        <v>92130</v>
      </c>
      <c r="BX93" s="385" t="s">
        <v>7556</v>
      </c>
      <c r="BY93" s="62"/>
      <c r="BZ93" s="495">
        <v>359</v>
      </c>
      <c r="CA93" s="320" t="b">
        <f>EXACT(A93,CH93)</f>
        <v>1</v>
      </c>
      <c r="CB93" s="318" t="b">
        <f>EXACT(D93,CF93)</f>
        <v>1</v>
      </c>
      <c r="CC93" s="318" t="b">
        <f>EXACT(E93,CG93)</f>
        <v>1</v>
      </c>
      <c r="CD93" s="502">
        <f>+S92-BC92</f>
        <v>0</v>
      </c>
      <c r="CE93" s="17" t="s">
        <v>672</v>
      </c>
      <c r="CF93" s="17" t="s">
        <v>3830</v>
      </c>
      <c r="CG93" s="103" t="s">
        <v>7383</v>
      </c>
      <c r="CH93" s="275">
        <v>3169700090942</v>
      </c>
      <c r="CI93" s="447"/>
      <c r="CJ93" s="17"/>
      <c r="CK93" s="276"/>
      <c r="CM93" s="273"/>
      <c r="CN93" s="17"/>
      <c r="CO93" s="157"/>
    </row>
    <row r="94" spans="1:93" s="51" customFormat="1">
      <c r="A94" s="451" t="s">
        <v>5314</v>
      </c>
      <c r="B94" s="83" t="s">
        <v>709</v>
      </c>
      <c r="C94" s="129" t="s">
        <v>672</v>
      </c>
      <c r="D94" s="158" t="s">
        <v>5312</v>
      </c>
      <c r="E94" s="92" t="s">
        <v>5313</v>
      </c>
      <c r="F94" s="451" t="s">
        <v>5314</v>
      </c>
      <c r="G94" s="59" t="s">
        <v>1580</v>
      </c>
      <c r="H94" s="449" t="s">
        <v>5315</v>
      </c>
      <c r="I94" s="234">
        <v>55232</v>
      </c>
      <c r="J94" s="234">
        <v>0</v>
      </c>
      <c r="K94" s="234">
        <v>37.58</v>
      </c>
      <c r="L94" s="234">
        <v>0</v>
      </c>
      <c r="M94" s="85">
        <v>0</v>
      </c>
      <c r="N94" s="85">
        <v>0</v>
      </c>
      <c r="O94" s="234">
        <v>0</v>
      </c>
      <c r="P94" s="234">
        <v>2193.62</v>
      </c>
      <c r="Q94" s="234">
        <v>0</v>
      </c>
      <c r="R94" s="234">
        <v>32934.949999999997</v>
      </c>
      <c r="S94" s="234">
        <v>20141.010000000002</v>
      </c>
      <c r="T94" s="227" t="s">
        <v>1581</v>
      </c>
      <c r="U94" s="496">
        <v>593</v>
      </c>
      <c r="V94" s="129" t="s">
        <v>672</v>
      </c>
      <c r="W94" s="158" t="s">
        <v>5312</v>
      </c>
      <c r="X94" s="92" t="s">
        <v>5313</v>
      </c>
      <c r="Y94" s="262">
        <v>3169800002115</v>
      </c>
      <c r="Z94" s="228" t="s">
        <v>1581</v>
      </c>
      <c r="AA94" s="266">
        <v>35128.57</v>
      </c>
      <c r="AB94" s="66">
        <v>31547.95</v>
      </c>
      <c r="AC94" s="65"/>
      <c r="AD94" s="266">
        <v>863</v>
      </c>
      <c r="AE94" s="266">
        <v>424</v>
      </c>
      <c r="AF94" s="65"/>
      <c r="AG94" s="65"/>
      <c r="AH94" s="65">
        <v>100</v>
      </c>
      <c r="AI94" s="65"/>
      <c r="AJ94" s="65"/>
      <c r="AK94" s="65"/>
      <c r="AL94" s="65"/>
      <c r="AM94" s="65"/>
      <c r="AN94" s="65"/>
      <c r="AO94" s="65"/>
      <c r="AP94" s="65"/>
      <c r="AQ94" s="66"/>
      <c r="AR94" s="66"/>
      <c r="AS94" s="65"/>
      <c r="AT94" s="65"/>
      <c r="AU94" s="65"/>
      <c r="AV94" s="148"/>
      <c r="AW94" s="65"/>
      <c r="AX94" s="65">
        <v>0</v>
      </c>
      <c r="AY94" s="66"/>
      <c r="AZ94" s="66">
        <v>2193.62</v>
      </c>
      <c r="BA94" s="74">
        <v>0</v>
      </c>
      <c r="BB94" s="66">
        <v>55269.58</v>
      </c>
      <c r="BC94" s="66">
        <v>20141.010000000002</v>
      </c>
      <c r="BD94" s="252"/>
      <c r="BE94" s="170">
        <v>594</v>
      </c>
      <c r="BF94" s="101" t="s">
        <v>5588</v>
      </c>
      <c r="BG94" s="158" t="s">
        <v>5312</v>
      </c>
      <c r="BH94" s="92" t="s">
        <v>5313</v>
      </c>
      <c r="BI94" s="169">
        <v>31547.95</v>
      </c>
      <c r="BJ94" s="124">
        <v>31547.95</v>
      </c>
      <c r="BK94" s="124">
        <v>0</v>
      </c>
      <c r="BL94" s="158"/>
      <c r="BM94" s="48"/>
      <c r="BN94" s="67"/>
      <c r="BO94" s="67"/>
      <c r="BP94" s="48"/>
      <c r="BQ94" s="368">
        <v>5</v>
      </c>
      <c r="BR94" s="380" t="s">
        <v>676</v>
      </c>
      <c r="BS94" s="381" t="s">
        <v>5746</v>
      </c>
      <c r="BT94" s="382" t="s">
        <v>719</v>
      </c>
      <c r="BU94" s="383" t="s">
        <v>719</v>
      </c>
      <c r="BV94" s="384" t="s">
        <v>1581</v>
      </c>
      <c r="BW94" s="384">
        <v>60210</v>
      </c>
      <c r="BX94" s="385" t="s">
        <v>5747</v>
      </c>
      <c r="BY94" s="76"/>
      <c r="BZ94" s="475">
        <v>594</v>
      </c>
      <c r="CA94" s="320" t="b">
        <f>EXACT(A94,CH94)</f>
        <v>1</v>
      </c>
      <c r="CB94" s="318" t="b">
        <f>EXACT(D94,CF94)</f>
        <v>1</v>
      </c>
      <c r="CC94" s="318" t="b">
        <f>EXACT(E94,CG94)</f>
        <v>1</v>
      </c>
      <c r="CD94" s="502">
        <f>+S93-BC93</f>
        <v>0</v>
      </c>
      <c r="CE94" s="51" t="s">
        <v>672</v>
      </c>
      <c r="CF94" s="90" t="s">
        <v>5312</v>
      </c>
      <c r="CG94" s="103" t="s">
        <v>5313</v>
      </c>
      <c r="CH94" s="275">
        <v>3169800002115</v>
      </c>
      <c r="CJ94" s="17"/>
      <c r="CK94" s="276"/>
      <c r="CL94" s="17"/>
      <c r="CM94" s="273"/>
      <c r="CN94" s="17"/>
      <c r="CO94" s="157"/>
    </row>
    <row r="95" spans="1:93" s="51" customFormat="1">
      <c r="A95" s="452" t="s">
        <v>4583</v>
      </c>
      <c r="B95" s="83" t="s">
        <v>709</v>
      </c>
      <c r="C95" s="237" t="s">
        <v>672</v>
      </c>
      <c r="D95" s="86" t="s">
        <v>2373</v>
      </c>
      <c r="E95" s="92" t="s">
        <v>2374</v>
      </c>
      <c r="F95" s="452" t="s">
        <v>4583</v>
      </c>
      <c r="G95" s="59" t="s">
        <v>1580</v>
      </c>
      <c r="H95" s="449" t="s">
        <v>2498</v>
      </c>
      <c r="I95" s="244">
        <v>38832</v>
      </c>
      <c r="J95" s="310">
        <v>0</v>
      </c>
      <c r="K95" s="81">
        <v>121.8</v>
      </c>
      <c r="L95" s="81">
        <v>0</v>
      </c>
      <c r="M95" s="85">
        <v>1063</v>
      </c>
      <c r="N95" s="81">
        <v>0</v>
      </c>
      <c r="O95" s="81">
        <v>0</v>
      </c>
      <c r="P95" s="85">
        <v>0</v>
      </c>
      <c r="Q95" s="81">
        <v>0</v>
      </c>
      <c r="R95" s="85">
        <v>7452</v>
      </c>
      <c r="S95" s="81">
        <v>32564.800000000003</v>
      </c>
      <c r="T95" s="227" t="s">
        <v>1581</v>
      </c>
      <c r="U95" s="496">
        <v>212</v>
      </c>
      <c r="V95" s="237" t="s">
        <v>672</v>
      </c>
      <c r="W95" s="86" t="s">
        <v>2373</v>
      </c>
      <c r="X95" s="92" t="s">
        <v>2374</v>
      </c>
      <c r="Y95" s="262">
        <v>3169800009799</v>
      </c>
      <c r="Z95" s="228" t="s">
        <v>1581</v>
      </c>
      <c r="AA95" s="55">
        <v>7452</v>
      </c>
      <c r="AB95" s="55">
        <v>6165</v>
      </c>
      <c r="AC95" s="59"/>
      <c r="AD95" s="175">
        <v>863</v>
      </c>
      <c r="AE95" s="175">
        <v>424</v>
      </c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148"/>
      <c r="AW95" s="59"/>
      <c r="AX95" s="59">
        <v>0</v>
      </c>
      <c r="AY95" s="59"/>
      <c r="AZ95" s="59">
        <v>0</v>
      </c>
      <c r="BA95" s="59">
        <v>0</v>
      </c>
      <c r="BB95" s="59">
        <v>40016.800000000003</v>
      </c>
      <c r="BC95" s="59">
        <v>32564.800000000003</v>
      </c>
      <c r="BD95" s="252"/>
      <c r="BE95" s="170">
        <v>213</v>
      </c>
      <c r="BF95" s="282" t="s">
        <v>2414</v>
      </c>
      <c r="BG95" s="158" t="s">
        <v>2373</v>
      </c>
      <c r="BH95" s="92" t="s">
        <v>2374</v>
      </c>
      <c r="BI95" s="121">
        <v>6165</v>
      </c>
      <c r="BJ95" s="121">
        <v>6165</v>
      </c>
      <c r="BK95" s="121">
        <v>0</v>
      </c>
      <c r="BL95" s="158"/>
      <c r="BM95" s="59"/>
      <c r="BN95" s="59"/>
      <c r="BO95" s="59"/>
      <c r="BP95" s="48"/>
      <c r="BQ95" s="368">
        <v>41</v>
      </c>
      <c r="BR95" s="387" t="s">
        <v>676</v>
      </c>
      <c r="BS95" s="381" t="s">
        <v>2464</v>
      </c>
      <c r="BT95" s="382" t="s">
        <v>11</v>
      </c>
      <c r="BU95" s="383" t="s">
        <v>719</v>
      </c>
      <c r="BV95" s="384" t="s">
        <v>1581</v>
      </c>
      <c r="BW95" s="384">
        <v>60210</v>
      </c>
      <c r="BX95" s="385" t="s">
        <v>2470</v>
      </c>
      <c r="BY95" s="22"/>
      <c r="BZ95" s="495">
        <v>213</v>
      </c>
      <c r="CA95" s="320" t="b">
        <f>EXACT(A95,CH95)</f>
        <v>1</v>
      </c>
      <c r="CB95" s="318" t="b">
        <f>EXACT(D95,CF95)</f>
        <v>1</v>
      </c>
      <c r="CC95" s="318" t="b">
        <f>EXACT(E95,CG95)</f>
        <v>1</v>
      </c>
      <c r="CD95" s="502">
        <f>+S94-BC94</f>
        <v>0</v>
      </c>
      <c r="CE95" s="17" t="s">
        <v>672</v>
      </c>
      <c r="CF95" s="157" t="s">
        <v>2373</v>
      </c>
      <c r="CG95" s="99" t="s">
        <v>2374</v>
      </c>
      <c r="CH95" s="311">
        <v>3169800009799</v>
      </c>
      <c r="CI95" s="447"/>
      <c r="CJ95" s="17"/>
      <c r="CK95" s="276"/>
      <c r="CM95" s="273"/>
      <c r="CN95" s="17"/>
      <c r="CO95" s="158"/>
    </row>
    <row r="96" spans="1:93" s="51" customFormat="1">
      <c r="A96" s="451" t="s">
        <v>5509</v>
      </c>
      <c r="B96" s="83" t="s">
        <v>709</v>
      </c>
      <c r="C96" s="238" t="s">
        <v>686</v>
      </c>
      <c r="D96" s="239" t="s">
        <v>613</v>
      </c>
      <c r="E96" s="240" t="s">
        <v>5508</v>
      </c>
      <c r="F96" s="451" t="s">
        <v>5509</v>
      </c>
      <c r="G96" s="59" t="s">
        <v>1580</v>
      </c>
      <c r="H96" s="449" t="s">
        <v>5510</v>
      </c>
      <c r="I96" s="418">
        <v>47196</v>
      </c>
      <c r="J96" s="418">
        <v>0</v>
      </c>
      <c r="K96" s="418">
        <v>0</v>
      </c>
      <c r="L96" s="418">
        <v>0</v>
      </c>
      <c r="M96" s="419">
        <v>0</v>
      </c>
      <c r="N96" s="419">
        <v>0</v>
      </c>
      <c r="O96" s="418">
        <v>0</v>
      </c>
      <c r="P96" s="418">
        <v>1261.26</v>
      </c>
      <c r="Q96" s="418">
        <v>0</v>
      </c>
      <c r="R96" s="418">
        <v>33345.94</v>
      </c>
      <c r="S96" s="418">
        <v>12588.800000000003</v>
      </c>
      <c r="T96" s="227" t="s">
        <v>1581</v>
      </c>
      <c r="U96" s="496">
        <v>1235</v>
      </c>
      <c r="V96" s="238" t="s">
        <v>686</v>
      </c>
      <c r="W96" s="239" t="s">
        <v>613</v>
      </c>
      <c r="X96" s="240" t="s">
        <v>5508</v>
      </c>
      <c r="Y96" s="262">
        <v>3169900088348</v>
      </c>
      <c r="Z96" s="228" t="s">
        <v>1581</v>
      </c>
      <c r="AA96" s="266">
        <v>34607.200000000004</v>
      </c>
      <c r="AB96" s="66">
        <v>32482.94</v>
      </c>
      <c r="AC96" s="65"/>
      <c r="AD96" s="266">
        <v>863</v>
      </c>
      <c r="AE96" s="266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148"/>
      <c r="AW96" s="65"/>
      <c r="AX96" s="65">
        <v>0</v>
      </c>
      <c r="AY96" s="65"/>
      <c r="AZ96" s="66">
        <v>1261.26</v>
      </c>
      <c r="BA96" s="74">
        <v>0</v>
      </c>
      <c r="BB96" s="66">
        <v>47196</v>
      </c>
      <c r="BC96" s="66">
        <v>12588.799999999996</v>
      </c>
      <c r="BD96" s="252"/>
      <c r="BE96" s="170">
        <v>1237</v>
      </c>
      <c r="BF96" s="101" t="s">
        <v>5647</v>
      </c>
      <c r="BG96" s="420" t="s">
        <v>613</v>
      </c>
      <c r="BH96" s="421" t="s">
        <v>5508</v>
      </c>
      <c r="BI96" s="169">
        <v>32482.94</v>
      </c>
      <c r="BJ96" s="124">
        <v>32482.94</v>
      </c>
      <c r="BK96" s="124">
        <v>0</v>
      </c>
      <c r="BL96" s="158"/>
      <c r="BM96" s="48"/>
      <c r="BN96" s="67"/>
      <c r="BO96" s="67"/>
      <c r="BP96" s="48"/>
      <c r="BQ96" s="368">
        <v>11</v>
      </c>
      <c r="BR96" s="380" t="s">
        <v>709</v>
      </c>
      <c r="BS96" s="381" t="s">
        <v>5846</v>
      </c>
      <c r="BT96" s="382" t="s">
        <v>5847</v>
      </c>
      <c r="BU96" s="383" t="s">
        <v>3645</v>
      </c>
      <c r="BV96" s="384" t="s">
        <v>283</v>
      </c>
      <c r="BW96" s="384">
        <v>15000</v>
      </c>
      <c r="BX96" s="385" t="s">
        <v>5848</v>
      </c>
      <c r="BY96" s="62"/>
      <c r="BZ96" s="495">
        <v>1235</v>
      </c>
      <c r="CA96" s="320" t="b">
        <f>EXACT(A96,CH96)</f>
        <v>1</v>
      </c>
      <c r="CB96" s="318" t="b">
        <f>EXACT(D96,CF96)</f>
        <v>1</v>
      </c>
      <c r="CC96" s="318" t="b">
        <f>EXACT(E96,CG96)</f>
        <v>1</v>
      </c>
      <c r="CD96" s="502">
        <f>+S95-BC95</f>
        <v>0</v>
      </c>
      <c r="CE96" s="17" t="s">
        <v>686</v>
      </c>
      <c r="CF96" s="157" t="s">
        <v>613</v>
      </c>
      <c r="CG96" s="99" t="s">
        <v>5508</v>
      </c>
      <c r="CH96" s="311">
        <v>3169900088348</v>
      </c>
      <c r="CI96" s="447"/>
      <c r="CJ96" s="17"/>
      <c r="CK96" s="276"/>
      <c r="CL96" s="17"/>
      <c r="CM96" s="273"/>
      <c r="CN96" s="17"/>
      <c r="CO96" s="158"/>
    </row>
    <row r="97" spans="1:93" s="51" customFormat="1">
      <c r="A97" s="452" t="s">
        <v>7421</v>
      </c>
      <c r="B97" s="83" t="s">
        <v>709</v>
      </c>
      <c r="C97" s="237" t="s">
        <v>686</v>
      </c>
      <c r="D97" s="158" t="s">
        <v>56</v>
      </c>
      <c r="E97" s="1" t="s">
        <v>6112</v>
      </c>
      <c r="F97" s="452" t="s">
        <v>7421</v>
      </c>
      <c r="G97" s="59" t="s">
        <v>1580</v>
      </c>
      <c r="H97" s="449" t="s">
        <v>8233</v>
      </c>
      <c r="I97" s="234">
        <v>35034.07</v>
      </c>
      <c r="J97" s="234">
        <v>0</v>
      </c>
      <c r="K97" s="234">
        <v>0</v>
      </c>
      <c r="L97" s="234">
        <v>0</v>
      </c>
      <c r="M97" s="85">
        <v>0</v>
      </c>
      <c r="N97" s="85">
        <v>0</v>
      </c>
      <c r="O97" s="234">
        <v>0</v>
      </c>
      <c r="P97" s="234">
        <v>383.03</v>
      </c>
      <c r="Q97" s="234">
        <v>0</v>
      </c>
      <c r="R97" s="234">
        <v>25018</v>
      </c>
      <c r="S97" s="234">
        <v>5805.130000000001</v>
      </c>
      <c r="T97" s="227" t="s">
        <v>1581</v>
      </c>
      <c r="U97" s="496">
        <v>282</v>
      </c>
      <c r="V97" s="237" t="s">
        <v>686</v>
      </c>
      <c r="W97" s="158" t="s">
        <v>56</v>
      </c>
      <c r="X97" s="424" t="s">
        <v>6112</v>
      </c>
      <c r="Y97" s="261">
        <v>3169900259533</v>
      </c>
      <c r="Z97" s="228" t="s">
        <v>1581</v>
      </c>
      <c r="AA97" s="55">
        <v>29228.94</v>
      </c>
      <c r="AB97" s="55">
        <v>24155</v>
      </c>
      <c r="AC97" s="59"/>
      <c r="AD97" s="175">
        <v>863</v>
      </c>
      <c r="AE97" s="175"/>
      <c r="AF97" s="59"/>
      <c r="AG97" s="59"/>
      <c r="AH97" s="59"/>
      <c r="AI97" s="59"/>
      <c r="AJ97" s="59"/>
      <c r="AK97" s="59"/>
      <c r="AL97" s="59"/>
      <c r="AM97" s="59"/>
      <c r="AN97" s="59"/>
      <c r="AO97" s="59">
        <v>0</v>
      </c>
      <c r="AP97" s="59"/>
      <c r="AQ97" s="59"/>
      <c r="AR97" s="59"/>
      <c r="AS97" s="59"/>
      <c r="AT97" s="59"/>
      <c r="AU97" s="59"/>
      <c r="AV97" s="147"/>
      <c r="AW97" s="59"/>
      <c r="AX97" s="59">
        <v>3827.91</v>
      </c>
      <c r="AY97" s="59"/>
      <c r="AZ97" s="59">
        <v>383.03</v>
      </c>
      <c r="BA97" s="59">
        <v>0</v>
      </c>
      <c r="BB97" s="59">
        <v>35034.07</v>
      </c>
      <c r="BC97" s="59">
        <v>5805.130000000001</v>
      </c>
      <c r="BD97" s="252"/>
      <c r="BE97" s="170">
        <v>283</v>
      </c>
      <c r="BF97" s="282" t="s">
        <v>7023</v>
      </c>
      <c r="BG97" s="158" t="s">
        <v>56</v>
      </c>
      <c r="BH97" s="92" t="s">
        <v>6112</v>
      </c>
      <c r="BI97" s="59">
        <v>24155</v>
      </c>
      <c r="BJ97" s="59">
        <v>24155</v>
      </c>
      <c r="BK97" s="121">
        <v>0</v>
      </c>
      <c r="BL97" s="158"/>
      <c r="BM97" s="59"/>
      <c r="BN97" s="59"/>
      <c r="BO97" s="59"/>
      <c r="BP97" s="59"/>
      <c r="BQ97" s="369">
        <v>333</v>
      </c>
      <c r="BR97" s="380" t="s">
        <v>689</v>
      </c>
      <c r="BS97" s="381" t="s">
        <v>709</v>
      </c>
      <c r="BT97" s="383" t="s">
        <v>714</v>
      </c>
      <c r="BU97" s="383" t="s">
        <v>707</v>
      </c>
      <c r="BV97" s="383" t="s">
        <v>1581</v>
      </c>
      <c r="BW97" s="383">
        <v>60220</v>
      </c>
      <c r="BX97" s="385" t="s">
        <v>7212</v>
      </c>
      <c r="BY97" s="61"/>
      <c r="BZ97" s="495">
        <v>283</v>
      </c>
      <c r="CA97" s="320" t="b">
        <f>EXACT(A97,CH97)</f>
        <v>1</v>
      </c>
      <c r="CB97" s="318" t="b">
        <f>EXACT(D97,CF97)</f>
        <v>1</v>
      </c>
      <c r="CC97" s="318" t="b">
        <f>EXACT(E97,CG97)</f>
        <v>1</v>
      </c>
      <c r="CD97" s="502">
        <f>+S96-BC96</f>
        <v>0</v>
      </c>
      <c r="CE97" s="51" t="s">
        <v>686</v>
      </c>
      <c r="CF97" s="51" t="s">
        <v>56</v>
      </c>
      <c r="CG97" s="51" t="s">
        <v>6112</v>
      </c>
      <c r="CH97" s="312">
        <v>3169900259533</v>
      </c>
      <c r="CI97" s="447"/>
      <c r="CJ97" s="17"/>
      <c r="CK97" s="276"/>
      <c r="CL97" s="17"/>
      <c r="CM97" s="273"/>
      <c r="CN97" s="17"/>
      <c r="CO97" s="158"/>
    </row>
    <row r="98" spans="1:93" s="51" customFormat="1">
      <c r="A98" s="452" t="s">
        <v>7492</v>
      </c>
      <c r="B98" s="83" t="s">
        <v>709</v>
      </c>
      <c r="C98" s="237" t="s">
        <v>686</v>
      </c>
      <c r="D98" s="158" t="s">
        <v>3407</v>
      </c>
      <c r="E98" s="86" t="s">
        <v>6811</v>
      </c>
      <c r="F98" s="452" t="s">
        <v>7492</v>
      </c>
      <c r="G98" s="59" t="s">
        <v>1580</v>
      </c>
      <c r="H98" s="449" t="s">
        <v>6940</v>
      </c>
      <c r="I98" s="234">
        <v>44088</v>
      </c>
      <c r="J98" s="234">
        <v>0</v>
      </c>
      <c r="K98" s="234">
        <v>0</v>
      </c>
      <c r="L98" s="234">
        <v>0</v>
      </c>
      <c r="M98" s="85">
        <v>0</v>
      </c>
      <c r="N98" s="85">
        <v>0</v>
      </c>
      <c r="O98" s="234">
        <v>0</v>
      </c>
      <c r="P98" s="234">
        <v>1006.21</v>
      </c>
      <c r="Q98" s="234">
        <v>0</v>
      </c>
      <c r="R98" s="234">
        <v>863</v>
      </c>
      <c r="S98" s="234">
        <v>42218.79</v>
      </c>
      <c r="T98" s="227" t="s">
        <v>1581</v>
      </c>
      <c r="U98" s="496">
        <v>928</v>
      </c>
      <c r="V98" s="237" t="s">
        <v>686</v>
      </c>
      <c r="W98" s="158" t="s">
        <v>3407</v>
      </c>
      <c r="X98" s="422" t="s">
        <v>6811</v>
      </c>
      <c r="Y98" s="262">
        <v>3170100177569</v>
      </c>
      <c r="Z98" s="228" t="s">
        <v>1581</v>
      </c>
      <c r="AA98" s="54">
        <v>1869.21</v>
      </c>
      <c r="AB98" s="55">
        <v>0</v>
      </c>
      <c r="AC98" s="56"/>
      <c r="AD98" s="175">
        <v>863</v>
      </c>
      <c r="AE98" s="175"/>
      <c r="AF98" s="55"/>
      <c r="AG98" s="55"/>
      <c r="AH98" s="55"/>
      <c r="AI98" s="55"/>
      <c r="AJ98" s="55"/>
      <c r="AK98" s="55"/>
      <c r="AL98" s="55"/>
      <c r="AM98" s="57"/>
      <c r="AN98" s="57"/>
      <c r="AO98" s="57"/>
      <c r="AP98" s="57"/>
      <c r="AQ98" s="58"/>
      <c r="AR98" s="58"/>
      <c r="AS98" s="57"/>
      <c r="AT98" s="57"/>
      <c r="AU98" s="57"/>
      <c r="AV98" s="147"/>
      <c r="AW98" s="57"/>
      <c r="AX98" s="57">
        <v>0</v>
      </c>
      <c r="AY98" s="58"/>
      <c r="AZ98" s="58">
        <v>1006.21</v>
      </c>
      <c r="BA98" s="74">
        <v>0</v>
      </c>
      <c r="BB98" s="58">
        <v>44088</v>
      </c>
      <c r="BC98" s="58">
        <v>42218.79</v>
      </c>
      <c r="BD98" s="252"/>
      <c r="BE98" s="170">
        <v>929</v>
      </c>
      <c r="BF98" s="101" t="s">
        <v>7117</v>
      </c>
      <c r="BG98" s="158" t="s">
        <v>3407</v>
      </c>
      <c r="BH98" s="92" t="s">
        <v>6811</v>
      </c>
      <c r="BI98" s="124">
        <v>0</v>
      </c>
      <c r="BJ98" s="124">
        <v>0</v>
      </c>
      <c r="BK98" s="124">
        <v>0</v>
      </c>
      <c r="BL98" s="158"/>
      <c r="BM98" s="59"/>
      <c r="BN98" s="60"/>
      <c r="BO98" s="60"/>
      <c r="BP98" s="48"/>
      <c r="BQ98" s="368">
        <v>94</v>
      </c>
      <c r="BR98" s="380" t="s">
        <v>7279</v>
      </c>
      <c r="BS98" s="381" t="s">
        <v>709</v>
      </c>
      <c r="BT98" s="382" t="s">
        <v>719</v>
      </c>
      <c r="BU98" s="383" t="s">
        <v>719</v>
      </c>
      <c r="BV98" s="384" t="s">
        <v>1581</v>
      </c>
      <c r="BW98" s="384">
        <v>60140</v>
      </c>
      <c r="BX98" s="385" t="s">
        <v>7280</v>
      </c>
      <c r="BY98" s="22"/>
      <c r="BZ98" s="475">
        <v>928</v>
      </c>
      <c r="CA98" s="320" t="b">
        <f>EXACT(A98,CH98)</f>
        <v>1</v>
      </c>
      <c r="CB98" s="318" t="b">
        <f>EXACT(D98,CF98)</f>
        <v>1</v>
      </c>
      <c r="CC98" s="318" t="b">
        <f>EXACT(E98,CG98)</f>
        <v>1</v>
      </c>
      <c r="CD98" s="502">
        <f>+S97-BC97</f>
        <v>0</v>
      </c>
      <c r="CE98" s="17" t="s">
        <v>686</v>
      </c>
      <c r="CF98" s="17" t="s">
        <v>3407</v>
      </c>
      <c r="CG98" s="103" t="s">
        <v>6811</v>
      </c>
      <c r="CH98" s="275">
        <v>3170100177569</v>
      </c>
      <c r="CI98" s="447"/>
      <c r="CK98" s="276"/>
      <c r="CL98" s="17"/>
      <c r="CM98" s="273"/>
      <c r="CN98" s="17"/>
      <c r="CO98" s="158"/>
    </row>
    <row r="99" spans="1:93" s="51" customFormat="1">
      <c r="A99" s="511" t="s">
        <v>9000</v>
      </c>
      <c r="B99" s="83"/>
      <c r="C99" s="237" t="s">
        <v>686</v>
      </c>
      <c r="D99" s="86" t="s">
        <v>895</v>
      </c>
      <c r="E99" s="92" t="s">
        <v>8999</v>
      </c>
      <c r="F99" s="514" t="s">
        <v>9000</v>
      </c>
      <c r="G99" s="59" t="s">
        <v>1580</v>
      </c>
      <c r="H99" s="283">
        <v>6261129827</v>
      </c>
      <c r="I99" s="244">
        <v>39006.1</v>
      </c>
      <c r="J99" s="310">
        <v>0</v>
      </c>
      <c r="K99" s="81">
        <v>0</v>
      </c>
      <c r="L99" s="81">
        <v>0</v>
      </c>
      <c r="M99" s="85">
        <v>0</v>
      </c>
      <c r="N99" s="81">
        <v>0</v>
      </c>
      <c r="O99" s="81">
        <v>0</v>
      </c>
      <c r="P99" s="85">
        <v>533.63</v>
      </c>
      <c r="Q99" s="81">
        <v>0</v>
      </c>
      <c r="R99" s="85">
        <v>26287</v>
      </c>
      <c r="S99" s="81">
        <v>12185.469999999998</v>
      </c>
      <c r="T99" s="227" t="s">
        <v>1581</v>
      </c>
      <c r="U99" s="496">
        <v>1374</v>
      </c>
      <c r="V99" s="516" t="s">
        <v>686</v>
      </c>
      <c r="W99" s="86" t="s">
        <v>895</v>
      </c>
      <c r="X99" s="86" t="s">
        <v>8999</v>
      </c>
      <c r="Y99" s="261" t="s">
        <v>9000</v>
      </c>
      <c r="Z99" s="228" t="s">
        <v>1581</v>
      </c>
      <c r="AA99" s="266">
        <v>26820.63</v>
      </c>
      <c r="AB99" s="65">
        <v>25000</v>
      </c>
      <c r="AC99" s="65"/>
      <c r="AD99" s="65">
        <v>863</v>
      </c>
      <c r="AE99" s="65">
        <v>424</v>
      </c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148"/>
      <c r="AW99" s="65"/>
      <c r="AX99" s="65">
        <v>0</v>
      </c>
      <c r="AY99" s="65"/>
      <c r="AZ99" s="65">
        <v>533.63</v>
      </c>
      <c r="BA99" s="57">
        <v>0</v>
      </c>
      <c r="BB99" s="65">
        <v>39006.1</v>
      </c>
      <c r="BC99" s="65">
        <v>12185.469999999998</v>
      </c>
      <c r="BD99" s="260"/>
      <c r="BE99" s="170">
        <v>1377</v>
      </c>
      <c r="BF99" s="163" t="s">
        <v>9125</v>
      </c>
      <c r="BG99" s="1" t="s">
        <v>895</v>
      </c>
      <c r="BH99" s="86" t="s">
        <v>8999</v>
      </c>
      <c r="BI99" s="171">
        <v>32565</v>
      </c>
      <c r="BJ99" s="172">
        <v>25000</v>
      </c>
      <c r="BK99" s="171">
        <v>7565</v>
      </c>
      <c r="BL99" s="86"/>
      <c r="BM99" s="48"/>
      <c r="BN99" s="67"/>
      <c r="BO99" s="67"/>
      <c r="BP99" s="48"/>
      <c r="BQ99" s="435" t="s">
        <v>9192</v>
      </c>
      <c r="BR99" s="382" t="s">
        <v>712</v>
      </c>
      <c r="BS99" s="395"/>
      <c r="BT99" s="382" t="s">
        <v>86</v>
      </c>
      <c r="BU99" s="382" t="s">
        <v>752</v>
      </c>
      <c r="BV99" s="386" t="s">
        <v>1581</v>
      </c>
      <c r="BW99" s="386" t="s">
        <v>776</v>
      </c>
      <c r="BX99" s="382" t="s">
        <v>9193</v>
      </c>
      <c r="BY99" s="62"/>
      <c r="BZ99" s="495">
        <v>1375</v>
      </c>
      <c r="CA99" s="320" t="b">
        <f>EXACT(A99,CH99)</f>
        <v>1</v>
      </c>
      <c r="CB99" s="318" t="b">
        <f>EXACT(D99,CF99)</f>
        <v>1</v>
      </c>
      <c r="CC99" s="318" t="b">
        <f>EXACT(E99,CG99)</f>
        <v>1</v>
      </c>
      <c r="CD99" s="502">
        <f>+S98-BC98</f>
        <v>0</v>
      </c>
      <c r="CE99" s="17" t="s">
        <v>686</v>
      </c>
      <c r="CF99" s="17" t="s">
        <v>895</v>
      </c>
      <c r="CG99" s="103" t="s">
        <v>8999</v>
      </c>
      <c r="CH99" s="275" t="s">
        <v>9000</v>
      </c>
      <c r="CI99" s="447"/>
      <c r="CJ99" s="17"/>
      <c r="CK99" s="276"/>
      <c r="CL99" s="17"/>
      <c r="CM99" s="273"/>
      <c r="CN99" s="17"/>
      <c r="CO99" s="158"/>
    </row>
    <row r="100" spans="1:93" s="51" customFormat="1">
      <c r="A100" s="451" t="s">
        <v>5143</v>
      </c>
      <c r="B100" s="83" t="s">
        <v>709</v>
      </c>
      <c r="C100" s="129" t="s">
        <v>672</v>
      </c>
      <c r="D100" s="158" t="s">
        <v>604</v>
      </c>
      <c r="E100" s="92" t="s">
        <v>5142</v>
      </c>
      <c r="F100" s="451" t="s">
        <v>5143</v>
      </c>
      <c r="G100" s="59" t="s">
        <v>1580</v>
      </c>
      <c r="H100" s="449" t="s">
        <v>5144</v>
      </c>
      <c r="I100" s="234">
        <v>31238.43</v>
      </c>
      <c r="J100" s="234">
        <v>0</v>
      </c>
      <c r="K100" s="234">
        <v>0</v>
      </c>
      <c r="L100" s="234">
        <v>0</v>
      </c>
      <c r="M100" s="85">
        <v>0</v>
      </c>
      <c r="N100" s="85">
        <v>0</v>
      </c>
      <c r="O100" s="234">
        <v>0</v>
      </c>
      <c r="P100" s="234">
        <v>207.75</v>
      </c>
      <c r="Q100" s="234">
        <v>0</v>
      </c>
      <c r="R100" s="234">
        <v>18000</v>
      </c>
      <c r="S100" s="234">
        <v>9833.25</v>
      </c>
      <c r="T100" s="227" t="s">
        <v>1581</v>
      </c>
      <c r="U100" s="496">
        <v>1110</v>
      </c>
      <c r="V100" s="129" t="s">
        <v>672</v>
      </c>
      <c r="W100" s="158" t="s">
        <v>604</v>
      </c>
      <c r="X100" s="92" t="s">
        <v>5142</v>
      </c>
      <c r="Y100" s="264">
        <v>3170200291525</v>
      </c>
      <c r="Z100" s="228" t="s">
        <v>1581</v>
      </c>
      <c r="AA100" s="54">
        <v>21405.18</v>
      </c>
      <c r="AB100" s="55">
        <v>18000</v>
      </c>
      <c r="AC100" s="56"/>
      <c r="AD100" s="175"/>
      <c r="AE100" s="175"/>
      <c r="AF100" s="55"/>
      <c r="AG100" s="55"/>
      <c r="AH100" s="55"/>
      <c r="AI100" s="55"/>
      <c r="AJ100" s="55"/>
      <c r="AK100" s="55"/>
      <c r="AL100" s="55"/>
      <c r="AM100" s="57"/>
      <c r="AN100" s="57"/>
      <c r="AO100" s="57">
        <v>0</v>
      </c>
      <c r="AP100" s="57"/>
      <c r="AQ100" s="58"/>
      <c r="AR100" s="58"/>
      <c r="AS100" s="57"/>
      <c r="AT100" s="57"/>
      <c r="AU100" s="57"/>
      <c r="AV100" s="147"/>
      <c r="AW100" s="57"/>
      <c r="AX100" s="57">
        <v>3197.43</v>
      </c>
      <c r="AY100" s="58"/>
      <c r="AZ100" s="58">
        <v>207.75</v>
      </c>
      <c r="BA100" s="74">
        <v>0</v>
      </c>
      <c r="BB100" s="58">
        <v>31238.43</v>
      </c>
      <c r="BC100" s="58">
        <v>9833.25</v>
      </c>
      <c r="BD100" s="252"/>
      <c r="BE100" s="170">
        <v>1111</v>
      </c>
      <c r="BF100" s="101" t="s">
        <v>5145</v>
      </c>
      <c r="BG100" s="158" t="s">
        <v>604</v>
      </c>
      <c r="BH100" s="92" t="s">
        <v>5142</v>
      </c>
      <c r="BI100" s="124">
        <v>22853.33</v>
      </c>
      <c r="BJ100" s="124">
        <v>18000</v>
      </c>
      <c r="BK100" s="124">
        <v>4853.3300000000017</v>
      </c>
      <c r="BL100" s="158"/>
      <c r="BM100" s="59"/>
      <c r="BN100" s="60"/>
      <c r="BO100" s="60"/>
      <c r="BP100" s="48"/>
      <c r="BQ100" s="368" t="s">
        <v>3214</v>
      </c>
      <c r="BR100" s="380" t="s">
        <v>245</v>
      </c>
      <c r="BS100" s="381" t="s">
        <v>8</v>
      </c>
      <c r="BT100" s="382" t="s">
        <v>127</v>
      </c>
      <c r="BU100" s="383" t="s">
        <v>127</v>
      </c>
      <c r="BV100" s="384" t="s">
        <v>128</v>
      </c>
      <c r="BW100" s="384">
        <v>60220</v>
      </c>
      <c r="BX100" s="385" t="s">
        <v>5146</v>
      </c>
      <c r="BY100" s="51">
        <v>1</v>
      </c>
      <c r="BZ100" s="495">
        <v>1109</v>
      </c>
      <c r="CA100" s="320" t="b">
        <f>EXACT(A100,CH100)</f>
        <v>1</v>
      </c>
      <c r="CB100" s="318" t="b">
        <f>EXACT(D100,CF100)</f>
        <v>1</v>
      </c>
      <c r="CC100" s="318" t="b">
        <f>EXACT(E100,CG100)</f>
        <v>1</v>
      </c>
      <c r="CD100" s="502">
        <f>+S99-BC99</f>
        <v>0</v>
      </c>
      <c r="CE100" s="17" t="s">
        <v>672</v>
      </c>
      <c r="CF100" s="17" t="s">
        <v>604</v>
      </c>
      <c r="CG100" s="103" t="s">
        <v>5142</v>
      </c>
      <c r="CH100" s="275">
        <v>3170200291525</v>
      </c>
      <c r="CI100" s="447"/>
      <c r="CJ100" s="17"/>
      <c r="CK100" s="276"/>
      <c r="CL100" s="17"/>
      <c r="CM100" s="273"/>
      <c r="CN100" s="17"/>
      <c r="CO100" s="157"/>
    </row>
    <row r="101" spans="1:93" s="51" customFormat="1">
      <c r="A101" s="452" t="s">
        <v>5946</v>
      </c>
      <c r="B101" s="83" t="s">
        <v>709</v>
      </c>
      <c r="C101" s="237" t="s">
        <v>672</v>
      </c>
      <c r="D101" s="86" t="s">
        <v>5944</v>
      </c>
      <c r="E101" s="92" t="s">
        <v>5945</v>
      </c>
      <c r="F101" s="452" t="s">
        <v>5946</v>
      </c>
      <c r="G101" s="59" t="s">
        <v>1580</v>
      </c>
      <c r="H101" s="283" t="s">
        <v>6231</v>
      </c>
      <c r="I101" s="244">
        <v>39138.400000000001</v>
      </c>
      <c r="J101" s="310">
        <v>0</v>
      </c>
      <c r="K101" s="81">
        <v>0</v>
      </c>
      <c r="L101" s="81">
        <v>0</v>
      </c>
      <c r="M101" s="85">
        <v>0</v>
      </c>
      <c r="N101" s="81">
        <v>0</v>
      </c>
      <c r="O101" s="81">
        <v>0</v>
      </c>
      <c r="P101" s="85">
        <v>199.1</v>
      </c>
      <c r="Q101" s="81">
        <v>0</v>
      </c>
      <c r="R101" s="85">
        <v>9997</v>
      </c>
      <c r="S101" s="81">
        <v>28942.300000000003</v>
      </c>
      <c r="T101" s="227" t="s">
        <v>1581</v>
      </c>
      <c r="U101" s="496">
        <v>987</v>
      </c>
      <c r="V101" s="237" t="s">
        <v>672</v>
      </c>
      <c r="W101" s="86" t="s">
        <v>5944</v>
      </c>
      <c r="X101" s="92" t="s">
        <v>5945</v>
      </c>
      <c r="Y101" s="261">
        <v>3170200296641</v>
      </c>
      <c r="Z101" s="228" t="s">
        <v>1581</v>
      </c>
      <c r="AA101" s="266">
        <v>10196.1</v>
      </c>
      <c r="AB101" s="65">
        <v>8610</v>
      </c>
      <c r="AC101" s="65"/>
      <c r="AD101" s="65">
        <v>863</v>
      </c>
      <c r="AE101" s="65">
        <v>424</v>
      </c>
      <c r="AF101" s="65"/>
      <c r="AG101" s="65"/>
      <c r="AH101" s="65">
        <v>100</v>
      </c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148"/>
      <c r="AW101" s="65"/>
      <c r="AX101" s="65">
        <v>0</v>
      </c>
      <c r="AY101" s="65"/>
      <c r="AZ101" s="65">
        <v>199.1</v>
      </c>
      <c r="BA101" s="57">
        <v>0</v>
      </c>
      <c r="BB101" s="65">
        <v>39138.400000000001</v>
      </c>
      <c r="BC101" s="65">
        <v>28942.300000000003</v>
      </c>
      <c r="BD101" s="260"/>
      <c r="BE101" s="170">
        <v>988</v>
      </c>
      <c r="BF101" s="163" t="s">
        <v>6343</v>
      </c>
      <c r="BG101" s="86" t="s">
        <v>5944</v>
      </c>
      <c r="BH101" s="86" t="s">
        <v>5945</v>
      </c>
      <c r="BI101" s="171">
        <v>8610</v>
      </c>
      <c r="BJ101" s="172">
        <v>8610</v>
      </c>
      <c r="BK101" s="171">
        <v>0</v>
      </c>
      <c r="BL101" s="86"/>
      <c r="BM101" s="48"/>
      <c r="BN101" s="67"/>
      <c r="BO101" s="67"/>
      <c r="BP101" s="48"/>
      <c r="BQ101" s="368" t="s">
        <v>6456</v>
      </c>
      <c r="BR101" s="380" t="s">
        <v>733</v>
      </c>
      <c r="BS101" s="381" t="s">
        <v>709</v>
      </c>
      <c r="BT101" s="382" t="s">
        <v>797</v>
      </c>
      <c r="BU101" s="383" t="s">
        <v>752</v>
      </c>
      <c r="BV101" s="384" t="s">
        <v>1581</v>
      </c>
      <c r="BW101" s="384">
        <v>60190</v>
      </c>
      <c r="BX101" s="385" t="s">
        <v>6457</v>
      </c>
      <c r="BY101" s="22"/>
      <c r="BZ101" s="495">
        <v>987</v>
      </c>
      <c r="CA101" s="320" t="b">
        <f>EXACT(A101,CH101)</f>
        <v>1</v>
      </c>
      <c r="CB101" s="318" t="b">
        <f>EXACT(D101,CF101)</f>
        <v>1</v>
      </c>
      <c r="CC101" s="318" t="b">
        <f>EXACT(E101,CG101)</f>
        <v>1</v>
      </c>
      <c r="CD101" s="502">
        <f>+S100-BC100</f>
        <v>0</v>
      </c>
      <c r="CE101" s="17" t="s">
        <v>672</v>
      </c>
      <c r="CF101" s="17" t="s">
        <v>5944</v>
      </c>
      <c r="CG101" s="103" t="s">
        <v>5945</v>
      </c>
      <c r="CH101" s="275">
        <v>3170200296641</v>
      </c>
      <c r="CK101" s="276"/>
      <c r="CL101" s="17"/>
      <c r="CM101" s="273"/>
      <c r="CN101" s="17"/>
      <c r="CO101" s="157"/>
    </row>
    <row r="102" spans="1:93" s="51" customFormat="1">
      <c r="A102" s="452" t="s">
        <v>5949</v>
      </c>
      <c r="B102" s="83" t="s">
        <v>709</v>
      </c>
      <c r="C102" s="237" t="s">
        <v>672</v>
      </c>
      <c r="D102" s="86" t="s">
        <v>5947</v>
      </c>
      <c r="E102" s="92" t="s">
        <v>5948</v>
      </c>
      <c r="F102" s="452" t="s">
        <v>5949</v>
      </c>
      <c r="G102" s="59" t="s">
        <v>1580</v>
      </c>
      <c r="H102" s="283" t="s">
        <v>6232</v>
      </c>
      <c r="I102" s="244">
        <v>44850</v>
      </c>
      <c r="J102" s="310">
        <v>0</v>
      </c>
      <c r="K102" s="81">
        <v>0</v>
      </c>
      <c r="L102" s="81">
        <v>0</v>
      </c>
      <c r="M102" s="85">
        <v>0</v>
      </c>
      <c r="N102" s="81">
        <v>0</v>
      </c>
      <c r="O102" s="81">
        <v>0</v>
      </c>
      <c r="P102" s="85">
        <v>471.66</v>
      </c>
      <c r="Q102" s="81">
        <v>0</v>
      </c>
      <c r="R102" s="85">
        <v>19442</v>
      </c>
      <c r="S102" s="81">
        <v>24936.34</v>
      </c>
      <c r="T102" s="227" t="s">
        <v>1581</v>
      </c>
      <c r="U102" s="496">
        <v>628</v>
      </c>
      <c r="V102" s="237" t="s">
        <v>672</v>
      </c>
      <c r="W102" s="86" t="s">
        <v>5947</v>
      </c>
      <c r="X102" s="92" t="s">
        <v>5948</v>
      </c>
      <c r="Y102" s="261">
        <v>3170200318971</v>
      </c>
      <c r="Z102" s="228" t="s">
        <v>1581</v>
      </c>
      <c r="AA102" s="266">
        <v>19913.66</v>
      </c>
      <c r="AB102" s="65">
        <v>18155</v>
      </c>
      <c r="AC102" s="65"/>
      <c r="AD102" s="65">
        <v>863</v>
      </c>
      <c r="AE102" s="65">
        <v>424</v>
      </c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148"/>
      <c r="AW102" s="65"/>
      <c r="AX102" s="65">
        <v>0</v>
      </c>
      <c r="AY102" s="65"/>
      <c r="AZ102" s="65">
        <v>471.66</v>
      </c>
      <c r="BA102" s="57">
        <v>0</v>
      </c>
      <c r="BB102" s="65">
        <v>44850</v>
      </c>
      <c r="BC102" s="65">
        <v>24936.34</v>
      </c>
      <c r="BD102" s="260"/>
      <c r="BE102" s="170">
        <v>629</v>
      </c>
      <c r="BF102" s="163" t="s">
        <v>6344</v>
      </c>
      <c r="BG102" s="86" t="s">
        <v>5947</v>
      </c>
      <c r="BH102" s="86" t="s">
        <v>5948</v>
      </c>
      <c r="BI102" s="65">
        <v>18155</v>
      </c>
      <c r="BJ102" s="57">
        <v>18155</v>
      </c>
      <c r="BK102" s="171">
        <v>0</v>
      </c>
      <c r="BL102" s="86"/>
      <c r="BM102" s="48"/>
      <c r="BN102" s="67"/>
      <c r="BO102" s="67"/>
      <c r="BP102" s="48"/>
      <c r="BQ102" s="368">
        <v>52</v>
      </c>
      <c r="BR102" s="380" t="s">
        <v>727</v>
      </c>
      <c r="BS102" s="381" t="s">
        <v>709</v>
      </c>
      <c r="BT102" s="382" t="s">
        <v>6532</v>
      </c>
      <c r="BU102" s="383" t="s">
        <v>6533</v>
      </c>
      <c r="BV102" s="384" t="s">
        <v>1998</v>
      </c>
      <c r="BW102" s="384">
        <v>16130</v>
      </c>
      <c r="BX102" s="385" t="s">
        <v>6534</v>
      </c>
      <c r="BY102" s="22"/>
      <c r="BZ102" s="495">
        <v>629</v>
      </c>
      <c r="CA102" s="320" t="b">
        <f>EXACT(A102,CH102)</f>
        <v>1</v>
      </c>
      <c r="CB102" s="318" t="b">
        <f>EXACT(D102,CF102)</f>
        <v>1</v>
      </c>
      <c r="CC102" s="318" t="b">
        <f>EXACT(E102,CG102)</f>
        <v>1</v>
      </c>
      <c r="CD102" s="502">
        <f>+S101-BC101</f>
        <v>0</v>
      </c>
      <c r="CE102" s="51" t="s">
        <v>672</v>
      </c>
      <c r="CF102" s="157" t="s">
        <v>5947</v>
      </c>
      <c r="CG102" s="99" t="s">
        <v>5948</v>
      </c>
      <c r="CH102" s="311">
        <v>3170200318971</v>
      </c>
      <c r="CI102" s="447"/>
      <c r="CK102" s="276"/>
      <c r="CM102" s="273"/>
      <c r="CN102" s="17"/>
      <c r="CO102" s="157"/>
    </row>
    <row r="103" spans="1:93" s="51" customFormat="1">
      <c r="A103" s="511" t="s">
        <v>8490</v>
      </c>
      <c r="B103" s="83" t="s">
        <v>709</v>
      </c>
      <c r="C103" s="237" t="s">
        <v>686</v>
      </c>
      <c r="D103" s="17" t="s">
        <v>8382</v>
      </c>
      <c r="E103" s="75" t="s">
        <v>8383</v>
      </c>
      <c r="F103" s="514" t="s">
        <v>8490</v>
      </c>
      <c r="G103" s="59" t="s">
        <v>1580</v>
      </c>
      <c r="H103" s="98" t="s">
        <v>8586</v>
      </c>
      <c r="I103" s="133">
        <v>43829.2</v>
      </c>
      <c r="J103" s="167">
        <v>0</v>
      </c>
      <c r="K103" s="18">
        <v>0</v>
      </c>
      <c r="L103" s="18">
        <v>0</v>
      </c>
      <c r="M103" s="53">
        <v>0</v>
      </c>
      <c r="N103" s="18">
        <v>0</v>
      </c>
      <c r="O103" s="18">
        <v>0</v>
      </c>
      <c r="P103" s="53">
        <v>776.76</v>
      </c>
      <c r="Q103" s="18">
        <v>0</v>
      </c>
      <c r="R103" s="53">
        <v>20859</v>
      </c>
      <c r="S103" s="18">
        <v>22193.439999999999</v>
      </c>
      <c r="T103" s="227" t="s">
        <v>1581</v>
      </c>
      <c r="U103" s="496">
        <v>1273</v>
      </c>
      <c r="V103" s="516" t="s">
        <v>686</v>
      </c>
      <c r="W103" s="17" t="s">
        <v>8382</v>
      </c>
      <c r="X103" s="17" t="s">
        <v>8383</v>
      </c>
      <c r="Y103" s="261">
        <v>3170200329085</v>
      </c>
      <c r="Z103" s="228" t="s">
        <v>1581</v>
      </c>
      <c r="AA103" s="266">
        <v>21635.759999999998</v>
      </c>
      <c r="AB103" s="65">
        <v>19325</v>
      </c>
      <c r="AC103" s="65"/>
      <c r="AD103" s="65">
        <v>863</v>
      </c>
      <c r="AE103" s="65">
        <v>424</v>
      </c>
      <c r="AF103" s="65">
        <v>247</v>
      </c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148"/>
      <c r="AW103" s="65"/>
      <c r="AX103" s="65">
        <v>0</v>
      </c>
      <c r="AY103" s="65"/>
      <c r="AZ103" s="65">
        <v>776.76</v>
      </c>
      <c r="BA103" s="57">
        <v>0</v>
      </c>
      <c r="BB103" s="65">
        <v>43829.2</v>
      </c>
      <c r="BC103" s="65">
        <v>22193.439999999999</v>
      </c>
      <c r="BD103" s="260"/>
      <c r="BE103" s="170">
        <v>1275</v>
      </c>
      <c r="BF103" s="163" t="s">
        <v>8681</v>
      </c>
      <c r="BG103" s="51" t="s">
        <v>8382</v>
      </c>
      <c r="BH103" s="17" t="s">
        <v>8383</v>
      </c>
      <c r="BI103" s="171">
        <v>19325</v>
      </c>
      <c r="BJ103" s="171">
        <v>19325</v>
      </c>
      <c r="BK103" s="171">
        <v>0</v>
      </c>
      <c r="BL103" s="17"/>
      <c r="BM103" s="48"/>
      <c r="BN103" s="67"/>
      <c r="BO103" s="67"/>
      <c r="BP103" s="48"/>
      <c r="BQ103" s="435" t="s">
        <v>8778</v>
      </c>
      <c r="BR103" s="380"/>
      <c r="BS103" s="381" t="s">
        <v>1929</v>
      </c>
      <c r="BT103" s="382" t="s">
        <v>719</v>
      </c>
      <c r="BU103" s="383" t="s">
        <v>719</v>
      </c>
      <c r="BV103" s="384" t="s">
        <v>1581</v>
      </c>
      <c r="BW103" s="384">
        <v>60140</v>
      </c>
      <c r="BX103" s="385" t="s">
        <v>8779</v>
      </c>
      <c r="BY103" s="22"/>
      <c r="BZ103" s="495">
        <v>1273</v>
      </c>
      <c r="CA103" s="320" t="b">
        <f>EXACT(A103,CH103)</f>
        <v>1</v>
      </c>
      <c r="CB103" s="318" t="b">
        <f>EXACT(D103,CF103)</f>
        <v>1</v>
      </c>
      <c r="CC103" s="318" t="b">
        <f>EXACT(E103,CG103)</f>
        <v>1</v>
      </c>
      <c r="CD103" s="502">
        <f>+S102-BC102</f>
        <v>0</v>
      </c>
      <c r="CE103" s="17" t="s">
        <v>686</v>
      </c>
      <c r="CF103" s="17" t="s">
        <v>8382</v>
      </c>
      <c r="CG103" s="103" t="s">
        <v>8383</v>
      </c>
      <c r="CH103" s="275">
        <v>3170200329085</v>
      </c>
      <c r="CI103" s="447"/>
      <c r="CJ103" s="17"/>
      <c r="CK103" s="276"/>
      <c r="CL103" s="17"/>
      <c r="CM103" s="17"/>
      <c r="CN103" s="17"/>
      <c r="CO103" s="17"/>
    </row>
    <row r="104" spans="1:93" s="51" customFormat="1">
      <c r="A104" s="452" t="s">
        <v>4948</v>
      </c>
      <c r="B104" s="83" t="s">
        <v>709</v>
      </c>
      <c r="C104" s="129" t="s">
        <v>672</v>
      </c>
      <c r="D104" s="158" t="s">
        <v>2115</v>
      </c>
      <c r="E104" s="92" t="s">
        <v>2116</v>
      </c>
      <c r="F104" s="452" t="s">
        <v>4948</v>
      </c>
      <c r="G104" s="59" t="s">
        <v>1580</v>
      </c>
      <c r="H104" s="449" t="s">
        <v>2117</v>
      </c>
      <c r="I104" s="234">
        <v>24211.200000000001</v>
      </c>
      <c r="J104" s="234">
        <v>0</v>
      </c>
      <c r="K104" s="234">
        <v>0</v>
      </c>
      <c r="L104" s="234">
        <v>0</v>
      </c>
      <c r="M104" s="85">
        <v>780</v>
      </c>
      <c r="N104" s="85">
        <v>0</v>
      </c>
      <c r="O104" s="234">
        <v>0</v>
      </c>
      <c r="P104" s="234">
        <v>0</v>
      </c>
      <c r="Q104" s="234">
        <v>0</v>
      </c>
      <c r="R104" s="234">
        <v>17497</v>
      </c>
      <c r="S104" s="234">
        <v>5394.2000000000007</v>
      </c>
      <c r="T104" s="227" t="s">
        <v>1581</v>
      </c>
      <c r="U104" s="496">
        <v>512</v>
      </c>
      <c r="V104" s="129" t="s">
        <v>672</v>
      </c>
      <c r="W104" s="158" t="s">
        <v>2115</v>
      </c>
      <c r="X104" s="92" t="s">
        <v>2116</v>
      </c>
      <c r="Y104" s="262">
        <v>3170300185191</v>
      </c>
      <c r="Z104" s="228" t="s">
        <v>1581</v>
      </c>
      <c r="AA104" s="266">
        <v>19597</v>
      </c>
      <c r="AB104" s="66">
        <v>16210</v>
      </c>
      <c r="AC104" s="65"/>
      <c r="AD104" s="266">
        <v>863</v>
      </c>
      <c r="AE104" s="266">
        <v>424</v>
      </c>
      <c r="AF104" s="65"/>
      <c r="AG104" s="65"/>
      <c r="AH104" s="65"/>
      <c r="AI104" s="65">
        <v>0</v>
      </c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148"/>
      <c r="AW104" s="65"/>
      <c r="AX104" s="65">
        <v>2100</v>
      </c>
      <c r="AY104" s="66"/>
      <c r="AZ104" s="66">
        <v>0</v>
      </c>
      <c r="BA104" s="74">
        <v>0</v>
      </c>
      <c r="BB104" s="66">
        <v>24991.200000000001</v>
      </c>
      <c r="BC104" s="66">
        <v>5394.2000000000007</v>
      </c>
      <c r="BD104" s="252"/>
      <c r="BE104" s="170">
        <v>513</v>
      </c>
      <c r="BF104" s="101" t="s">
        <v>2159</v>
      </c>
      <c r="BG104" s="158" t="s">
        <v>2115</v>
      </c>
      <c r="BH104" s="92" t="s">
        <v>2116</v>
      </c>
      <c r="BI104" s="169">
        <v>16210</v>
      </c>
      <c r="BJ104" s="124">
        <v>16210</v>
      </c>
      <c r="BK104" s="124">
        <v>0</v>
      </c>
      <c r="BL104" s="158"/>
      <c r="BM104" s="48"/>
      <c r="BN104" s="67"/>
      <c r="BO104" s="67"/>
      <c r="BP104" s="59"/>
      <c r="BQ104" s="369" t="s">
        <v>2181</v>
      </c>
      <c r="BR104" s="380" t="s">
        <v>2182</v>
      </c>
      <c r="BS104" s="381" t="s">
        <v>709</v>
      </c>
      <c r="BT104" s="383" t="s">
        <v>731</v>
      </c>
      <c r="BU104" s="383" t="s">
        <v>679</v>
      </c>
      <c r="BV104" s="383" t="s">
        <v>1581</v>
      </c>
      <c r="BW104" s="383">
        <v>60160</v>
      </c>
      <c r="BX104" s="385" t="s">
        <v>2183</v>
      </c>
      <c r="BY104" s="22"/>
      <c r="BZ104" s="495">
        <v>513</v>
      </c>
      <c r="CA104" s="320" t="b">
        <f>EXACT(A104,CH104)</f>
        <v>1</v>
      </c>
      <c r="CB104" s="318" t="b">
        <f>EXACT(D104,CF104)</f>
        <v>1</v>
      </c>
      <c r="CC104" s="318" t="b">
        <f>EXACT(E104,CG104)</f>
        <v>1</v>
      </c>
      <c r="CD104" s="502">
        <f>+S103-BC103</f>
        <v>0</v>
      </c>
      <c r="CE104" s="51" t="s">
        <v>672</v>
      </c>
      <c r="CF104" s="51" t="s">
        <v>2115</v>
      </c>
      <c r="CG104" s="51" t="s">
        <v>2116</v>
      </c>
      <c r="CH104" s="312">
        <v>3170300185191</v>
      </c>
      <c r="CI104" s="447"/>
      <c r="CJ104" s="17"/>
      <c r="CK104" s="276"/>
      <c r="CL104" s="17"/>
      <c r="CM104" s="273"/>
      <c r="CN104" s="17"/>
      <c r="CO104" s="157"/>
    </row>
    <row r="105" spans="1:93" s="51" customFormat="1">
      <c r="A105" s="452" t="s">
        <v>4346</v>
      </c>
      <c r="B105" s="83" t="s">
        <v>709</v>
      </c>
      <c r="C105" s="129" t="s">
        <v>686</v>
      </c>
      <c r="D105" s="158" t="s">
        <v>3796</v>
      </c>
      <c r="E105" s="92" t="s">
        <v>3798</v>
      </c>
      <c r="F105" s="452" t="s">
        <v>4346</v>
      </c>
      <c r="G105" s="59" t="s">
        <v>1580</v>
      </c>
      <c r="H105" s="449" t="s">
        <v>3928</v>
      </c>
      <c r="I105" s="234">
        <v>47665.8</v>
      </c>
      <c r="J105" s="234">
        <v>0</v>
      </c>
      <c r="K105" s="234">
        <v>20.25</v>
      </c>
      <c r="L105" s="234">
        <v>0</v>
      </c>
      <c r="M105" s="85">
        <v>0</v>
      </c>
      <c r="N105" s="85">
        <v>0</v>
      </c>
      <c r="O105" s="234">
        <v>0</v>
      </c>
      <c r="P105" s="234">
        <v>1560.27</v>
      </c>
      <c r="Q105" s="234">
        <v>0</v>
      </c>
      <c r="R105" s="234">
        <v>19897</v>
      </c>
      <c r="S105" s="234">
        <v>26228.780000000002</v>
      </c>
      <c r="T105" s="227" t="s">
        <v>1581</v>
      </c>
      <c r="U105" s="496">
        <v>64</v>
      </c>
      <c r="V105" s="129" t="s">
        <v>686</v>
      </c>
      <c r="W105" s="158" t="s">
        <v>3796</v>
      </c>
      <c r="X105" s="92" t="s">
        <v>3798</v>
      </c>
      <c r="Y105" s="262">
        <v>3170300189811</v>
      </c>
      <c r="Z105" s="228" t="s">
        <v>1581</v>
      </c>
      <c r="AA105" s="266">
        <v>21457.27</v>
      </c>
      <c r="AB105" s="66">
        <v>18610</v>
      </c>
      <c r="AC105" s="65"/>
      <c r="AD105" s="266">
        <v>863</v>
      </c>
      <c r="AE105" s="266">
        <v>424</v>
      </c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148"/>
      <c r="AW105" s="65"/>
      <c r="AX105" s="65">
        <v>0</v>
      </c>
      <c r="AY105" s="65"/>
      <c r="AZ105" s="66">
        <v>1560.27</v>
      </c>
      <c r="BA105" s="74">
        <v>0</v>
      </c>
      <c r="BB105" s="66">
        <v>47686.05</v>
      </c>
      <c r="BC105" s="66">
        <v>26228.780000000002</v>
      </c>
      <c r="BD105" s="252"/>
      <c r="BE105" s="170">
        <v>64</v>
      </c>
      <c r="BF105" s="101" t="s">
        <v>4027</v>
      </c>
      <c r="BG105" s="158" t="s">
        <v>3796</v>
      </c>
      <c r="BH105" s="92" t="s">
        <v>3798</v>
      </c>
      <c r="BI105" s="169">
        <v>18610</v>
      </c>
      <c r="BJ105" s="124">
        <v>18610</v>
      </c>
      <c r="BK105" s="124">
        <v>0</v>
      </c>
      <c r="BL105" s="158"/>
      <c r="BM105" s="48"/>
      <c r="BN105" s="67"/>
      <c r="BO105" s="67"/>
      <c r="BP105" s="59"/>
      <c r="BQ105" s="370" t="s">
        <v>6638</v>
      </c>
      <c r="BR105" s="387" t="s">
        <v>705</v>
      </c>
      <c r="BS105" s="381" t="s">
        <v>51</v>
      </c>
      <c r="BT105" s="388" t="s">
        <v>6639</v>
      </c>
      <c r="BU105" s="388" t="s">
        <v>6640</v>
      </c>
      <c r="BV105" s="388" t="s">
        <v>1998</v>
      </c>
      <c r="BW105" s="389">
        <v>16150</v>
      </c>
      <c r="BX105" s="389" t="s">
        <v>4259</v>
      </c>
      <c r="BZ105" s="475">
        <v>64</v>
      </c>
      <c r="CA105" s="320" t="b">
        <f>EXACT(A105,CH105)</f>
        <v>1</v>
      </c>
      <c r="CB105" s="318" t="b">
        <f>EXACT(D105,CF105)</f>
        <v>1</v>
      </c>
      <c r="CC105" s="318" t="b">
        <f>EXACT(E105,CG105)</f>
        <v>1</v>
      </c>
      <c r="CD105" s="502">
        <f>+S105-BC105</f>
        <v>0</v>
      </c>
      <c r="CE105" s="17" t="s">
        <v>686</v>
      </c>
      <c r="CF105" s="17" t="s">
        <v>3796</v>
      </c>
      <c r="CG105" s="103" t="s">
        <v>3798</v>
      </c>
      <c r="CH105" s="275">
        <v>3170300189811</v>
      </c>
      <c r="CJ105" s="17"/>
      <c r="CK105" s="276"/>
      <c r="CL105" s="17"/>
      <c r="CM105" s="273"/>
      <c r="CN105" s="17"/>
      <c r="CO105" s="158"/>
    </row>
    <row r="106" spans="1:93" s="51" customFormat="1">
      <c r="A106" s="452" t="s">
        <v>4792</v>
      </c>
      <c r="B106" s="83" t="s">
        <v>709</v>
      </c>
      <c r="C106" s="129" t="s">
        <v>695</v>
      </c>
      <c r="D106" s="158" t="s">
        <v>3817</v>
      </c>
      <c r="E106" s="92" t="s">
        <v>3818</v>
      </c>
      <c r="F106" s="452" t="s">
        <v>4792</v>
      </c>
      <c r="G106" s="59" t="s">
        <v>1580</v>
      </c>
      <c r="H106" s="449" t="s">
        <v>3943</v>
      </c>
      <c r="I106" s="234">
        <v>35294.58</v>
      </c>
      <c r="J106" s="234">
        <v>0</v>
      </c>
      <c r="K106" s="234">
        <v>28.58</v>
      </c>
      <c r="L106" s="234">
        <v>0</v>
      </c>
      <c r="M106" s="85">
        <v>0</v>
      </c>
      <c r="N106" s="85">
        <v>0</v>
      </c>
      <c r="O106" s="234">
        <v>0</v>
      </c>
      <c r="P106" s="234">
        <v>357.35</v>
      </c>
      <c r="Q106" s="234">
        <v>0</v>
      </c>
      <c r="R106" s="234">
        <v>5435</v>
      </c>
      <c r="S106" s="234">
        <v>29530.810000000005</v>
      </c>
      <c r="T106" s="227" t="s">
        <v>1581</v>
      </c>
      <c r="U106" s="496">
        <v>257</v>
      </c>
      <c r="V106" s="129" t="s">
        <v>695</v>
      </c>
      <c r="W106" s="158" t="s">
        <v>3817</v>
      </c>
      <c r="X106" s="92" t="s">
        <v>3818</v>
      </c>
      <c r="Y106" s="262">
        <v>3170400173020</v>
      </c>
      <c r="Z106" s="228" t="s">
        <v>1581</v>
      </c>
      <c r="AA106" s="54">
        <v>5792.35</v>
      </c>
      <c r="AB106" s="55">
        <v>3610</v>
      </c>
      <c r="AC106" s="56"/>
      <c r="AD106" s="175">
        <v>863</v>
      </c>
      <c r="AE106" s="175"/>
      <c r="AF106" s="55"/>
      <c r="AG106" s="55">
        <v>962</v>
      </c>
      <c r="AH106" s="55">
        <v>0</v>
      </c>
      <c r="AI106" s="55"/>
      <c r="AJ106" s="55"/>
      <c r="AK106" s="55"/>
      <c r="AL106" s="55"/>
      <c r="AM106" s="57"/>
      <c r="AN106" s="57"/>
      <c r="AO106" s="57"/>
      <c r="AP106" s="57"/>
      <c r="AQ106" s="58"/>
      <c r="AR106" s="58"/>
      <c r="AS106" s="57"/>
      <c r="AT106" s="57"/>
      <c r="AU106" s="57"/>
      <c r="AV106" s="147"/>
      <c r="AW106" s="57"/>
      <c r="AX106" s="57">
        <v>0</v>
      </c>
      <c r="AY106" s="58"/>
      <c r="AZ106" s="58">
        <v>357.35</v>
      </c>
      <c r="BA106" s="74">
        <v>0</v>
      </c>
      <c r="BB106" s="58">
        <v>35323.160000000003</v>
      </c>
      <c r="BC106" s="58">
        <v>29530.810000000005</v>
      </c>
      <c r="BD106" s="252"/>
      <c r="BE106" s="170">
        <v>258</v>
      </c>
      <c r="BF106" s="101" t="s">
        <v>7018</v>
      </c>
      <c r="BG106" s="158" t="s">
        <v>3817</v>
      </c>
      <c r="BH106" s="92" t="s">
        <v>3818</v>
      </c>
      <c r="BI106" s="124">
        <v>3610</v>
      </c>
      <c r="BJ106" s="124">
        <v>3610</v>
      </c>
      <c r="BK106" s="124">
        <v>0</v>
      </c>
      <c r="BL106" s="158"/>
      <c r="BM106" s="59"/>
      <c r="BN106" s="60"/>
      <c r="BO106" s="60"/>
      <c r="BP106" s="48"/>
      <c r="BQ106" s="368" t="s">
        <v>4212</v>
      </c>
      <c r="BR106" s="380">
        <v>4</v>
      </c>
      <c r="BS106" s="381" t="s">
        <v>51</v>
      </c>
      <c r="BT106" s="382" t="s">
        <v>4213</v>
      </c>
      <c r="BU106" s="383" t="s">
        <v>4214</v>
      </c>
      <c r="BV106" s="384" t="s">
        <v>1998</v>
      </c>
      <c r="BW106" s="384">
        <v>16120</v>
      </c>
      <c r="BX106" s="385" t="s">
        <v>4215</v>
      </c>
      <c r="BY106" s="22"/>
      <c r="BZ106" s="475">
        <v>258</v>
      </c>
      <c r="CA106" s="320" t="b">
        <f>EXACT(A106,CH106)</f>
        <v>1</v>
      </c>
      <c r="CB106" s="318" t="b">
        <f>EXACT(D106,CF106)</f>
        <v>1</v>
      </c>
      <c r="CC106" s="318" t="b">
        <f>EXACT(E106,CG106)</f>
        <v>1</v>
      </c>
      <c r="CD106" s="502">
        <f>+S105-BC105</f>
        <v>0</v>
      </c>
      <c r="CE106" s="17" t="s">
        <v>695</v>
      </c>
      <c r="CF106" s="17" t="s">
        <v>3817</v>
      </c>
      <c r="CG106" s="103" t="s">
        <v>3818</v>
      </c>
      <c r="CH106" s="275">
        <v>3170400173020</v>
      </c>
      <c r="CK106" s="276"/>
      <c r="CL106" s="17"/>
      <c r="CM106" s="273"/>
      <c r="CN106" s="17"/>
      <c r="CO106" s="157"/>
    </row>
    <row r="107" spans="1:93">
      <c r="A107" s="452" t="s">
        <v>7400</v>
      </c>
      <c r="B107" s="83" t="s">
        <v>709</v>
      </c>
      <c r="C107" s="129" t="s">
        <v>672</v>
      </c>
      <c r="D107" s="158" t="s">
        <v>6721</v>
      </c>
      <c r="E107" s="92" t="s">
        <v>2999</v>
      </c>
      <c r="F107" s="452" t="s">
        <v>7400</v>
      </c>
      <c r="G107" s="59" t="s">
        <v>1580</v>
      </c>
      <c r="H107" s="449" t="s">
        <v>6863</v>
      </c>
      <c r="I107" s="234">
        <v>47853</v>
      </c>
      <c r="J107" s="234">
        <v>0</v>
      </c>
      <c r="K107" s="234">
        <v>0</v>
      </c>
      <c r="L107" s="234">
        <v>0</v>
      </c>
      <c r="M107" s="85">
        <v>0</v>
      </c>
      <c r="N107" s="85">
        <v>0</v>
      </c>
      <c r="O107" s="234">
        <v>0</v>
      </c>
      <c r="P107" s="234">
        <v>910.3</v>
      </c>
      <c r="Q107" s="234">
        <v>0</v>
      </c>
      <c r="R107" s="234">
        <v>4296</v>
      </c>
      <c r="S107" s="234">
        <v>42646.7</v>
      </c>
      <c r="T107" s="227" t="s">
        <v>1581</v>
      </c>
      <c r="U107" s="496">
        <v>52</v>
      </c>
      <c r="V107" s="129" t="s">
        <v>672</v>
      </c>
      <c r="W107" s="158" t="s">
        <v>6721</v>
      </c>
      <c r="X107" s="92" t="s">
        <v>2999</v>
      </c>
      <c r="Y107" s="262">
        <v>3170500017224</v>
      </c>
      <c r="Z107" s="228" t="s">
        <v>1581</v>
      </c>
      <c r="AA107" s="54">
        <v>5206.3</v>
      </c>
      <c r="AB107" s="55">
        <v>1590</v>
      </c>
      <c r="AC107" s="56"/>
      <c r="AD107" s="175">
        <v>1726</v>
      </c>
      <c r="AE107" s="175">
        <v>848</v>
      </c>
      <c r="AF107" s="55">
        <v>132</v>
      </c>
      <c r="AG107" s="55"/>
      <c r="AH107" s="55"/>
      <c r="AI107" s="55"/>
      <c r="AJ107" s="55"/>
      <c r="AK107" s="55"/>
      <c r="AL107" s="55"/>
      <c r="AM107" s="57"/>
      <c r="AN107" s="57"/>
      <c r="AO107" s="57"/>
      <c r="AP107" s="57"/>
      <c r="AQ107" s="58"/>
      <c r="AR107" s="58"/>
      <c r="AS107" s="57"/>
      <c r="AT107" s="57"/>
      <c r="AU107" s="57"/>
      <c r="AV107" s="147"/>
      <c r="AW107" s="57"/>
      <c r="AX107" s="57">
        <v>0</v>
      </c>
      <c r="AY107" s="58"/>
      <c r="AZ107" s="58">
        <v>910.3</v>
      </c>
      <c r="BA107" s="74">
        <v>0</v>
      </c>
      <c r="BB107" s="58">
        <v>47853</v>
      </c>
      <c r="BC107" s="58">
        <v>42646.7</v>
      </c>
      <c r="BD107" s="252"/>
      <c r="BE107" s="170">
        <v>52</v>
      </c>
      <c r="BF107" s="101" t="s">
        <v>6992</v>
      </c>
      <c r="BG107" s="158" t="s">
        <v>6721</v>
      </c>
      <c r="BH107" s="92" t="s">
        <v>2999</v>
      </c>
      <c r="BI107" s="124">
        <v>1590</v>
      </c>
      <c r="BJ107" s="124">
        <v>1590</v>
      </c>
      <c r="BK107" s="124">
        <v>0</v>
      </c>
      <c r="BL107" s="158"/>
      <c r="BM107" s="59"/>
      <c r="BN107" s="60"/>
      <c r="BO107" s="60"/>
      <c r="BP107" s="59"/>
      <c r="BQ107" s="370" t="s">
        <v>7181</v>
      </c>
      <c r="BR107" s="387" t="s">
        <v>730</v>
      </c>
      <c r="BS107" s="381" t="s">
        <v>51</v>
      </c>
      <c r="BT107" s="388" t="s">
        <v>1558</v>
      </c>
      <c r="BU107" s="388" t="s">
        <v>719</v>
      </c>
      <c r="BV107" s="388" t="s">
        <v>1581</v>
      </c>
      <c r="BW107" s="389">
        <v>60140</v>
      </c>
      <c r="BX107" s="389" t="s">
        <v>7182</v>
      </c>
      <c r="BZ107" s="475">
        <v>52</v>
      </c>
      <c r="CA107" s="320" t="b">
        <f>EXACT(A107,CH107)</f>
        <v>1</v>
      </c>
      <c r="CB107" s="318" t="b">
        <f>EXACT(D107,CF107)</f>
        <v>1</v>
      </c>
      <c r="CC107" s="318" t="b">
        <f>EXACT(E107,CG107)</f>
        <v>1</v>
      </c>
      <c r="CD107" s="502">
        <f>+S107-BC107</f>
        <v>0</v>
      </c>
      <c r="CE107" s="51" t="s">
        <v>672</v>
      </c>
      <c r="CF107" s="157" t="s">
        <v>6721</v>
      </c>
      <c r="CG107" s="99" t="s">
        <v>2999</v>
      </c>
      <c r="CH107" s="311">
        <v>3170500017224</v>
      </c>
      <c r="CI107" s="51"/>
      <c r="CJ107" s="51"/>
      <c r="CM107" s="273"/>
      <c r="CO107" s="158"/>
    </row>
    <row r="108" spans="1:93" s="51" customFormat="1">
      <c r="A108" s="452" t="s">
        <v>4963</v>
      </c>
      <c r="B108" s="83" t="s">
        <v>709</v>
      </c>
      <c r="C108" s="237" t="s">
        <v>672</v>
      </c>
      <c r="D108" s="86" t="s">
        <v>906</v>
      </c>
      <c r="E108" s="92" t="s">
        <v>907</v>
      </c>
      <c r="F108" s="452" t="s">
        <v>4963</v>
      </c>
      <c r="G108" s="59" t="s">
        <v>1580</v>
      </c>
      <c r="H108" s="449" t="s">
        <v>908</v>
      </c>
      <c r="I108" s="244">
        <v>22698</v>
      </c>
      <c r="J108" s="310">
        <v>0</v>
      </c>
      <c r="K108" s="81">
        <v>0</v>
      </c>
      <c r="L108" s="81">
        <v>0</v>
      </c>
      <c r="M108" s="85">
        <v>710</v>
      </c>
      <c r="N108" s="81">
        <v>0</v>
      </c>
      <c r="O108" s="81">
        <v>0</v>
      </c>
      <c r="P108" s="85">
        <v>0</v>
      </c>
      <c r="Q108" s="81">
        <v>0</v>
      </c>
      <c r="R108" s="85">
        <v>17294</v>
      </c>
      <c r="S108" s="81">
        <v>4914</v>
      </c>
      <c r="T108" s="227" t="s">
        <v>1581</v>
      </c>
      <c r="U108" s="496">
        <v>538</v>
      </c>
      <c r="V108" s="237" t="s">
        <v>672</v>
      </c>
      <c r="W108" s="86" t="s">
        <v>906</v>
      </c>
      <c r="X108" s="92" t="s">
        <v>907</v>
      </c>
      <c r="Y108" s="262">
        <v>3170500017241</v>
      </c>
      <c r="Z108" s="228" t="s">
        <v>1581</v>
      </c>
      <c r="AA108" s="266">
        <v>18494</v>
      </c>
      <c r="AB108" s="66">
        <v>14720</v>
      </c>
      <c r="AC108" s="65"/>
      <c r="AD108" s="266">
        <v>1726</v>
      </c>
      <c r="AE108" s="266">
        <v>848</v>
      </c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148"/>
      <c r="AW108" s="65"/>
      <c r="AX108" s="65">
        <v>1200</v>
      </c>
      <c r="AY108" s="65"/>
      <c r="AZ108" s="65">
        <v>0</v>
      </c>
      <c r="BA108" s="57">
        <v>0</v>
      </c>
      <c r="BB108" s="65">
        <v>23408</v>
      </c>
      <c r="BC108" s="65">
        <v>4914</v>
      </c>
      <c r="BD108" s="252"/>
      <c r="BE108" s="170">
        <v>539</v>
      </c>
      <c r="BF108" s="282" t="s">
        <v>937</v>
      </c>
      <c r="BG108" s="158" t="s">
        <v>906</v>
      </c>
      <c r="BH108" s="92" t="s">
        <v>907</v>
      </c>
      <c r="BI108" s="171">
        <v>14720</v>
      </c>
      <c r="BJ108" s="172">
        <v>14720</v>
      </c>
      <c r="BK108" s="171">
        <v>0</v>
      </c>
      <c r="BL108" s="456"/>
      <c r="BM108" s="48"/>
      <c r="BN108" s="67"/>
      <c r="BO108" s="67"/>
      <c r="BP108" s="48"/>
      <c r="BQ108" s="368" t="s">
        <v>2075</v>
      </c>
      <c r="BR108" s="380" t="s">
        <v>730</v>
      </c>
      <c r="BS108" s="381" t="s">
        <v>709</v>
      </c>
      <c r="BT108" s="382" t="s">
        <v>1558</v>
      </c>
      <c r="BU108" s="383" t="s">
        <v>719</v>
      </c>
      <c r="BV108" s="384" t="s">
        <v>1581</v>
      </c>
      <c r="BW108" s="384">
        <v>60140</v>
      </c>
      <c r="BX108" s="385" t="s">
        <v>2076</v>
      </c>
      <c r="BY108" s="158"/>
      <c r="BZ108" s="495">
        <v>539</v>
      </c>
      <c r="CA108" s="320" t="b">
        <f>EXACT(A108,CH108)</f>
        <v>1</v>
      </c>
      <c r="CB108" s="318" t="b">
        <f>EXACT(D108,CF108)</f>
        <v>1</v>
      </c>
      <c r="CC108" s="318" t="b">
        <f>EXACT(E108,CG108)</f>
        <v>1</v>
      </c>
      <c r="CD108" s="502">
        <f>+S107-BC107</f>
        <v>0</v>
      </c>
      <c r="CE108" s="17" t="s">
        <v>672</v>
      </c>
      <c r="CF108" s="17" t="s">
        <v>906</v>
      </c>
      <c r="CG108" s="103" t="s">
        <v>907</v>
      </c>
      <c r="CH108" s="275">
        <v>3170500017241</v>
      </c>
      <c r="CK108" s="276"/>
      <c r="CL108" s="17"/>
      <c r="CM108" s="273"/>
      <c r="CN108" s="17"/>
      <c r="CO108" s="457"/>
    </row>
    <row r="109" spans="1:93" s="51" customFormat="1">
      <c r="A109" s="451" t="s">
        <v>5173</v>
      </c>
      <c r="B109" s="83" t="s">
        <v>709</v>
      </c>
      <c r="C109" s="129" t="s">
        <v>672</v>
      </c>
      <c r="D109" s="158" t="s">
        <v>532</v>
      </c>
      <c r="E109" s="92" t="s">
        <v>5172</v>
      </c>
      <c r="F109" s="451" t="s">
        <v>5173</v>
      </c>
      <c r="G109" s="59" t="s">
        <v>1580</v>
      </c>
      <c r="H109" s="449" t="s">
        <v>5174</v>
      </c>
      <c r="I109" s="234">
        <v>31729.25</v>
      </c>
      <c r="J109" s="234">
        <v>0</v>
      </c>
      <c r="K109" s="234">
        <v>20.25</v>
      </c>
      <c r="L109" s="234">
        <v>0</v>
      </c>
      <c r="M109" s="85">
        <v>0</v>
      </c>
      <c r="N109" s="85">
        <v>0</v>
      </c>
      <c r="O109" s="234">
        <v>0</v>
      </c>
      <c r="P109" s="234">
        <v>108.3</v>
      </c>
      <c r="Q109" s="234">
        <v>0</v>
      </c>
      <c r="R109" s="234">
        <v>11859</v>
      </c>
      <c r="S109" s="234">
        <v>19782.2</v>
      </c>
      <c r="T109" s="227" t="s">
        <v>1581</v>
      </c>
      <c r="U109" s="496">
        <v>49</v>
      </c>
      <c r="V109" s="129" t="s">
        <v>672</v>
      </c>
      <c r="W109" s="158" t="s">
        <v>532</v>
      </c>
      <c r="X109" s="92" t="s">
        <v>5172</v>
      </c>
      <c r="Y109" s="261">
        <v>3170500141707</v>
      </c>
      <c r="Z109" s="228" t="s">
        <v>1581</v>
      </c>
      <c r="AA109" s="266">
        <v>11967.3</v>
      </c>
      <c r="AB109" s="66">
        <v>10575</v>
      </c>
      <c r="AC109" s="65"/>
      <c r="AD109" s="266">
        <v>863</v>
      </c>
      <c r="AE109" s="266"/>
      <c r="AF109" s="65">
        <v>421</v>
      </c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148"/>
      <c r="AW109" s="65"/>
      <c r="AX109" s="65">
        <v>0</v>
      </c>
      <c r="AY109" s="66"/>
      <c r="AZ109" s="66">
        <v>108.3</v>
      </c>
      <c r="BA109" s="74">
        <v>0</v>
      </c>
      <c r="BB109" s="66">
        <v>31749.5</v>
      </c>
      <c r="BC109" s="66">
        <v>19782.2</v>
      </c>
      <c r="BD109" s="252"/>
      <c r="BE109" s="170">
        <v>49</v>
      </c>
      <c r="BF109" s="101" t="s">
        <v>5548</v>
      </c>
      <c r="BG109" s="158" t="s">
        <v>532</v>
      </c>
      <c r="BH109" s="92" t="s">
        <v>5172</v>
      </c>
      <c r="BI109" s="169">
        <v>10575</v>
      </c>
      <c r="BJ109" s="124">
        <v>10575</v>
      </c>
      <c r="BK109" s="124">
        <v>0</v>
      </c>
      <c r="BL109" s="158"/>
      <c r="BM109" s="48"/>
      <c r="BN109" s="67"/>
      <c r="BO109" s="67"/>
      <c r="BP109" s="48"/>
      <c r="BQ109" s="368" t="s">
        <v>5667</v>
      </c>
      <c r="BR109" s="380" t="s">
        <v>689</v>
      </c>
      <c r="BS109" s="381" t="s">
        <v>51</v>
      </c>
      <c r="BT109" s="382" t="s">
        <v>1511</v>
      </c>
      <c r="BU109" s="383" t="s">
        <v>1416</v>
      </c>
      <c r="BV109" s="384" t="s">
        <v>1581</v>
      </c>
      <c r="BW109" s="384">
        <v>60000</v>
      </c>
      <c r="BX109" s="385" t="s">
        <v>5668</v>
      </c>
      <c r="BY109" s="22"/>
      <c r="BZ109" s="495">
        <v>49</v>
      </c>
      <c r="CA109" s="320" t="b">
        <f>EXACT(A109,CH109)</f>
        <v>1</v>
      </c>
      <c r="CB109" s="318" t="b">
        <f>EXACT(D109,CF109)</f>
        <v>1</v>
      </c>
      <c r="CC109" s="318" t="b">
        <f>EXACT(E109,CG109)</f>
        <v>1</v>
      </c>
      <c r="CD109" s="502">
        <f>+S109-BC109</f>
        <v>0</v>
      </c>
      <c r="CE109" s="51" t="s">
        <v>672</v>
      </c>
      <c r="CF109" s="157" t="s">
        <v>532</v>
      </c>
      <c r="CG109" s="103" t="s">
        <v>5172</v>
      </c>
      <c r="CH109" s="275">
        <v>3170500141707</v>
      </c>
      <c r="CJ109" s="17"/>
      <c r="CK109" s="276"/>
      <c r="CM109" s="273"/>
      <c r="CN109" s="17"/>
      <c r="CO109" s="158"/>
    </row>
    <row r="110" spans="1:93">
      <c r="A110" s="452" t="s">
        <v>4855</v>
      </c>
      <c r="B110" s="83" t="s">
        <v>709</v>
      </c>
      <c r="C110" s="129" t="s">
        <v>672</v>
      </c>
      <c r="D110" s="158" t="s">
        <v>3833</v>
      </c>
      <c r="E110" s="92" t="s">
        <v>3834</v>
      </c>
      <c r="F110" s="452" t="s">
        <v>4855</v>
      </c>
      <c r="G110" s="59" t="s">
        <v>1580</v>
      </c>
      <c r="H110" s="449" t="s">
        <v>3955</v>
      </c>
      <c r="I110" s="234">
        <v>35268.400000000001</v>
      </c>
      <c r="J110" s="234">
        <v>0</v>
      </c>
      <c r="K110" s="234">
        <v>0</v>
      </c>
      <c r="L110" s="234">
        <v>0</v>
      </c>
      <c r="M110" s="85">
        <v>0</v>
      </c>
      <c r="N110" s="85">
        <v>0</v>
      </c>
      <c r="O110" s="234">
        <v>0</v>
      </c>
      <c r="P110" s="234">
        <v>96.75</v>
      </c>
      <c r="Q110" s="234">
        <v>0</v>
      </c>
      <c r="R110" s="234">
        <v>22497</v>
      </c>
      <c r="S110" s="234">
        <v>11840.75</v>
      </c>
      <c r="T110" s="227" t="s">
        <v>1581</v>
      </c>
      <c r="U110" s="496">
        <v>363</v>
      </c>
      <c r="V110" s="129" t="s">
        <v>672</v>
      </c>
      <c r="W110" s="158" t="s">
        <v>3833</v>
      </c>
      <c r="X110" s="92" t="s">
        <v>3834</v>
      </c>
      <c r="Y110" s="262">
        <v>3170600074980</v>
      </c>
      <c r="Z110" s="228" t="s">
        <v>1581</v>
      </c>
      <c r="AA110" s="266">
        <v>23427.65</v>
      </c>
      <c r="AB110" s="66">
        <v>21210</v>
      </c>
      <c r="AC110" s="65"/>
      <c r="AD110" s="266">
        <v>863</v>
      </c>
      <c r="AE110" s="266">
        <v>424</v>
      </c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148"/>
      <c r="AW110" s="65"/>
      <c r="AX110" s="65">
        <v>833.9</v>
      </c>
      <c r="AY110" s="65"/>
      <c r="AZ110" s="66">
        <v>96.75</v>
      </c>
      <c r="BA110" s="74">
        <v>0</v>
      </c>
      <c r="BB110" s="66">
        <v>35268.400000000001</v>
      </c>
      <c r="BC110" s="66">
        <v>11840.75</v>
      </c>
      <c r="BD110" s="252"/>
      <c r="BE110" s="170">
        <v>364</v>
      </c>
      <c r="BF110" s="101" t="s">
        <v>4050</v>
      </c>
      <c r="BG110" s="158" t="s">
        <v>3833</v>
      </c>
      <c r="BH110" s="92" t="s">
        <v>3834</v>
      </c>
      <c r="BI110" s="169">
        <v>21210</v>
      </c>
      <c r="BJ110" s="124">
        <v>21210</v>
      </c>
      <c r="BK110" s="124">
        <v>0</v>
      </c>
      <c r="BL110" s="158"/>
      <c r="BM110" s="48"/>
      <c r="BN110" s="67"/>
      <c r="BO110" s="67"/>
      <c r="BP110" s="48"/>
      <c r="BQ110" s="368" t="s">
        <v>4185</v>
      </c>
      <c r="BR110" s="380" t="s">
        <v>1080</v>
      </c>
      <c r="BS110" s="381" t="s">
        <v>709</v>
      </c>
      <c r="BT110" s="382" t="s">
        <v>4186</v>
      </c>
      <c r="BU110" s="383" t="s">
        <v>4187</v>
      </c>
      <c r="BV110" s="384" t="s">
        <v>4188</v>
      </c>
      <c r="BW110" s="384">
        <v>17170</v>
      </c>
      <c r="BX110" s="385" t="s">
        <v>4189</v>
      </c>
      <c r="BY110" s="62"/>
      <c r="BZ110" s="475">
        <v>364</v>
      </c>
      <c r="CA110" s="320" t="b">
        <f>EXACT(A110,CH110)</f>
        <v>1</v>
      </c>
      <c r="CB110" s="318" t="b">
        <f>EXACT(D110,CF110)</f>
        <v>1</v>
      </c>
      <c r="CC110" s="318" t="b">
        <f>EXACT(E110,CG110)</f>
        <v>1</v>
      </c>
      <c r="CD110" s="502">
        <f>+S109-BC109</f>
        <v>0</v>
      </c>
      <c r="CE110" s="17" t="s">
        <v>672</v>
      </c>
      <c r="CF110" s="17" t="s">
        <v>3833</v>
      </c>
      <c r="CG110" s="103" t="s">
        <v>3834</v>
      </c>
      <c r="CH110" s="275">
        <v>3170600074980</v>
      </c>
    </row>
    <row r="111" spans="1:93" s="51" customFormat="1">
      <c r="A111" s="452" t="s">
        <v>7775</v>
      </c>
      <c r="B111" s="83" t="s">
        <v>709</v>
      </c>
      <c r="C111" s="129" t="s">
        <v>672</v>
      </c>
      <c r="D111" s="158" t="s">
        <v>30</v>
      </c>
      <c r="E111" s="92" t="s">
        <v>7651</v>
      </c>
      <c r="F111" s="452" t="s">
        <v>7775</v>
      </c>
      <c r="G111" s="59" t="s">
        <v>1580</v>
      </c>
      <c r="H111" s="449" t="s">
        <v>7890</v>
      </c>
      <c r="I111" s="234">
        <v>51880</v>
      </c>
      <c r="J111" s="234">
        <v>0</v>
      </c>
      <c r="K111" s="234">
        <v>0</v>
      </c>
      <c r="L111" s="234">
        <v>0</v>
      </c>
      <c r="M111" s="85">
        <v>0</v>
      </c>
      <c r="N111" s="85">
        <v>0</v>
      </c>
      <c r="O111" s="234">
        <v>0</v>
      </c>
      <c r="P111" s="234">
        <v>1979.66</v>
      </c>
      <c r="Q111" s="234">
        <v>0</v>
      </c>
      <c r="R111" s="234">
        <v>3252</v>
      </c>
      <c r="S111" s="234">
        <v>46648.34</v>
      </c>
      <c r="T111" s="227" t="s">
        <v>1581</v>
      </c>
      <c r="U111" s="496">
        <v>210</v>
      </c>
      <c r="V111" s="129" t="s">
        <v>672</v>
      </c>
      <c r="W111" s="158" t="s">
        <v>30</v>
      </c>
      <c r="X111" s="92" t="s">
        <v>7651</v>
      </c>
      <c r="Y111" s="262" t="s">
        <v>7775</v>
      </c>
      <c r="Z111" s="228" t="s">
        <v>1581</v>
      </c>
      <c r="AA111" s="266">
        <v>5231.66</v>
      </c>
      <c r="AB111" s="66">
        <v>1965</v>
      </c>
      <c r="AC111" s="65"/>
      <c r="AD111" s="266">
        <v>863</v>
      </c>
      <c r="AE111" s="266">
        <v>424</v>
      </c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148"/>
      <c r="AW111" s="65"/>
      <c r="AX111" s="65">
        <v>0</v>
      </c>
      <c r="AY111" s="66"/>
      <c r="AZ111" s="66">
        <v>1979.66</v>
      </c>
      <c r="BA111" s="74">
        <v>0</v>
      </c>
      <c r="BB111" s="66">
        <v>51880</v>
      </c>
      <c r="BC111" s="66">
        <v>46648.34</v>
      </c>
      <c r="BD111" s="252"/>
      <c r="BE111" s="170">
        <v>211</v>
      </c>
      <c r="BF111" s="101" t="s">
        <v>8284</v>
      </c>
      <c r="BG111" s="158" t="s">
        <v>30</v>
      </c>
      <c r="BH111" s="92" t="s">
        <v>7651</v>
      </c>
      <c r="BI111" s="169">
        <v>1965</v>
      </c>
      <c r="BJ111" s="124">
        <v>1965</v>
      </c>
      <c r="BK111" s="124">
        <v>0</v>
      </c>
      <c r="BL111" s="158"/>
      <c r="BM111" s="48"/>
      <c r="BN111" s="67"/>
      <c r="BO111" s="67"/>
      <c r="BP111" s="48"/>
      <c r="BQ111" s="368">
        <v>28</v>
      </c>
      <c r="BR111" s="380">
        <v>1</v>
      </c>
      <c r="BS111" s="381" t="s">
        <v>51</v>
      </c>
      <c r="BT111" s="382" t="s">
        <v>8074</v>
      </c>
      <c r="BU111" s="383" t="s">
        <v>46</v>
      </c>
      <c r="BV111" s="384" t="s">
        <v>1998</v>
      </c>
      <c r="BW111" s="384">
        <v>16000</v>
      </c>
      <c r="BX111" s="385" t="s">
        <v>8075</v>
      </c>
      <c r="BY111" s="22"/>
      <c r="BZ111" s="495">
        <v>211</v>
      </c>
      <c r="CA111" s="320" t="b">
        <f>EXACT(A111,CH111)</f>
        <v>1</v>
      </c>
      <c r="CB111" s="318" t="b">
        <f>EXACT(D111,CF111)</f>
        <v>1</v>
      </c>
      <c r="CC111" s="318" t="b">
        <f>EXACT(E111,CG111)</f>
        <v>1</v>
      </c>
      <c r="CD111" s="502">
        <f>+S110-BC110</f>
        <v>0</v>
      </c>
      <c r="CE111" s="17" t="s">
        <v>672</v>
      </c>
      <c r="CF111" s="157" t="s">
        <v>30</v>
      </c>
      <c r="CG111" s="99" t="s">
        <v>7651</v>
      </c>
      <c r="CH111" s="311" t="s">
        <v>7775</v>
      </c>
      <c r="CJ111" s="17"/>
      <c r="CK111" s="276"/>
      <c r="CL111" s="17"/>
      <c r="CM111" s="273"/>
      <c r="CN111" s="17"/>
      <c r="CO111" s="157"/>
    </row>
    <row r="112" spans="1:93" s="51" customFormat="1">
      <c r="A112" s="452" t="s">
        <v>7504</v>
      </c>
      <c r="B112" s="83" t="s">
        <v>709</v>
      </c>
      <c r="C112" s="237" t="s">
        <v>686</v>
      </c>
      <c r="D112" s="423" t="s">
        <v>6822</v>
      </c>
      <c r="E112" s="1" t="s">
        <v>2006</v>
      </c>
      <c r="F112" s="452" t="s">
        <v>7504</v>
      </c>
      <c r="G112" s="59" t="s">
        <v>1580</v>
      </c>
      <c r="H112" s="449" t="s">
        <v>6951</v>
      </c>
      <c r="I112" s="234">
        <v>44664</v>
      </c>
      <c r="J112" s="234">
        <v>0</v>
      </c>
      <c r="K112" s="234">
        <v>0</v>
      </c>
      <c r="L112" s="234">
        <v>0</v>
      </c>
      <c r="M112" s="85">
        <v>0</v>
      </c>
      <c r="N112" s="85">
        <v>0</v>
      </c>
      <c r="O112" s="234">
        <v>0</v>
      </c>
      <c r="P112" s="234">
        <v>1007.33</v>
      </c>
      <c r="Q112" s="234">
        <v>0</v>
      </c>
      <c r="R112" s="234">
        <v>16005.8</v>
      </c>
      <c r="S112" s="234">
        <v>27650.87</v>
      </c>
      <c r="T112" s="227" t="s">
        <v>1581</v>
      </c>
      <c r="U112" s="496">
        <v>1026</v>
      </c>
      <c r="V112" s="237" t="s">
        <v>686</v>
      </c>
      <c r="W112" s="423" t="s">
        <v>6822</v>
      </c>
      <c r="X112" s="424" t="s">
        <v>2006</v>
      </c>
      <c r="Y112" s="263">
        <v>3170600134061</v>
      </c>
      <c r="Z112" s="228" t="s">
        <v>1581</v>
      </c>
      <c r="AA112" s="266">
        <v>17013.13</v>
      </c>
      <c r="AB112" s="65">
        <v>14225</v>
      </c>
      <c r="AC112" s="65"/>
      <c r="AD112" s="65">
        <v>863</v>
      </c>
      <c r="AE112" s="65">
        <v>424</v>
      </c>
      <c r="AF112" s="65">
        <v>493.8</v>
      </c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148"/>
      <c r="AW112" s="65"/>
      <c r="AX112" s="65">
        <v>0</v>
      </c>
      <c r="AY112" s="65"/>
      <c r="AZ112" s="65">
        <v>1007.33</v>
      </c>
      <c r="BA112" s="57">
        <v>0</v>
      </c>
      <c r="BB112" s="65">
        <v>44664</v>
      </c>
      <c r="BC112" s="65">
        <v>27650.87</v>
      </c>
      <c r="BD112" s="252"/>
      <c r="BE112" s="170">
        <v>1027</v>
      </c>
      <c r="BF112" s="163" t="s">
        <v>7130</v>
      </c>
      <c r="BG112" s="158" t="s">
        <v>6822</v>
      </c>
      <c r="BH112" s="92" t="s">
        <v>2006</v>
      </c>
      <c r="BI112" s="171">
        <v>14225</v>
      </c>
      <c r="BJ112" s="172">
        <v>14225</v>
      </c>
      <c r="BK112" s="171">
        <v>0</v>
      </c>
      <c r="BL112" s="86"/>
      <c r="BM112" s="48"/>
      <c r="BN112" s="67"/>
      <c r="BO112" s="67"/>
      <c r="BP112" s="59"/>
      <c r="BQ112" s="370" t="s">
        <v>7322</v>
      </c>
      <c r="BR112" s="387" t="s">
        <v>725</v>
      </c>
      <c r="BS112" s="381" t="s">
        <v>709</v>
      </c>
      <c r="BT112" s="388" t="s">
        <v>740</v>
      </c>
      <c r="BU112" s="388" t="s">
        <v>707</v>
      </c>
      <c r="BV112" s="388" t="s">
        <v>1581</v>
      </c>
      <c r="BW112" s="389">
        <v>60220</v>
      </c>
      <c r="BX112" s="389" t="s">
        <v>7323</v>
      </c>
      <c r="BY112" s="22"/>
      <c r="BZ112" s="475">
        <v>1026</v>
      </c>
      <c r="CA112" s="320" t="b">
        <f>EXACT(A112,CH112)</f>
        <v>1</v>
      </c>
      <c r="CB112" s="318" t="b">
        <f>EXACT(D112,CF112)</f>
        <v>1</v>
      </c>
      <c r="CC112" s="318" t="b">
        <f>EXACT(E112,CG112)</f>
        <v>1</v>
      </c>
      <c r="CD112" s="502">
        <f>+S111-BC111</f>
        <v>0</v>
      </c>
      <c r="CE112" s="17" t="s">
        <v>686</v>
      </c>
      <c r="CF112" s="17" t="s">
        <v>6822</v>
      </c>
      <c r="CG112" s="103" t="s">
        <v>2006</v>
      </c>
      <c r="CH112" s="275">
        <v>3170600134061</v>
      </c>
      <c r="CI112" s="447"/>
      <c r="CJ112" s="17"/>
      <c r="CK112" s="276"/>
      <c r="CL112" s="17"/>
      <c r="CM112" s="273"/>
      <c r="CN112" s="17"/>
      <c r="CO112" s="17"/>
    </row>
    <row r="113" spans="1:93" s="51" customFormat="1">
      <c r="A113" s="452" t="s">
        <v>7424</v>
      </c>
      <c r="B113" s="83" t="s">
        <v>709</v>
      </c>
      <c r="C113" s="237" t="s">
        <v>672</v>
      </c>
      <c r="D113" s="86" t="s">
        <v>6745</v>
      </c>
      <c r="E113" s="92" t="s">
        <v>6746</v>
      </c>
      <c r="F113" s="452" t="s">
        <v>7424</v>
      </c>
      <c r="G113" s="59" t="s">
        <v>1580</v>
      </c>
      <c r="H113" s="449" t="s">
        <v>6882</v>
      </c>
      <c r="I113" s="244">
        <v>42861</v>
      </c>
      <c r="J113" s="310">
        <v>0</v>
      </c>
      <c r="K113" s="81">
        <v>0</v>
      </c>
      <c r="L113" s="81">
        <v>0</v>
      </c>
      <c r="M113" s="85">
        <v>0</v>
      </c>
      <c r="N113" s="81">
        <v>0</v>
      </c>
      <c r="O113" s="81">
        <v>0</v>
      </c>
      <c r="P113" s="85">
        <v>601.38</v>
      </c>
      <c r="Q113" s="81">
        <v>0</v>
      </c>
      <c r="R113" s="85">
        <v>23973</v>
      </c>
      <c r="S113" s="81">
        <v>13558.019999999997</v>
      </c>
      <c r="T113" s="227" t="s">
        <v>1581</v>
      </c>
      <c r="U113" s="496">
        <v>305</v>
      </c>
      <c r="V113" s="237" t="s">
        <v>672</v>
      </c>
      <c r="W113" s="86" t="s">
        <v>6745</v>
      </c>
      <c r="X113" s="92" t="s">
        <v>6746</v>
      </c>
      <c r="Y113" s="262">
        <v>3170600141717</v>
      </c>
      <c r="Z113" s="228" t="s">
        <v>1581</v>
      </c>
      <c r="AA113" s="54">
        <v>29302.98</v>
      </c>
      <c r="AB113" s="55">
        <v>23000</v>
      </c>
      <c r="AC113" s="56"/>
      <c r="AD113" s="175">
        <v>863</v>
      </c>
      <c r="AE113" s="175"/>
      <c r="AF113" s="55">
        <v>110</v>
      </c>
      <c r="AG113" s="55"/>
      <c r="AH113" s="55"/>
      <c r="AI113" s="55"/>
      <c r="AJ113" s="55"/>
      <c r="AK113" s="55"/>
      <c r="AL113" s="55"/>
      <c r="AM113" s="57"/>
      <c r="AN113" s="57"/>
      <c r="AO113" s="57">
        <v>0</v>
      </c>
      <c r="AP113" s="57"/>
      <c r="AQ113" s="58"/>
      <c r="AR113" s="58"/>
      <c r="AS113" s="57"/>
      <c r="AT113" s="57"/>
      <c r="AU113" s="57"/>
      <c r="AV113" s="147"/>
      <c r="AW113" s="57"/>
      <c r="AX113" s="57">
        <v>4728.6000000000004</v>
      </c>
      <c r="AY113" s="58"/>
      <c r="AZ113" s="58">
        <v>601.38</v>
      </c>
      <c r="BA113" s="74">
        <v>0</v>
      </c>
      <c r="BB113" s="58">
        <v>42861</v>
      </c>
      <c r="BC113" s="58">
        <v>13558.02</v>
      </c>
      <c r="BD113" s="252"/>
      <c r="BE113" s="170">
        <v>306</v>
      </c>
      <c r="BF113" s="101" t="s">
        <v>7026</v>
      </c>
      <c r="BG113" s="158" t="s">
        <v>6745</v>
      </c>
      <c r="BH113" s="92" t="s">
        <v>6746</v>
      </c>
      <c r="BI113" s="124">
        <v>27020</v>
      </c>
      <c r="BJ113" s="124">
        <v>23000</v>
      </c>
      <c r="BK113" s="124">
        <v>4020</v>
      </c>
      <c r="BL113" s="158"/>
      <c r="BM113" s="59"/>
      <c r="BN113" s="60"/>
      <c r="BO113" s="60"/>
      <c r="BP113" s="48"/>
      <c r="BQ113" s="368">
        <v>22</v>
      </c>
      <c r="BR113" s="380" t="s">
        <v>712</v>
      </c>
      <c r="BS113" s="381" t="s">
        <v>709</v>
      </c>
      <c r="BT113" s="382" t="s">
        <v>5857</v>
      </c>
      <c r="BU113" s="383" t="s">
        <v>719</v>
      </c>
      <c r="BV113" s="384" t="s">
        <v>1581</v>
      </c>
      <c r="BW113" s="384">
        <v>60140</v>
      </c>
      <c r="BX113" s="385" t="s">
        <v>7217</v>
      </c>
      <c r="BY113" s="23"/>
      <c r="BZ113" s="475">
        <v>306</v>
      </c>
      <c r="CA113" s="320" t="b">
        <f>EXACT(A113,CH113)</f>
        <v>1</v>
      </c>
      <c r="CB113" s="318" t="b">
        <f>EXACT(D113,CF113)</f>
        <v>1</v>
      </c>
      <c r="CC113" s="318" t="b">
        <f>EXACT(E113,CG113)</f>
        <v>1</v>
      </c>
      <c r="CD113" s="502">
        <f>+S112-BC112</f>
        <v>0</v>
      </c>
      <c r="CE113" s="17" t="s">
        <v>672</v>
      </c>
      <c r="CF113" s="17" t="s">
        <v>6745</v>
      </c>
      <c r="CG113" s="103" t="s">
        <v>6746</v>
      </c>
      <c r="CH113" s="275">
        <v>3170600141717</v>
      </c>
      <c r="CI113" s="447"/>
      <c r="CJ113" s="17"/>
      <c r="CK113" s="276"/>
      <c r="CL113" s="17"/>
      <c r="CM113" s="17"/>
      <c r="CN113" s="17"/>
      <c r="CO113" s="17"/>
    </row>
    <row r="114" spans="1:93" s="51" customFormat="1">
      <c r="A114" s="452" t="s">
        <v>4486</v>
      </c>
      <c r="B114" s="83" t="s">
        <v>709</v>
      </c>
      <c r="C114" s="129" t="s">
        <v>672</v>
      </c>
      <c r="D114" s="158" t="s">
        <v>1667</v>
      </c>
      <c r="E114" s="92" t="s">
        <v>2140</v>
      </c>
      <c r="F114" s="452" t="s">
        <v>4486</v>
      </c>
      <c r="G114" s="59" t="s">
        <v>1580</v>
      </c>
      <c r="H114" s="449" t="s">
        <v>2141</v>
      </c>
      <c r="I114" s="234">
        <v>23258</v>
      </c>
      <c r="J114" s="234">
        <v>0</v>
      </c>
      <c r="K114" s="234">
        <v>0</v>
      </c>
      <c r="L114" s="234">
        <v>0</v>
      </c>
      <c r="M114" s="85">
        <v>704</v>
      </c>
      <c r="N114" s="85">
        <v>0</v>
      </c>
      <c r="O114" s="234">
        <v>0</v>
      </c>
      <c r="P114" s="234">
        <v>0</v>
      </c>
      <c r="Q114" s="234">
        <v>0</v>
      </c>
      <c r="R114" s="234">
        <v>14682</v>
      </c>
      <c r="S114" s="234">
        <v>9280</v>
      </c>
      <c r="T114" s="227" t="s">
        <v>1581</v>
      </c>
      <c r="U114" s="496">
        <v>1155</v>
      </c>
      <c r="V114" s="129" t="s">
        <v>672</v>
      </c>
      <c r="W114" s="158" t="s">
        <v>1667</v>
      </c>
      <c r="X114" s="92" t="s">
        <v>2140</v>
      </c>
      <c r="Y114" s="262">
        <v>3170600227221</v>
      </c>
      <c r="Z114" s="228" t="s">
        <v>1581</v>
      </c>
      <c r="AA114" s="266">
        <v>14682</v>
      </c>
      <c r="AB114" s="66">
        <v>13395</v>
      </c>
      <c r="AC114" s="65"/>
      <c r="AD114" s="266">
        <v>863</v>
      </c>
      <c r="AE114" s="266">
        <v>424</v>
      </c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148"/>
      <c r="AW114" s="65"/>
      <c r="AX114" s="65">
        <v>0</v>
      </c>
      <c r="AY114" s="66"/>
      <c r="AZ114" s="66">
        <v>0</v>
      </c>
      <c r="BA114" s="74">
        <v>0</v>
      </c>
      <c r="BB114" s="66">
        <v>23962</v>
      </c>
      <c r="BC114" s="66">
        <v>9280</v>
      </c>
      <c r="BD114" s="252"/>
      <c r="BE114" s="170">
        <v>1156</v>
      </c>
      <c r="BF114" s="101" t="s">
        <v>2169</v>
      </c>
      <c r="BG114" s="158" t="s">
        <v>1667</v>
      </c>
      <c r="BH114" s="92" t="s">
        <v>2140</v>
      </c>
      <c r="BI114" s="169">
        <v>13395</v>
      </c>
      <c r="BJ114" s="124">
        <v>13395</v>
      </c>
      <c r="BK114" s="124">
        <v>0</v>
      </c>
      <c r="BL114" s="158"/>
      <c r="BM114" s="48"/>
      <c r="BN114" s="67"/>
      <c r="BO114" s="67"/>
      <c r="BP114" s="59"/>
      <c r="BQ114" s="369">
        <v>52</v>
      </c>
      <c r="BR114" s="380" t="s">
        <v>1080</v>
      </c>
      <c r="BS114" s="381" t="s">
        <v>709</v>
      </c>
      <c r="BT114" s="383" t="s">
        <v>1395</v>
      </c>
      <c r="BU114" s="383" t="s">
        <v>1997</v>
      </c>
      <c r="BV114" s="383" t="s">
        <v>1998</v>
      </c>
      <c r="BW114" s="383">
        <v>16110</v>
      </c>
      <c r="BX114" s="385" t="s">
        <v>1081</v>
      </c>
      <c r="BY114" s="22"/>
      <c r="BZ114" s="475">
        <v>1154</v>
      </c>
      <c r="CA114" s="320" t="b">
        <f>EXACT(A114,CH114)</f>
        <v>1</v>
      </c>
      <c r="CB114" s="318" t="b">
        <f>EXACT(D114,CF114)</f>
        <v>1</v>
      </c>
      <c r="CC114" s="318" t="b">
        <f>EXACT(E114,CG114)</f>
        <v>1</v>
      </c>
      <c r="CD114" s="502">
        <f>+S113-BC113</f>
        <v>0</v>
      </c>
      <c r="CE114" s="17" t="s">
        <v>672</v>
      </c>
      <c r="CF114" s="17" t="s">
        <v>1667</v>
      </c>
      <c r="CG114" s="103" t="s">
        <v>2140</v>
      </c>
      <c r="CH114" s="275">
        <v>3170600227221</v>
      </c>
      <c r="CI114" s="447"/>
      <c r="CJ114" s="17"/>
      <c r="CK114" s="276"/>
      <c r="CL114" s="17"/>
      <c r="CM114" s="17"/>
      <c r="CN114" s="17"/>
      <c r="CO114" s="17"/>
    </row>
    <row r="115" spans="1:93" s="157" customFormat="1">
      <c r="A115" s="452" t="s">
        <v>4980</v>
      </c>
      <c r="B115" s="83" t="s">
        <v>709</v>
      </c>
      <c r="C115" s="129" t="s">
        <v>695</v>
      </c>
      <c r="D115" s="158" t="s">
        <v>2119</v>
      </c>
      <c r="E115" s="92" t="s">
        <v>3854</v>
      </c>
      <c r="F115" s="452" t="s">
        <v>4980</v>
      </c>
      <c r="G115" s="59" t="s">
        <v>1580</v>
      </c>
      <c r="H115" s="449" t="s">
        <v>3971</v>
      </c>
      <c r="I115" s="234">
        <v>31056.55</v>
      </c>
      <c r="J115" s="234">
        <v>0</v>
      </c>
      <c r="K115" s="234">
        <v>0</v>
      </c>
      <c r="L115" s="234">
        <v>0</v>
      </c>
      <c r="M115" s="85">
        <v>0</v>
      </c>
      <c r="N115" s="85">
        <v>0</v>
      </c>
      <c r="O115" s="234">
        <v>0</v>
      </c>
      <c r="P115" s="234">
        <v>118.66</v>
      </c>
      <c r="Q115" s="234">
        <v>0</v>
      </c>
      <c r="R115" s="234">
        <v>17918</v>
      </c>
      <c r="S115" s="234">
        <v>10768.169999999998</v>
      </c>
      <c r="T115" s="227" t="s">
        <v>1581</v>
      </c>
      <c r="U115" s="496">
        <v>562</v>
      </c>
      <c r="V115" s="129" t="s">
        <v>695</v>
      </c>
      <c r="W115" s="158" t="s">
        <v>2119</v>
      </c>
      <c r="X115" s="92" t="s">
        <v>3854</v>
      </c>
      <c r="Y115" s="262">
        <v>3170600230124</v>
      </c>
      <c r="Z115" s="228" t="s">
        <v>1581</v>
      </c>
      <c r="AA115" s="54">
        <v>20288.38</v>
      </c>
      <c r="AB115" s="55">
        <v>17055</v>
      </c>
      <c r="AC115" s="56"/>
      <c r="AD115" s="175">
        <v>863</v>
      </c>
      <c r="AE115" s="175"/>
      <c r="AF115" s="55"/>
      <c r="AG115" s="55"/>
      <c r="AH115" s="55"/>
      <c r="AI115" s="55"/>
      <c r="AJ115" s="55"/>
      <c r="AK115" s="55"/>
      <c r="AL115" s="55"/>
      <c r="AM115" s="57"/>
      <c r="AN115" s="57"/>
      <c r="AO115" s="57"/>
      <c r="AP115" s="57"/>
      <c r="AQ115" s="58"/>
      <c r="AR115" s="58"/>
      <c r="AS115" s="57"/>
      <c r="AT115" s="57"/>
      <c r="AU115" s="57"/>
      <c r="AV115" s="147"/>
      <c r="AW115" s="57"/>
      <c r="AX115" s="57">
        <v>2251.7199999999998</v>
      </c>
      <c r="AY115" s="58"/>
      <c r="AZ115" s="58">
        <v>118.66</v>
      </c>
      <c r="BA115" s="74">
        <v>0</v>
      </c>
      <c r="BB115" s="58">
        <v>31056.55</v>
      </c>
      <c r="BC115" s="58">
        <v>10768.169999999998</v>
      </c>
      <c r="BD115" s="252"/>
      <c r="BE115" s="170">
        <v>563</v>
      </c>
      <c r="BF115" s="101" t="s">
        <v>7058</v>
      </c>
      <c r="BG115" s="158" t="s">
        <v>2119</v>
      </c>
      <c r="BH115" s="92" t="s">
        <v>3854</v>
      </c>
      <c r="BI115" s="124">
        <v>17055</v>
      </c>
      <c r="BJ115" s="124">
        <v>17055</v>
      </c>
      <c r="BK115" s="124">
        <v>0</v>
      </c>
      <c r="BL115" s="158"/>
      <c r="BM115" s="59"/>
      <c r="BN115" s="60"/>
      <c r="BO115" s="60"/>
      <c r="BP115" s="59"/>
      <c r="BQ115" s="369">
        <v>110</v>
      </c>
      <c r="BR115" s="380">
        <v>3</v>
      </c>
      <c r="BS115" s="381" t="s">
        <v>1331</v>
      </c>
      <c r="BT115" s="383" t="s">
        <v>4117</v>
      </c>
      <c r="BU115" s="383" t="s">
        <v>4118</v>
      </c>
      <c r="BV115" s="383" t="s">
        <v>1998</v>
      </c>
      <c r="BW115" s="383">
        <v>16110</v>
      </c>
      <c r="BX115" s="385" t="s">
        <v>4119</v>
      </c>
      <c r="BY115" s="22"/>
      <c r="BZ115" s="495">
        <v>563</v>
      </c>
      <c r="CA115" s="320" t="b">
        <f>EXACT(A115,CH115)</f>
        <v>1</v>
      </c>
      <c r="CB115" s="318" t="b">
        <f>EXACT(D115,CF115)</f>
        <v>1</v>
      </c>
      <c r="CC115" s="318" t="b">
        <f>EXACT(E115,CG115)</f>
        <v>1</v>
      </c>
      <c r="CD115" s="502">
        <f>+S114-BC114</f>
        <v>0</v>
      </c>
      <c r="CE115" s="17" t="s">
        <v>695</v>
      </c>
      <c r="CF115" s="17" t="s">
        <v>2119</v>
      </c>
      <c r="CG115" s="103" t="s">
        <v>3854</v>
      </c>
      <c r="CH115" s="275">
        <v>3170600230124</v>
      </c>
      <c r="CI115" s="447"/>
      <c r="CJ115" s="17"/>
      <c r="CK115" s="276"/>
      <c r="CL115" s="17"/>
      <c r="CM115" s="17"/>
      <c r="CN115" s="17"/>
      <c r="CO115" s="17"/>
    </row>
    <row r="116" spans="1:93" s="51" customFormat="1">
      <c r="A116" s="511" t="s">
        <v>8493</v>
      </c>
      <c r="B116" s="83" t="s">
        <v>709</v>
      </c>
      <c r="C116" s="237" t="s">
        <v>686</v>
      </c>
      <c r="D116" s="17" t="s">
        <v>5182</v>
      </c>
      <c r="E116" s="75" t="s">
        <v>1250</v>
      </c>
      <c r="F116" s="514" t="s">
        <v>8493</v>
      </c>
      <c r="G116" s="59" t="s">
        <v>1580</v>
      </c>
      <c r="H116" s="98" t="s">
        <v>8589</v>
      </c>
      <c r="I116" s="133">
        <v>39558.17</v>
      </c>
      <c r="J116" s="167">
        <v>0</v>
      </c>
      <c r="K116" s="18">
        <v>0</v>
      </c>
      <c r="L116" s="18">
        <v>0</v>
      </c>
      <c r="M116" s="53">
        <v>0</v>
      </c>
      <c r="N116" s="18">
        <v>0</v>
      </c>
      <c r="O116" s="18">
        <v>0</v>
      </c>
      <c r="P116" s="53">
        <v>0</v>
      </c>
      <c r="Q116" s="18">
        <v>0</v>
      </c>
      <c r="R116" s="53">
        <v>4443.8</v>
      </c>
      <c r="S116" s="18">
        <v>35114.369999999995</v>
      </c>
      <c r="T116" s="227" t="s">
        <v>1581</v>
      </c>
      <c r="U116" s="496">
        <v>1276</v>
      </c>
      <c r="V116" s="516" t="s">
        <v>686</v>
      </c>
      <c r="W116" s="17" t="s">
        <v>5182</v>
      </c>
      <c r="X116" s="17" t="s">
        <v>1250</v>
      </c>
      <c r="Y116" s="261">
        <v>3170600234596</v>
      </c>
      <c r="Z116" s="228" t="s">
        <v>1581</v>
      </c>
      <c r="AA116" s="266">
        <v>4443.8</v>
      </c>
      <c r="AB116" s="65">
        <v>2540</v>
      </c>
      <c r="AC116" s="65"/>
      <c r="AD116" s="65">
        <v>863</v>
      </c>
      <c r="AE116" s="65">
        <v>424</v>
      </c>
      <c r="AF116" s="65">
        <v>616.79999999999995</v>
      </c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148"/>
      <c r="AW116" s="65"/>
      <c r="AX116" s="65">
        <v>0</v>
      </c>
      <c r="AY116" s="65"/>
      <c r="AZ116" s="65">
        <v>0</v>
      </c>
      <c r="BA116" s="57">
        <v>0</v>
      </c>
      <c r="BB116" s="65">
        <v>39558.17</v>
      </c>
      <c r="BC116" s="65">
        <v>35114.369999999995</v>
      </c>
      <c r="BD116" s="260"/>
      <c r="BE116" s="170">
        <v>1278</v>
      </c>
      <c r="BF116" s="163" t="s">
        <v>8684</v>
      </c>
      <c r="BG116" s="51" t="s">
        <v>5182</v>
      </c>
      <c r="BH116" s="17" t="s">
        <v>1250</v>
      </c>
      <c r="BI116" s="171">
        <v>2540</v>
      </c>
      <c r="BJ116" s="172">
        <v>2540</v>
      </c>
      <c r="BK116" s="171">
        <v>0</v>
      </c>
      <c r="BL116" s="17"/>
      <c r="BM116" s="48"/>
      <c r="BN116" s="67"/>
      <c r="BO116" s="67"/>
      <c r="BP116" s="48"/>
      <c r="BQ116" s="435" t="s">
        <v>8784</v>
      </c>
      <c r="BR116" s="380">
        <v>6</v>
      </c>
      <c r="BS116" s="381"/>
      <c r="BT116" s="382" t="s">
        <v>707</v>
      </c>
      <c r="BU116" s="383" t="s">
        <v>707</v>
      </c>
      <c r="BV116" s="384" t="s">
        <v>1581</v>
      </c>
      <c r="BW116" s="384">
        <v>60220</v>
      </c>
      <c r="BX116" s="385" t="s">
        <v>8785</v>
      </c>
      <c r="BY116" s="22"/>
      <c r="BZ116" s="475">
        <v>1276</v>
      </c>
      <c r="CA116" s="320" t="b">
        <f>EXACT(A116,CH116)</f>
        <v>1</v>
      </c>
      <c r="CB116" s="318" t="b">
        <f>EXACT(D116,CF116)</f>
        <v>1</v>
      </c>
      <c r="CC116" s="318" t="b">
        <f>EXACT(E116,CG116)</f>
        <v>1</v>
      </c>
      <c r="CD116" s="502">
        <f>+S115-BC115</f>
        <v>0</v>
      </c>
      <c r="CE116" s="51" t="s">
        <v>686</v>
      </c>
      <c r="CF116" s="17" t="s">
        <v>5182</v>
      </c>
      <c r="CG116" s="103" t="s">
        <v>1250</v>
      </c>
      <c r="CH116" s="275">
        <v>3170600234596</v>
      </c>
      <c r="CK116" s="276"/>
      <c r="CL116" s="17"/>
      <c r="CM116" s="273"/>
      <c r="CN116" s="17"/>
      <c r="CO116" s="157"/>
    </row>
    <row r="117" spans="1:93" s="51" customFormat="1">
      <c r="A117" s="452" t="s">
        <v>7425</v>
      </c>
      <c r="B117" s="83" t="s">
        <v>709</v>
      </c>
      <c r="C117" s="129" t="s">
        <v>686</v>
      </c>
      <c r="D117" s="158" t="s">
        <v>6679</v>
      </c>
      <c r="E117" s="92" t="s">
        <v>6655</v>
      </c>
      <c r="F117" s="452" t="s">
        <v>7425</v>
      </c>
      <c r="G117" s="59" t="s">
        <v>1580</v>
      </c>
      <c r="H117" s="449" t="s">
        <v>6683</v>
      </c>
      <c r="I117" s="234">
        <v>48470.400000000001</v>
      </c>
      <c r="J117" s="234">
        <v>0</v>
      </c>
      <c r="K117" s="234">
        <v>0</v>
      </c>
      <c r="L117" s="234">
        <v>0</v>
      </c>
      <c r="M117" s="85">
        <v>0</v>
      </c>
      <c r="N117" s="85">
        <v>0</v>
      </c>
      <c r="O117" s="234">
        <v>0</v>
      </c>
      <c r="P117" s="234">
        <v>1336.43</v>
      </c>
      <c r="Q117" s="234">
        <v>0</v>
      </c>
      <c r="R117" s="234">
        <v>6390</v>
      </c>
      <c r="S117" s="234">
        <v>40743.97</v>
      </c>
      <c r="T117" s="227" t="s">
        <v>1581</v>
      </c>
      <c r="U117" s="496">
        <v>330</v>
      </c>
      <c r="V117" s="129" t="s">
        <v>686</v>
      </c>
      <c r="W117" s="158" t="s">
        <v>6679</v>
      </c>
      <c r="X117" s="92" t="s">
        <v>6655</v>
      </c>
      <c r="Y117" s="262">
        <v>3170600234677</v>
      </c>
      <c r="Z117" s="228" t="s">
        <v>1581</v>
      </c>
      <c r="AA117" s="266">
        <v>7726.43</v>
      </c>
      <c r="AB117" s="66">
        <v>3555</v>
      </c>
      <c r="AC117" s="65"/>
      <c r="AD117" s="266">
        <v>863</v>
      </c>
      <c r="AE117" s="266">
        <v>424</v>
      </c>
      <c r="AF117" s="65">
        <v>1548</v>
      </c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148"/>
      <c r="AW117" s="65"/>
      <c r="AX117" s="65">
        <v>0</v>
      </c>
      <c r="AY117" s="66"/>
      <c r="AZ117" s="66">
        <v>1336.43</v>
      </c>
      <c r="BA117" s="74">
        <v>0</v>
      </c>
      <c r="BB117" s="66">
        <v>48470.400000000001</v>
      </c>
      <c r="BC117" s="66">
        <v>40743.97</v>
      </c>
      <c r="BD117" s="252"/>
      <c r="BE117" s="170">
        <v>331</v>
      </c>
      <c r="BF117" s="101" t="s">
        <v>7027</v>
      </c>
      <c r="BG117" s="158" t="s">
        <v>6679</v>
      </c>
      <c r="BH117" s="92" t="s">
        <v>6655</v>
      </c>
      <c r="BI117" s="66">
        <v>3555</v>
      </c>
      <c r="BJ117" s="58">
        <v>3555</v>
      </c>
      <c r="BK117" s="124">
        <v>0</v>
      </c>
      <c r="BL117" s="158"/>
      <c r="BM117" s="48"/>
      <c r="BN117" s="67"/>
      <c r="BO117" s="67"/>
      <c r="BP117" s="59"/>
      <c r="BQ117" s="370" t="s">
        <v>6688</v>
      </c>
      <c r="BR117" s="387" t="s">
        <v>700</v>
      </c>
      <c r="BS117" s="381" t="s">
        <v>709</v>
      </c>
      <c r="BT117" s="383" t="s">
        <v>4117</v>
      </c>
      <c r="BU117" s="383" t="s">
        <v>4118</v>
      </c>
      <c r="BV117" s="383" t="s">
        <v>1998</v>
      </c>
      <c r="BW117" s="389">
        <v>16110</v>
      </c>
      <c r="BX117" s="389" t="s">
        <v>6689</v>
      </c>
      <c r="BY117" s="22"/>
      <c r="BZ117" s="495">
        <v>331</v>
      </c>
      <c r="CA117" s="320" t="b">
        <f>EXACT(A117,CH117)</f>
        <v>1</v>
      </c>
      <c r="CB117" s="318" t="b">
        <f>EXACT(D117,CF117)</f>
        <v>1</v>
      </c>
      <c r="CC117" s="318" t="b">
        <f>EXACT(E117,CG117)</f>
        <v>1</v>
      </c>
      <c r="CD117" s="502">
        <f>+S116-BC116</f>
        <v>0</v>
      </c>
      <c r="CE117" s="17" t="s">
        <v>686</v>
      </c>
      <c r="CF117" s="17" t="s">
        <v>6679</v>
      </c>
      <c r="CG117" s="103" t="s">
        <v>6655</v>
      </c>
      <c r="CH117" s="275">
        <v>3170600234677</v>
      </c>
      <c r="CI117" s="447"/>
      <c r="CJ117" s="17"/>
      <c r="CK117" s="276"/>
      <c r="CL117" s="17"/>
      <c r="CM117" s="17"/>
      <c r="CN117" s="17"/>
      <c r="CO117" s="17"/>
    </row>
    <row r="118" spans="1:93">
      <c r="A118" s="511" t="s">
        <v>9021</v>
      </c>
      <c r="B118" s="83"/>
      <c r="C118" s="237" t="s">
        <v>686</v>
      </c>
      <c r="D118" s="86" t="s">
        <v>1390</v>
      </c>
      <c r="E118" s="92" t="s">
        <v>9020</v>
      </c>
      <c r="F118" s="514" t="s">
        <v>9021</v>
      </c>
      <c r="G118" s="59" t="s">
        <v>1580</v>
      </c>
      <c r="H118" s="283">
        <v>6071464552</v>
      </c>
      <c r="I118" s="244">
        <v>36275.910000000003</v>
      </c>
      <c r="J118" s="310">
        <v>0</v>
      </c>
      <c r="K118" s="81">
        <v>0</v>
      </c>
      <c r="L118" s="81">
        <v>0</v>
      </c>
      <c r="M118" s="85">
        <v>0</v>
      </c>
      <c r="N118" s="81">
        <v>0</v>
      </c>
      <c r="O118" s="81">
        <v>0</v>
      </c>
      <c r="P118" s="85">
        <v>522.12</v>
      </c>
      <c r="Q118" s="81">
        <v>0</v>
      </c>
      <c r="R118" s="85">
        <v>24787</v>
      </c>
      <c r="S118" s="81">
        <v>10966.790000000005</v>
      </c>
      <c r="T118" s="227" t="s">
        <v>1581</v>
      </c>
      <c r="U118" s="496">
        <v>1383</v>
      </c>
      <c r="V118" s="516" t="s">
        <v>686</v>
      </c>
      <c r="W118" s="86" t="s">
        <v>1390</v>
      </c>
      <c r="X118" s="86" t="s">
        <v>9020</v>
      </c>
      <c r="Y118" s="261" t="s">
        <v>9021</v>
      </c>
      <c r="Z118" s="228" t="s">
        <v>1581</v>
      </c>
      <c r="AA118" s="266">
        <v>25309.119999999999</v>
      </c>
      <c r="AB118" s="65">
        <v>23500</v>
      </c>
      <c r="AC118" s="65"/>
      <c r="AD118" s="65">
        <v>863</v>
      </c>
      <c r="AE118" s="65">
        <v>424</v>
      </c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148"/>
      <c r="AW118" s="65"/>
      <c r="AX118" s="65">
        <v>0</v>
      </c>
      <c r="AY118" s="65"/>
      <c r="AZ118" s="65">
        <v>522.12</v>
      </c>
      <c r="BA118" s="57">
        <v>0</v>
      </c>
      <c r="BB118" s="65">
        <v>36275.910000000003</v>
      </c>
      <c r="BC118" s="65">
        <v>10966.790000000005</v>
      </c>
      <c r="BD118" s="260"/>
      <c r="BE118" s="170">
        <v>1386</v>
      </c>
      <c r="BF118" s="163" t="s">
        <v>9134</v>
      </c>
      <c r="BG118" s="1" t="s">
        <v>1390</v>
      </c>
      <c r="BH118" s="86" t="s">
        <v>9020</v>
      </c>
      <c r="BI118" s="171">
        <v>29379.16</v>
      </c>
      <c r="BJ118" s="172">
        <v>23500</v>
      </c>
      <c r="BK118" s="171">
        <v>5879.16</v>
      </c>
      <c r="BL118" s="86"/>
      <c r="BM118" s="48"/>
      <c r="BN118" s="67"/>
      <c r="BO118" s="67"/>
      <c r="BP118" s="48"/>
      <c r="BQ118" s="435" t="s">
        <v>9208</v>
      </c>
      <c r="BR118" s="382" t="s">
        <v>716</v>
      </c>
      <c r="BS118" s="395"/>
      <c r="BT118" s="382" t="s">
        <v>9209</v>
      </c>
      <c r="BU118" s="382" t="s">
        <v>1997</v>
      </c>
      <c r="BV118" s="386" t="s">
        <v>1998</v>
      </c>
      <c r="BW118" s="386" t="s">
        <v>208</v>
      </c>
      <c r="BX118" s="382" t="s">
        <v>9210</v>
      </c>
      <c r="BY118" s="474"/>
      <c r="BZ118" s="475">
        <v>1384</v>
      </c>
      <c r="CA118" s="320" t="b">
        <f>EXACT(A118,CH118)</f>
        <v>1</v>
      </c>
      <c r="CB118" s="318" t="b">
        <f>EXACT(D118,CF118)</f>
        <v>1</v>
      </c>
      <c r="CC118" s="318" t="b">
        <f>EXACT(E118,CG118)</f>
        <v>1</v>
      </c>
      <c r="CD118" s="502">
        <f>+S117-BC117</f>
        <v>0</v>
      </c>
      <c r="CE118" s="17" t="s">
        <v>686</v>
      </c>
      <c r="CF118" s="17" t="s">
        <v>1390</v>
      </c>
      <c r="CG118" s="103" t="s">
        <v>9020</v>
      </c>
      <c r="CH118" s="275" t="s">
        <v>9021</v>
      </c>
    </row>
    <row r="119" spans="1:93" s="51" customFormat="1">
      <c r="A119" s="452" t="s">
        <v>4362</v>
      </c>
      <c r="B119" s="83" t="s">
        <v>709</v>
      </c>
      <c r="C119" s="129" t="s">
        <v>672</v>
      </c>
      <c r="D119" s="158" t="s">
        <v>3801</v>
      </c>
      <c r="E119" s="92" t="s">
        <v>3802</v>
      </c>
      <c r="F119" s="452" t="s">
        <v>4362</v>
      </c>
      <c r="G119" s="59" t="s">
        <v>1580</v>
      </c>
      <c r="H119" s="449" t="s">
        <v>3930</v>
      </c>
      <c r="I119" s="234">
        <v>34182.28</v>
      </c>
      <c r="J119" s="234">
        <v>0</v>
      </c>
      <c r="K119" s="234">
        <v>0</v>
      </c>
      <c r="L119" s="234">
        <v>0</v>
      </c>
      <c r="M119" s="85">
        <v>0</v>
      </c>
      <c r="N119" s="85">
        <v>0</v>
      </c>
      <c r="O119" s="234">
        <v>0</v>
      </c>
      <c r="P119" s="234">
        <v>42.44</v>
      </c>
      <c r="Q119" s="234">
        <v>0</v>
      </c>
      <c r="R119" s="234">
        <v>18508</v>
      </c>
      <c r="S119" s="234">
        <v>15631.84</v>
      </c>
      <c r="T119" s="227" t="s">
        <v>1581</v>
      </c>
      <c r="U119" s="496">
        <v>79</v>
      </c>
      <c r="V119" s="129" t="s">
        <v>672</v>
      </c>
      <c r="W119" s="158" t="s">
        <v>3801</v>
      </c>
      <c r="X119" s="92" t="s">
        <v>3802</v>
      </c>
      <c r="Y119" s="262">
        <v>3170600302656</v>
      </c>
      <c r="Z119" s="228" t="s">
        <v>1581</v>
      </c>
      <c r="AA119" s="54">
        <v>18550.439999999999</v>
      </c>
      <c r="AB119" s="55">
        <v>17265</v>
      </c>
      <c r="AC119" s="56"/>
      <c r="AD119" s="175">
        <v>863</v>
      </c>
      <c r="AE119" s="175"/>
      <c r="AF119" s="55">
        <v>380</v>
      </c>
      <c r="AG119" s="55"/>
      <c r="AH119" s="55"/>
      <c r="AI119" s="55"/>
      <c r="AJ119" s="55"/>
      <c r="AK119" s="55"/>
      <c r="AL119" s="55"/>
      <c r="AM119" s="57"/>
      <c r="AN119" s="57"/>
      <c r="AO119" s="57"/>
      <c r="AP119" s="57"/>
      <c r="AQ119" s="58"/>
      <c r="AR119" s="58"/>
      <c r="AS119" s="57"/>
      <c r="AT119" s="57"/>
      <c r="AU119" s="57"/>
      <c r="AV119" s="147"/>
      <c r="AW119" s="57"/>
      <c r="AX119" s="57">
        <v>0</v>
      </c>
      <c r="AY119" s="58"/>
      <c r="AZ119" s="58">
        <v>42.44</v>
      </c>
      <c r="BA119" s="74">
        <v>0</v>
      </c>
      <c r="BB119" s="58">
        <v>34182.28</v>
      </c>
      <c r="BC119" s="58">
        <v>15631.84</v>
      </c>
      <c r="BD119" s="252"/>
      <c r="BE119" s="170">
        <v>79</v>
      </c>
      <c r="BF119" s="101" t="s">
        <v>4028</v>
      </c>
      <c r="BG119" s="158" t="s">
        <v>3801</v>
      </c>
      <c r="BH119" s="92" t="s">
        <v>3802</v>
      </c>
      <c r="BI119" s="124">
        <v>17265</v>
      </c>
      <c r="BJ119" s="124">
        <v>17265</v>
      </c>
      <c r="BK119" s="124">
        <v>0</v>
      </c>
      <c r="BL119" s="158"/>
      <c r="BM119" s="59"/>
      <c r="BN119" s="60"/>
      <c r="BO119" s="60"/>
      <c r="BP119" s="59"/>
      <c r="BQ119" s="369">
        <v>72</v>
      </c>
      <c r="BR119" s="380">
        <v>12</v>
      </c>
      <c r="BS119" s="381" t="s">
        <v>709</v>
      </c>
      <c r="BT119" s="383" t="s">
        <v>4151</v>
      </c>
      <c r="BU119" s="383" t="s">
        <v>4118</v>
      </c>
      <c r="BV119" s="383" t="s">
        <v>4152</v>
      </c>
      <c r="BW119" s="383">
        <v>16110</v>
      </c>
      <c r="BX119" s="385" t="s">
        <v>4153</v>
      </c>
      <c r="BY119" s="61"/>
      <c r="BZ119" s="495">
        <v>79</v>
      </c>
      <c r="CA119" s="320" t="b">
        <f>EXACT(A119,CH119)</f>
        <v>1</v>
      </c>
      <c r="CB119" s="318" t="b">
        <f>EXACT(D119,CF119)</f>
        <v>1</v>
      </c>
      <c r="CC119" s="318" t="b">
        <f>EXACT(E119,CG119)</f>
        <v>1</v>
      </c>
      <c r="CD119" s="502">
        <f>+S119-BC119</f>
        <v>0</v>
      </c>
      <c r="CE119" s="51" t="s">
        <v>672</v>
      </c>
      <c r="CF119" s="157" t="s">
        <v>3801</v>
      </c>
      <c r="CG119" s="99" t="s">
        <v>3802</v>
      </c>
      <c r="CH119" s="275">
        <v>3170600302656</v>
      </c>
      <c r="CI119" s="447"/>
      <c r="CK119" s="276"/>
      <c r="CL119" s="17"/>
      <c r="CM119" s="273"/>
      <c r="CN119" s="17"/>
      <c r="CO119" s="158"/>
    </row>
    <row r="120" spans="1:93" s="51" customFormat="1">
      <c r="A120" s="452" t="s">
        <v>4580</v>
      </c>
      <c r="B120" s="83" t="s">
        <v>709</v>
      </c>
      <c r="C120" s="237" t="s">
        <v>672</v>
      </c>
      <c r="D120" s="86" t="s">
        <v>30</v>
      </c>
      <c r="E120" s="92" t="s">
        <v>3814</v>
      </c>
      <c r="F120" s="452" t="s">
        <v>4580</v>
      </c>
      <c r="G120" s="59" t="s">
        <v>1580</v>
      </c>
      <c r="H120" s="449" t="s">
        <v>3940</v>
      </c>
      <c r="I120" s="244">
        <v>26659.9</v>
      </c>
      <c r="J120" s="310">
        <v>0</v>
      </c>
      <c r="K120" s="81">
        <v>0</v>
      </c>
      <c r="L120" s="81">
        <v>0</v>
      </c>
      <c r="M120" s="85">
        <v>0</v>
      </c>
      <c r="N120" s="81">
        <v>0</v>
      </c>
      <c r="O120" s="81">
        <v>0</v>
      </c>
      <c r="P120" s="85">
        <v>41.32</v>
      </c>
      <c r="Q120" s="81">
        <v>0</v>
      </c>
      <c r="R120" s="85">
        <v>6370</v>
      </c>
      <c r="S120" s="81">
        <v>20248.580000000002</v>
      </c>
      <c r="T120" s="227" t="s">
        <v>1581</v>
      </c>
      <c r="U120" s="496">
        <v>207</v>
      </c>
      <c r="V120" s="237" t="s">
        <v>672</v>
      </c>
      <c r="W120" s="86" t="s">
        <v>30</v>
      </c>
      <c r="X120" s="92" t="s">
        <v>3814</v>
      </c>
      <c r="Y120" s="262">
        <v>3170600417771</v>
      </c>
      <c r="Z120" s="228" t="s">
        <v>1581</v>
      </c>
      <c r="AA120" s="266">
        <v>6411.32</v>
      </c>
      <c r="AB120" s="66">
        <v>6370</v>
      </c>
      <c r="AC120" s="65"/>
      <c r="AD120" s="266"/>
      <c r="AE120" s="266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148"/>
      <c r="AW120" s="65"/>
      <c r="AX120" s="65">
        <v>0</v>
      </c>
      <c r="AY120" s="66"/>
      <c r="AZ120" s="66">
        <v>41.32</v>
      </c>
      <c r="BA120" s="74">
        <v>0</v>
      </c>
      <c r="BB120" s="66">
        <v>26659.9</v>
      </c>
      <c r="BC120" s="66">
        <v>20248.580000000002</v>
      </c>
      <c r="BD120" s="252"/>
      <c r="BE120" s="170">
        <v>208</v>
      </c>
      <c r="BF120" s="101" t="s">
        <v>4037</v>
      </c>
      <c r="BG120" s="158" t="s">
        <v>30</v>
      </c>
      <c r="BH120" s="92" t="s">
        <v>3814</v>
      </c>
      <c r="BI120" s="66">
        <v>6370</v>
      </c>
      <c r="BJ120" s="58">
        <v>6370</v>
      </c>
      <c r="BK120" s="124">
        <v>0</v>
      </c>
      <c r="BL120" s="158"/>
      <c r="BM120" s="48"/>
      <c r="BN120" s="67"/>
      <c r="BO120" s="67"/>
      <c r="BP120" s="48"/>
      <c r="BQ120" s="368">
        <v>68</v>
      </c>
      <c r="BR120" s="380">
        <v>9</v>
      </c>
      <c r="BS120" s="381" t="s">
        <v>51</v>
      </c>
      <c r="BT120" s="382" t="s">
        <v>1997</v>
      </c>
      <c r="BU120" s="383" t="s">
        <v>1997</v>
      </c>
      <c r="BV120" s="384" t="s">
        <v>1998</v>
      </c>
      <c r="BW120" s="384">
        <v>16110</v>
      </c>
      <c r="BX120" s="385" t="s">
        <v>4269</v>
      </c>
      <c r="BZ120" s="475">
        <v>208</v>
      </c>
      <c r="CA120" s="320" t="b">
        <f>EXACT(A120,CH120)</f>
        <v>1</v>
      </c>
      <c r="CB120" s="318" t="b">
        <f>EXACT(D120,CF120)</f>
        <v>1</v>
      </c>
      <c r="CC120" s="318" t="b">
        <f>EXACT(E120,CG120)</f>
        <v>1</v>
      </c>
      <c r="CD120" s="502">
        <f>+S119-BC119</f>
        <v>0</v>
      </c>
      <c r="CE120" s="17" t="s">
        <v>672</v>
      </c>
      <c r="CF120" s="51" t="s">
        <v>30</v>
      </c>
      <c r="CG120" s="51" t="s">
        <v>3814</v>
      </c>
      <c r="CH120" s="312">
        <v>3170600417771</v>
      </c>
      <c r="CI120" s="447"/>
      <c r="CK120" s="276"/>
      <c r="CL120" s="17"/>
      <c r="CM120" s="273"/>
      <c r="CN120" s="17"/>
      <c r="CO120" s="157"/>
    </row>
    <row r="121" spans="1:93" s="51" customFormat="1">
      <c r="A121" s="511" t="s">
        <v>8525</v>
      </c>
      <c r="B121" s="83" t="s">
        <v>709</v>
      </c>
      <c r="C121" s="237" t="s">
        <v>686</v>
      </c>
      <c r="D121" s="17" t="s">
        <v>3872</v>
      </c>
      <c r="E121" s="75" t="s">
        <v>5948</v>
      </c>
      <c r="F121" s="514" t="s">
        <v>8525</v>
      </c>
      <c r="G121" s="59" t="s">
        <v>1580</v>
      </c>
      <c r="H121" s="98" t="s">
        <v>8621</v>
      </c>
      <c r="I121" s="133">
        <v>57993.599999999999</v>
      </c>
      <c r="J121" s="167">
        <v>0</v>
      </c>
      <c r="K121" s="18">
        <v>0</v>
      </c>
      <c r="L121" s="18">
        <v>0</v>
      </c>
      <c r="M121" s="53">
        <v>0</v>
      </c>
      <c r="N121" s="18">
        <v>0</v>
      </c>
      <c r="O121" s="18">
        <v>0</v>
      </c>
      <c r="P121" s="53">
        <v>1864.96</v>
      </c>
      <c r="Q121" s="18">
        <v>0</v>
      </c>
      <c r="R121" s="53">
        <v>16397</v>
      </c>
      <c r="S121" s="18">
        <v>39731.64</v>
      </c>
      <c r="T121" s="227" t="s">
        <v>1581</v>
      </c>
      <c r="U121" s="496">
        <v>1308</v>
      </c>
      <c r="V121" s="516" t="s">
        <v>686</v>
      </c>
      <c r="W121" s="17" t="s">
        <v>3872</v>
      </c>
      <c r="X121" s="17" t="s">
        <v>5948</v>
      </c>
      <c r="Y121" s="261">
        <v>3170600468473</v>
      </c>
      <c r="Z121" s="228" t="s">
        <v>1581</v>
      </c>
      <c r="AA121" s="266">
        <v>18261.96</v>
      </c>
      <c r="AB121" s="65">
        <v>15110</v>
      </c>
      <c r="AC121" s="65"/>
      <c r="AD121" s="65">
        <v>863</v>
      </c>
      <c r="AE121" s="65">
        <v>424</v>
      </c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148"/>
      <c r="AW121" s="65"/>
      <c r="AX121" s="65">
        <v>0</v>
      </c>
      <c r="AY121" s="65"/>
      <c r="AZ121" s="65">
        <v>1864.96</v>
      </c>
      <c r="BA121" s="57">
        <v>0</v>
      </c>
      <c r="BB121" s="65">
        <v>57993.599999999999</v>
      </c>
      <c r="BC121" s="65">
        <v>39731.64</v>
      </c>
      <c r="BD121" s="260"/>
      <c r="BE121" s="170">
        <v>1310</v>
      </c>
      <c r="BF121" s="163" t="s">
        <v>8716</v>
      </c>
      <c r="BG121" s="51" t="s">
        <v>3872</v>
      </c>
      <c r="BH121" s="17" t="s">
        <v>5948</v>
      </c>
      <c r="BI121" s="65">
        <v>15110</v>
      </c>
      <c r="BJ121" s="57">
        <v>15110</v>
      </c>
      <c r="BK121" s="171">
        <v>0</v>
      </c>
      <c r="BL121" s="17"/>
      <c r="BM121" s="48"/>
      <c r="BN121" s="67"/>
      <c r="BO121" s="67"/>
      <c r="BP121" s="48"/>
      <c r="BQ121" s="435" t="s">
        <v>8845</v>
      </c>
      <c r="BR121" s="380" t="s">
        <v>8846</v>
      </c>
      <c r="BS121" s="381"/>
      <c r="BT121" s="382" t="s">
        <v>719</v>
      </c>
      <c r="BU121" s="383" t="s">
        <v>719</v>
      </c>
      <c r="BV121" s="384" t="s">
        <v>1581</v>
      </c>
      <c r="BW121" s="384">
        <v>60140</v>
      </c>
      <c r="BX121" s="385" t="s">
        <v>8847</v>
      </c>
      <c r="BY121" s="22"/>
      <c r="BZ121" s="475">
        <v>1308</v>
      </c>
      <c r="CA121" s="320" t="b">
        <f>EXACT(A121,CH121)</f>
        <v>1</v>
      </c>
      <c r="CB121" s="318" t="b">
        <f>EXACT(D121,CF121)</f>
        <v>1</v>
      </c>
      <c r="CC121" s="318" t="b">
        <f>EXACT(E121,CG121)</f>
        <v>1</v>
      </c>
      <c r="CD121" s="502">
        <f>+S120-BC120</f>
        <v>0</v>
      </c>
      <c r="CE121" s="17" t="s">
        <v>686</v>
      </c>
      <c r="CF121" s="17" t="s">
        <v>3872</v>
      </c>
      <c r="CG121" s="103" t="s">
        <v>5948</v>
      </c>
      <c r="CH121" s="275">
        <v>3170600468473</v>
      </c>
      <c r="CI121" s="447"/>
      <c r="CJ121" s="17"/>
      <c r="CK121" s="276"/>
      <c r="CL121" s="17"/>
      <c r="CM121" s="17"/>
      <c r="CN121" s="17"/>
      <c r="CO121" s="17"/>
    </row>
    <row r="122" spans="1:93" s="51" customFormat="1">
      <c r="A122" s="451" t="s">
        <v>5284</v>
      </c>
      <c r="B122" s="83" t="s">
        <v>709</v>
      </c>
      <c r="C122" s="129" t="s">
        <v>672</v>
      </c>
      <c r="D122" s="158" t="s">
        <v>224</v>
      </c>
      <c r="E122" s="92" t="s">
        <v>5283</v>
      </c>
      <c r="F122" s="451" t="s">
        <v>5284</v>
      </c>
      <c r="G122" s="59" t="s">
        <v>1580</v>
      </c>
      <c r="H122" s="449" t="s">
        <v>5285</v>
      </c>
      <c r="I122" s="234">
        <v>30359.82</v>
      </c>
      <c r="J122" s="234">
        <v>0</v>
      </c>
      <c r="K122" s="234">
        <v>0</v>
      </c>
      <c r="L122" s="234">
        <v>0</v>
      </c>
      <c r="M122" s="85">
        <v>0</v>
      </c>
      <c r="N122" s="85">
        <v>0</v>
      </c>
      <c r="O122" s="234">
        <v>0</v>
      </c>
      <c r="P122" s="234">
        <v>0</v>
      </c>
      <c r="Q122" s="234">
        <v>0</v>
      </c>
      <c r="R122" s="234">
        <v>6497</v>
      </c>
      <c r="S122" s="234">
        <v>23862.82</v>
      </c>
      <c r="T122" s="227" t="s">
        <v>1581</v>
      </c>
      <c r="U122" s="496">
        <v>452</v>
      </c>
      <c r="V122" s="129" t="s">
        <v>672</v>
      </c>
      <c r="W122" s="158" t="s">
        <v>224</v>
      </c>
      <c r="X122" s="92" t="s">
        <v>5283</v>
      </c>
      <c r="Y122" s="262">
        <v>3170600517164</v>
      </c>
      <c r="Z122" s="228" t="s">
        <v>1581</v>
      </c>
      <c r="AA122" s="266">
        <v>6497</v>
      </c>
      <c r="AB122" s="66">
        <v>5210</v>
      </c>
      <c r="AC122" s="65"/>
      <c r="AD122" s="266">
        <v>863</v>
      </c>
      <c r="AE122" s="266">
        <v>424</v>
      </c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148"/>
      <c r="AW122" s="65"/>
      <c r="AX122" s="65">
        <v>0</v>
      </c>
      <c r="AY122" s="66"/>
      <c r="AZ122" s="66">
        <v>0</v>
      </c>
      <c r="BA122" s="74">
        <v>0</v>
      </c>
      <c r="BB122" s="66">
        <v>30359.82</v>
      </c>
      <c r="BC122" s="66">
        <v>23862.82</v>
      </c>
      <c r="BD122" s="252"/>
      <c r="BE122" s="170">
        <v>453</v>
      </c>
      <c r="BF122" s="101" t="s">
        <v>5579</v>
      </c>
      <c r="BG122" s="420" t="s">
        <v>224</v>
      </c>
      <c r="BH122" s="421" t="s">
        <v>5283</v>
      </c>
      <c r="BI122" s="169">
        <v>5210</v>
      </c>
      <c r="BJ122" s="124">
        <v>5210</v>
      </c>
      <c r="BK122" s="124">
        <v>0</v>
      </c>
      <c r="BL122" s="158"/>
      <c r="BM122" s="48"/>
      <c r="BN122" s="67"/>
      <c r="BO122" s="67"/>
      <c r="BP122" s="48"/>
      <c r="BQ122" s="368">
        <v>7</v>
      </c>
      <c r="BR122" s="380" t="s">
        <v>716</v>
      </c>
      <c r="BS122" s="381" t="s">
        <v>51</v>
      </c>
      <c r="BT122" s="382" t="s">
        <v>1395</v>
      </c>
      <c r="BU122" s="383" t="s">
        <v>1997</v>
      </c>
      <c r="BV122" s="384" t="s">
        <v>1998</v>
      </c>
      <c r="BW122" s="384">
        <v>16110</v>
      </c>
      <c r="BX122" s="385" t="s">
        <v>5729</v>
      </c>
      <c r="BY122" s="71"/>
      <c r="BZ122" s="495">
        <v>453</v>
      </c>
      <c r="CA122" s="320" t="b">
        <f>EXACT(A122,CH122)</f>
        <v>1</v>
      </c>
      <c r="CB122" s="318" t="b">
        <f>EXACT(D122,CF122)</f>
        <v>1</v>
      </c>
      <c r="CC122" s="318" t="b">
        <f>EXACT(E122,CG122)</f>
        <v>1</v>
      </c>
      <c r="CD122" s="502">
        <f>+S121-BC121</f>
        <v>0</v>
      </c>
      <c r="CE122" s="51" t="s">
        <v>672</v>
      </c>
      <c r="CF122" s="157" t="s">
        <v>224</v>
      </c>
      <c r="CG122" s="99" t="s">
        <v>5283</v>
      </c>
      <c r="CH122" s="311">
        <v>3170600517164</v>
      </c>
      <c r="CI122" s="447"/>
      <c r="CJ122" s="17"/>
      <c r="CK122" s="276"/>
      <c r="CM122" s="273"/>
      <c r="CN122" s="17"/>
      <c r="CO122" s="450"/>
    </row>
    <row r="123" spans="1:93">
      <c r="A123" s="451" t="s">
        <v>5137</v>
      </c>
      <c r="B123" s="83" t="s">
        <v>709</v>
      </c>
      <c r="C123" s="129" t="s">
        <v>686</v>
      </c>
      <c r="D123" s="158" t="s">
        <v>5135</v>
      </c>
      <c r="E123" s="92" t="s">
        <v>5136</v>
      </c>
      <c r="F123" s="451" t="s">
        <v>5137</v>
      </c>
      <c r="G123" s="59" t="s">
        <v>1580</v>
      </c>
      <c r="H123" s="449" t="s">
        <v>5138</v>
      </c>
      <c r="I123" s="234">
        <v>39175.599999999999</v>
      </c>
      <c r="J123" s="234">
        <v>0</v>
      </c>
      <c r="K123" s="234">
        <v>0</v>
      </c>
      <c r="L123" s="234">
        <v>0</v>
      </c>
      <c r="M123" s="85">
        <v>0</v>
      </c>
      <c r="N123" s="85">
        <v>0</v>
      </c>
      <c r="O123" s="234">
        <v>0</v>
      </c>
      <c r="P123" s="234">
        <v>518.36</v>
      </c>
      <c r="Q123" s="234">
        <v>0</v>
      </c>
      <c r="R123" s="234">
        <v>555</v>
      </c>
      <c r="S123" s="234">
        <v>38102.239999999998</v>
      </c>
      <c r="T123" s="227" t="s">
        <v>1581</v>
      </c>
      <c r="U123" s="496">
        <v>1035</v>
      </c>
      <c r="V123" s="129" t="s">
        <v>686</v>
      </c>
      <c r="W123" s="158" t="s">
        <v>5135</v>
      </c>
      <c r="X123" s="92" t="s">
        <v>5136</v>
      </c>
      <c r="Y123" s="263">
        <v>3170600528441</v>
      </c>
      <c r="Z123" s="228" t="s">
        <v>1581</v>
      </c>
      <c r="AA123" s="266">
        <v>1073.3600000000001</v>
      </c>
      <c r="AB123" s="65">
        <v>555</v>
      </c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148"/>
      <c r="AW123" s="65"/>
      <c r="AX123" s="65">
        <v>0</v>
      </c>
      <c r="AY123" s="65"/>
      <c r="AZ123" s="65">
        <v>518.36</v>
      </c>
      <c r="BA123" s="57">
        <v>0</v>
      </c>
      <c r="BB123" s="65">
        <v>39175.599999999999</v>
      </c>
      <c r="BC123" s="65">
        <v>38102.239999999998</v>
      </c>
      <c r="BD123" s="252"/>
      <c r="BE123" s="170">
        <v>1036</v>
      </c>
      <c r="BF123" s="163" t="s">
        <v>5139</v>
      </c>
      <c r="BG123" s="158" t="s">
        <v>5135</v>
      </c>
      <c r="BH123" s="92" t="s">
        <v>5136</v>
      </c>
      <c r="BI123" s="171">
        <v>555</v>
      </c>
      <c r="BJ123" s="172">
        <v>555</v>
      </c>
      <c r="BK123" s="171">
        <v>0</v>
      </c>
      <c r="BL123" s="86"/>
      <c r="BM123" s="48" t="s">
        <v>792</v>
      </c>
      <c r="BN123" s="67"/>
      <c r="BO123" s="67"/>
      <c r="BP123" s="48"/>
      <c r="BQ123" s="368" t="s">
        <v>5140</v>
      </c>
      <c r="BR123" s="380" t="s">
        <v>3722</v>
      </c>
      <c r="BS123" s="381" t="s">
        <v>709</v>
      </c>
      <c r="BT123" s="382" t="s">
        <v>4117</v>
      </c>
      <c r="BU123" s="383" t="s">
        <v>1997</v>
      </c>
      <c r="BV123" s="384" t="s">
        <v>4152</v>
      </c>
      <c r="BW123" s="384">
        <v>16110</v>
      </c>
      <c r="BX123" s="385" t="s">
        <v>5141</v>
      </c>
      <c r="BZ123" s="495">
        <v>1035</v>
      </c>
      <c r="CA123" s="320" t="b">
        <f>EXACT(A123,CH123)</f>
        <v>1</v>
      </c>
      <c r="CB123" s="318" t="b">
        <f>EXACT(D123,CF123)</f>
        <v>1</v>
      </c>
      <c r="CC123" s="318" t="b">
        <f>EXACT(E123,CG123)</f>
        <v>1</v>
      </c>
      <c r="CD123" s="502">
        <f>+S122-BC122</f>
        <v>0</v>
      </c>
      <c r="CE123" s="17" t="s">
        <v>686</v>
      </c>
      <c r="CF123" s="17" t="s">
        <v>5135</v>
      </c>
      <c r="CG123" s="103" t="s">
        <v>5136</v>
      </c>
      <c r="CH123" s="275">
        <v>3170600528441</v>
      </c>
      <c r="CM123" s="273"/>
      <c r="CO123" s="157"/>
    </row>
    <row r="124" spans="1:93">
      <c r="A124" s="452" t="s">
        <v>7839</v>
      </c>
      <c r="B124" s="83" t="s">
        <v>709</v>
      </c>
      <c r="C124" s="129" t="s">
        <v>672</v>
      </c>
      <c r="D124" s="158" t="s">
        <v>2551</v>
      </c>
      <c r="E124" s="92" t="s">
        <v>7730</v>
      </c>
      <c r="F124" s="452" t="s">
        <v>7839</v>
      </c>
      <c r="G124" s="59" t="s">
        <v>1580</v>
      </c>
      <c r="H124" s="449" t="s">
        <v>7957</v>
      </c>
      <c r="I124" s="234">
        <v>44010.400000000001</v>
      </c>
      <c r="J124" s="234">
        <v>0</v>
      </c>
      <c r="K124" s="234">
        <v>7.68</v>
      </c>
      <c r="L124" s="234">
        <v>0</v>
      </c>
      <c r="M124" s="85">
        <v>0</v>
      </c>
      <c r="N124" s="85">
        <v>0</v>
      </c>
      <c r="O124" s="234">
        <v>0</v>
      </c>
      <c r="P124" s="234">
        <v>1193.47</v>
      </c>
      <c r="Q124" s="234">
        <v>0</v>
      </c>
      <c r="R124" s="234">
        <v>12828</v>
      </c>
      <c r="S124" s="234">
        <v>29996.61</v>
      </c>
      <c r="T124" s="227" t="s">
        <v>1581</v>
      </c>
      <c r="U124" s="496">
        <v>1025</v>
      </c>
      <c r="V124" s="129" t="s">
        <v>672</v>
      </c>
      <c r="W124" s="158" t="s">
        <v>2551</v>
      </c>
      <c r="X124" s="92" t="s">
        <v>7730</v>
      </c>
      <c r="Y124" s="263" t="s">
        <v>7839</v>
      </c>
      <c r="Z124" s="228" t="s">
        <v>1581</v>
      </c>
      <c r="AA124" s="266">
        <v>14021.47</v>
      </c>
      <c r="AB124" s="65">
        <v>11965</v>
      </c>
      <c r="AC124" s="65"/>
      <c r="AD124" s="65">
        <v>863</v>
      </c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148"/>
      <c r="AW124" s="65"/>
      <c r="AX124" s="65">
        <v>0</v>
      </c>
      <c r="AY124" s="65"/>
      <c r="AZ124" s="65">
        <v>1193.47</v>
      </c>
      <c r="BA124" s="57">
        <v>0</v>
      </c>
      <c r="BB124" s="65">
        <v>44018.080000000002</v>
      </c>
      <c r="BC124" s="65">
        <v>29996.61</v>
      </c>
      <c r="BD124" s="252"/>
      <c r="BE124" s="170">
        <v>1026</v>
      </c>
      <c r="BF124" s="163" t="s">
        <v>8352</v>
      </c>
      <c r="BG124" s="158" t="s">
        <v>2551</v>
      </c>
      <c r="BH124" s="92" t="s">
        <v>7730</v>
      </c>
      <c r="BI124" s="171">
        <v>11965</v>
      </c>
      <c r="BJ124" s="172">
        <v>11965</v>
      </c>
      <c r="BK124" s="171">
        <v>0</v>
      </c>
      <c r="BL124" s="86"/>
      <c r="BM124" s="48"/>
      <c r="BN124" s="67"/>
      <c r="BO124" s="67"/>
      <c r="BP124" s="59"/>
      <c r="BQ124" s="370" t="s">
        <v>8114</v>
      </c>
      <c r="BR124" s="381" t="s">
        <v>709</v>
      </c>
      <c r="BS124" s="381" t="s">
        <v>7345</v>
      </c>
      <c r="BT124" s="382" t="s">
        <v>719</v>
      </c>
      <c r="BU124" s="383" t="s">
        <v>719</v>
      </c>
      <c r="BV124" s="384" t="s">
        <v>1581</v>
      </c>
      <c r="BW124" s="384">
        <v>60140</v>
      </c>
      <c r="BX124" s="389" t="s">
        <v>8115</v>
      </c>
      <c r="BZ124" s="495">
        <v>1025</v>
      </c>
      <c r="CA124" s="320" t="b">
        <f>EXACT(A124,CH124)</f>
        <v>1</v>
      </c>
      <c r="CB124" s="318" t="b">
        <f>EXACT(D124,CF124)</f>
        <v>1</v>
      </c>
      <c r="CC124" s="318" t="b">
        <f>EXACT(E124,CG124)</f>
        <v>1</v>
      </c>
      <c r="CD124" s="502">
        <f>+S123-BC123</f>
        <v>0</v>
      </c>
      <c r="CE124" s="17" t="s">
        <v>672</v>
      </c>
      <c r="CF124" s="17" t="s">
        <v>2551</v>
      </c>
      <c r="CG124" s="103" t="s">
        <v>7730</v>
      </c>
      <c r="CH124" s="275" t="s">
        <v>7839</v>
      </c>
    </row>
    <row r="125" spans="1:93" s="51" customFormat="1">
      <c r="A125" s="511" t="s">
        <v>9022</v>
      </c>
      <c r="B125" s="83"/>
      <c r="C125" s="237" t="s">
        <v>686</v>
      </c>
      <c r="D125" s="86" t="s">
        <v>482</v>
      </c>
      <c r="E125" s="92" t="s">
        <v>7651</v>
      </c>
      <c r="F125" s="514" t="s">
        <v>9022</v>
      </c>
      <c r="G125" s="59" t="s">
        <v>1580</v>
      </c>
      <c r="H125" s="283">
        <v>6071327695</v>
      </c>
      <c r="I125" s="244">
        <v>57993.599999999999</v>
      </c>
      <c r="J125" s="310">
        <v>0</v>
      </c>
      <c r="K125" s="81">
        <v>0</v>
      </c>
      <c r="L125" s="81">
        <v>0</v>
      </c>
      <c r="M125" s="85">
        <v>0</v>
      </c>
      <c r="N125" s="81">
        <v>0</v>
      </c>
      <c r="O125" s="81">
        <v>0</v>
      </c>
      <c r="P125" s="85">
        <v>2740.7</v>
      </c>
      <c r="Q125" s="81">
        <v>0</v>
      </c>
      <c r="R125" s="85">
        <v>2612</v>
      </c>
      <c r="S125" s="81">
        <v>52640.9</v>
      </c>
      <c r="T125" s="227" t="s">
        <v>1581</v>
      </c>
      <c r="U125" s="496">
        <v>1384</v>
      </c>
      <c r="V125" s="516" t="s">
        <v>686</v>
      </c>
      <c r="W125" s="86" t="s">
        <v>482</v>
      </c>
      <c r="X125" s="86" t="s">
        <v>7651</v>
      </c>
      <c r="Y125" s="261" t="s">
        <v>9022</v>
      </c>
      <c r="Z125" s="228" t="s">
        <v>1581</v>
      </c>
      <c r="AA125" s="266">
        <v>5352.7</v>
      </c>
      <c r="AB125" s="65">
        <v>1325</v>
      </c>
      <c r="AC125" s="65"/>
      <c r="AD125" s="65">
        <v>863</v>
      </c>
      <c r="AE125" s="65">
        <v>424</v>
      </c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148"/>
      <c r="AW125" s="65"/>
      <c r="AX125" s="65">
        <v>0</v>
      </c>
      <c r="AY125" s="65"/>
      <c r="AZ125" s="65">
        <v>2740.7</v>
      </c>
      <c r="BA125" s="57">
        <v>0</v>
      </c>
      <c r="BB125" s="65">
        <v>57993.599999999999</v>
      </c>
      <c r="BC125" s="65">
        <v>52640.9</v>
      </c>
      <c r="BD125" s="260"/>
      <c r="BE125" s="170">
        <v>1387</v>
      </c>
      <c r="BF125" s="163" t="s">
        <v>9135</v>
      </c>
      <c r="BG125" s="1" t="s">
        <v>482</v>
      </c>
      <c r="BH125" s="86" t="s">
        <v>7651</v>
      </c>
      <c r="BI125" s="65">
        <v>1325</v>
      </c>
      <c r="BJ125" s="57">
        <v>1325</v>
      </c>
      <c r="BK125" s="171">
        <v>0</v>
      </c>
      <c r="BL125" s="86"/>
      <c r="BM125" s="48"/>
      <c r="BN125" s="67"/>
      <c r="BO125" s="67"/>
      <c r="BP125" s="48"/>
      <c r="BQ125" s="435" t="s">
        <v>801</v>
      </c>
      <c r="BR125" s="382" t="s">
        <v>676</v>
      </c>
      <c r="BS125" s="395"/>
      <c r="BT125" s="382" t="s">
        <v>9211</v>
      </c>
      <c r="BU125" s="382" t="s">
        <v>9212</v>
      </c>
      <c r="BV125" s="386" t="s">
        <v>1998</v>
      </c>
      <c r="BW125" s="386" t="s">
        <v>9213</v>
      </c>
      <c r="BX125" s="382" t="s">
        <v>9214</v>
      </c>
      <c r="BY125" s="76"/>
      <c r="BZ125" s="495">
        <v>1385</v>
      </c>
      <c r="CA125" s="320" t="b">
        <f>EXACT(A125,CH125)</f>
        <v>1</v>
      </c>
      <c r="CB125" s="318" t="b">
        <f>EXACT(D125,CF125)</f>
        <v>1</v>
      </c>
      <c r="CC125" s="318" t="b">
        <f>EXACT(E125,CG125)</f>
        <v>1</v>
      </c>
      <c r="CD125" s="502">
        <f>+S124-BC124</f>
        <v>0</v>
      </c>
      <c r="CE125" s="17" t="s">
        <v>686</v>
      </c>
      <c r="CF125" s="17" t="s">
        <v>482</v>
      </c>
      <c r="CG125" s="103" t="s">
        <v>7651</v>
      </c>
      <c r="CH125" s="275" t="s">
        <v>9022</v>
      </c>
      <c r="CI125" s="447"/>
      <c r="CJ125" s="17"/>
      <c r="CK125" s="276"/>
      <c r="CL125" s="17"/>
      <c r="CM125" s="17"/>
      <c r="CN125" s="17"/>
      <c r="CO125" s="17"/>
    </row>
    <row r="126" spans="1:93" s="51" customFormat="1">
      <c r="A126" s="452" t="s">
        <v>4683</v>
      </c>
      <c r="B126" s="83" t="s">
        <v>709</v>
      </c>
      <c r="C126" s="129" t="s">
        <v>672</v>
      </c>
      <c r="D126" s="158" t="s">
        <v>2129</v>
      </c>
      <c r="E126" s="92" t="s">
        <v>2546</v>
      </c>
      <c r="F126" s="452" t="s">
        <v>4683</v>
      </c>
      <c r="G126" s="59" t="s">
        <v>1580</v>
      </c>
      <c r="H126" s="449" t="s">
        <v>2580</v>
      </c>
      <c r="I126" s="234">
        <v>17615.02</v>
      </c>
      <c r="J126" s="234">
        <v>0</v>
      </c>
      <c r="K126" s="234">
        <v>0</v>
      </c>
      <c r="L126" s="234">
        <v>0</v>
      </c>
      <c r="M126" s="85">
        <v>704</v>
      </c>
      <c r="N126" s="85">
        <v>0</v>
      </c>
      <c r="O126" s="234">
        <v>0</v>
      </c>
      <c r="P126" s="234">
        <v>0</v>
      </c>
      <c r="Q126" s="234">
        <v>0</v>
      </c>
      <c r="R126" s="234">
        <v>11000</v>
      </c>
      <c r="S126" s="234">
        <v>5747.33</v>
      </c>
      <c r="T126" s="227" t="s">
        <v>1581</v>
      </c>
      <c r="U126" s="496">
        <v>933</v>
      </c>
      <c r="V126" s="129" t="s">
        <v>672</v>
      </c>
      <c r="W126" s="158" t="s">
        <v>2129</v>
      </c>
      <c r="X126" s="92" t="s">
        <v>2546</v>
      </c>
      <c r="Y126" s="262">
        <v>3179900067863</v>
      </c>
      <c r="Z126" s="228" t="s">
        <v>1581</v>
      </c>
      <c r="AA126" s="55">
        <v>12571.69</v>
      </c>
      <c r="AB126" s="55">
        <v>11000</v>
      </c>
      <c r="AC126" s="59"/>
      <c r="AD126" s="175"/>
      <c r="AE126" s="175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148"/>
      <c r="AW126" s="59"/>
      <c r="AX126" s="59">
        <v>1571.69</v>
      </c>
      <c r="AY126" s="59"/>
      <c r="AZ126" s="59">
        <v>0</v>
      </c>
      <c r="BA126" s="59">
        <v>0</v>
      </c>
      <c r="BB126" s="59">
        <v>18319.02</v>
      </c>
      <c r="BC126" s="59">
        <v>5747.33</v>
      </c>
      <c r="BD126" s="252"/>
      <c r="BE126" s="170">
        <v>934</v>
      </c>
      <c r="BF126" s="282" t="s">
        <v>2602</v>
      </c>
      <c r="BG126" s="158" t="s">
        <v>2129</v>
      </c>
      <c r="BH126" s="92" t="s">
        <v>2546</v>
      </c>
      <c r="BI126" s="121">
        <v>18580</v>
      </c>
      <c r="BJ126" s="121">
        <v>11000</v>
      </c>
      <c r="BK126" s="121">
        <v>7580</v>
      </c>
      <c r="BL126" s="158"/>
      <c r="BM126" s="59" t="s">
        <v>704</v>
      </c>
      <c r="BN126" s="59"/>
      <c r="BO126" s="59"/>
      <c r="BP126" s="59"/>
      <c r="BQ126" s="369" t="s">
        <v>8245</v>
      </c>
      <c r="BR126" s="380">
        <v>11</v>
      </c>
      <c r="BS126" s="381" t="s">
        <v>709</v>
      </c>
      <c r="BT126" s="383" t="s">
        <v>1558</v>
      </c>
      <c r="BU126" s="383" t="s">
        <v>719</v>
      </c>
      <c r="BV126" s="383" t="s">
        <v>1581</v>
      </c>
      <c r="BW126" s="383">
        <v>60140</v>
      </c>
      <c r="BX126" s="385" t="s">
        <v>2651</v>
      </c>
      <c r="BY126" s="61"/>
      <c r="BZ126" s="495">
        <v>933</v>
      </c>
      <c r="CA126" s="320" t="b">
        <f>EXACT(A126,CH126)</f>
        <v>1</v>
      </c>
      <c r="CB126" s="318" t="b">
        <f>EXACT(D126,CF126)</f>
        <v>1</v>
      </c>
      <c r="CC126" s="318" t="b">
        <f>EXACT(E126,CG126)</f>
        <v>1</v>
      </c>
      <c r="CD126" s="502">
        <f>+S125-BC125</f>
        <v>0</v>
      </c>
      <c r="CE126" s="17" t="s">
        <v>672</v>
      </c>
      <c r="CF126" s="17" t="s">
        <v>2129</v>
      </c>
      <c r="CG126" s="103" t="s">
        <v>2546</v>
      </c>
      <c r="CH126" s="275">
        <v>3179900067863</v>
      </c>
      <c r="CI126" s="447"/>
      <c r="CJ126" s="17"/>
      <c r="CK126" s="276"/>
      <c r="CL126" s="17"/>
      <c r="CM126" s="17"/>
      <c r="CN126" s="17"/>
      <c r="CO126" s="17"/>
    </row>
    <row r="127" spans="1:93" s="51" customFormat="1">
      <c r="A127" s="452" t="s">
        <v>4392</v>
      </c>
      <c r="B127" s="83" t="s">
        <v>709</v>
      </c>
      <c r="C127" s="129" t="s">
        <v>672</v>
      </c>
      <c r="D127" s="158" t="s">
        <v>535</v>
      </c>
      <c r="E127" s="92" t="s">
        <v>2033</v>
      </c>
      <c r="F127" s="452" t="s">
        <v>4392</v>
      </c>
      <c r="G127" s="59" t="s">
        <v>1580</v>
      </c>
      <c r="H127" s="449" t="s">
        <v>840</v>
      </c>
      <c r="I127" s="234">
        <v>26832</v>
      </c>
      <c r="J127" s="234">
        <v>0</v>
      </c>
      <c r="K127" s="234">
        <v>171.9</v>
      </c>
      <c r="L127" s="234">
        <v>0</v>
      </c>
      <c r="M127" s="85">
        <v>1834</v>
      </c>
      <c r="N127" s="85">
        <v>0</v>
      </c>
      <c r="O127" s="234">
        <v>0</v>
      </c>
      <c r="P127" s="234">
        <v>0</v>
      </c>
      <c r="Q127" s="234">
        <v>0</v>
      </c>
      <c r="R127" s="234">
        <v>20147</v>
      </c>
      <c r="S127" s="234">
        <v>8690.9000000000015</v>
      </c>
      <c r="T127" s="227" t="s">
        <v>1581</v>
      </c>
      <c r="U127" s="496">
        <v>122</v>
      </c>
      <c r="V127" s="129" t="s">
        <v>672</v>
      </c>
      <c r="W127" s="158" t="s">
        <v>535</v>
      </c>
      <c r="X127" s="92" t="s">
        <v>2033</v>
      </c>
      <c r="Y127" s="264">
        <v>3179900116945</v>
      </c>
      <c r="Z127" s="228" t="s">
        <v>1581</v>
      </c>
      <c r="AA127" s="54">
        <v>20147</v>
      </c>
      <c r="AB127" s="55">
        <v>18860</v>
      </c>
      <c r="AC127" s="56"/>
      <c r="AD127" s="175">
        <v>863</v>
      </c>
      <c r="AE127" s="175">
        <v>424</v>
      </c>
      <c r="AF127" s="55"/>
      <c r="AG127" s="55"/>
      <c r="AH127" s="55"/>
      <c r="AI127" s="55"/>
      <c r="AJ127" s="55"/>
      <c r="AK127" s="55"/>
      <c r="AL127" s="55"/>
      <c r="AM127" s="57"/>
      <c r="AN127" s="57"/>
      <c r="AO127" s="57"/>
      <c r="AP127" s="57"/>
      <c r="AQ127" s="58"/>
      <c r="AR127" s="58"/>
      <c r="AS127" s="57"/>
      <c r="AT127" s="57"/>
      <c r="AU127" s="57"/>
      <c r="AV127" s="147"/>
      <c r="AW127" s="57"/>
      <c r="AX127" s="57">
        <v>0</v>
      </c>
      <c r="AY127" s="58"/>
      <c r="AZ127" s="58">
        <v>0</v>
      </c>
      <c r="BA127" s="74">
        <v>0</v>
      </c>
      <c r="BB127" s="58">
        <v>28837.9</v>
      </c>
      <c r="BC127" s="58">
        <v>8690.9000000000015</v>
      </c>
      <c r="BD127" s="252"/>
      <c r="BE127" s="170">
        <v>122</v>
      </c>
      <c r="BF127" s="101" t="s">
        <v>1697</v>
      </c>
      <c r="BG127" s="158" t="s">
        <v>535</v>
      </c>
      <c r="BH127" s="92" t="s">
        <v>2033</v>
      </c>
      <c r="BI127" s="124">
        <v>18860</v>
      </c>
      <c r="BJ127" s="124">
        <v>18860</v>
      </c>
      <c r="BK127" s="124">
        <v>0</v>
      </c>
      <c r="BL127" s="158"/>
      <c r="BM127" s="59"/>
      <c r="BN127" s="60"/>
      <c r="BO127" s="60"/>
      <c r="BP127" s="59"/>
      <c r="BQ127" s="369">
        <v>15</v>
      </c>
      <c r="BR127" s="380">
        <v>3</v>
      </c>
      <c r="BS127" s="381" t="s">
        <v>51</v>
      </c>
      <c r="BT127" s="383" t="s">
        <v>1570</v>
      </c>
      <c r="BU127" s="383" t="s">
        <v>1571</v>
      </c>
      <c r="BV127" s="383" t="s">
        <v>1581</v>
      </c>
      <c r="BW127" s="383">
        <v>60180</v>
      </c>
      <c r="BX127" s="385" t="s">
        <v>2517</v>
      </c>
      <c r="BY127" s="71"/>
      <c r="BZ127" s="475">
        <v>122</v>
      </c>
      <c r="CA127" s="320" t="b">
        <f>EXACT(A127,CH127)</f>
        <v>1</v>
      </c>
      <c r="CB127" s="318" t="b">
        <f>EXACT(D127,CF127)</f>
        <v>1</v>
      </c>
      <c r="CC127" s="318" t="b">
        <f>EXACT(E127,CG127)</f>
        <v>1</v>
      </c>
      <c r="CD127" s="502">
        <f>+S127-BC127</f>
        <v>0</v>
      </c>
      <c r="CE127" s="17" t="s">
        <v>672</v>
      </c>
      <c r="CF127" s="17" t="s">
        <v>535</v>
      </c>
      <c r="CG127" s="103" t="s">
        <v>2033</v>
      </c>
      <c r="CH127" s="275">
        <v>3179900116945</v>
      </c>
      <c r="CI127" s="447"/>
      <c r="CJ127" s="17"/>
      <c r="CK127" s="276"/>
      <c r="CL127" s="17"/>
      <c r="CM127" s="273"/>
      <c r="CN127" s="17"/>
      <c r="CO127" s="364"/>
    </row>
    <row r="128" spans="1:93" s="51" customFormat="1">
      <c r="A128" s="452" t="s">
        <v>4974</v>
      </c>
      <c r="B128" s="83" t="s">
        <v>709</v>
      </c>
      <c r="C128" s="237" t="s">
        <v>686</v>
      </c>
      <c r="D128" s="86" t="s">
        <v>3377</v>
      </c>
      <c r="E128" s="92" t="s">
        <v>3350</v>
      </c>
      <c r="F128" s="452" t="s">
        <v>4974</v>
      </c>
      <c r="G128" s="59" t="s">
        <v>1580</v>
      </c>
      <c r="H128" s="449" t="s">
        <v>3473</v>
      </c>
      <c r="I128" s="244">
        <v>27335.7</v>
      </c>
      <c r="J128" s="310">
        <v>0</v>
      </c>
      <c r="K128" s="81">
        <v>67.95</v>
      </c>
      <c r="L128" s="81">
        <v>0</v>
      </c>
      <c r="M128" s="85">
        <v>0</v>
      </c>
      <c r="N128" s="81">
        <v>0</v>
      </c>
      <c r="O128" s="81">
        <v>0</v>
      </c>
      <c r="P128" s="85">
        <v>78.510000000000005</v>
      </c>
      <c r="Q128" s="81">
        <v>0</v>
      </c>
      <c r="R128" s="85">
        <v>17007</v>
      </c>
      <c r="S128" s="81">
        <v>7526.0099999999984</v>
      </c>
      <c r="T128" s="227" t="s">
        <v>1581</v>
      </c>
      <c r="U128" s="496">
        <v>553</v>
      </c>
      <c r="V128" s="237" t="s">
        <v>686</v>
      </c>
      <c r="W128" s="86" t="s">
        <v>3377</v>
      </c>
      <c r="X128" s="92" t="s">
        <v>3350</v>
      </c>
      <c r="Y128" s="262">
        <v>3180100030398</v>
      </c>
      <c r="Z128" s="228" t="s">
        <v>1581</v>
      </c>
      <c r="AA128" s="266">
        <v>19877.64</v>
      </c>
      <c r="AB128" s="66">
        <v>15720</v>
      </c>
      <c r="AC128" s="65"/>
      <c r="AD128" s="266">
        <v>863</v>
      </c>
      <c r="AE128" s="266">
        <v>424</v>
      </c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>
        <v>0</v>
      </c>
      <c r="AS128" s="65"/>
      <c r="AT128" s="65"/>
      <c r="AU128" s="65"/>
      <c r="AV128" s="148"/>
      <c r="AW128" s="65"/>
      <c r="AX128" s="65">
        <v>2792.13</v>
      </c>
      <c r="AY128" s="66"/>
      <c r="AZ128" s="66">
        <v>78.510000000000005</v>
      </c>
      <c r="BA128" s="74">
        <v>0</v>
      </c>
      <c r="BB128" s="66">
        <v>27403.65</v>
      </c>
      <c r="BC128" s="66">
        <v>7526.010000000002</v>
      </c>
      <c r="BD128" s="252"/>
      <c r="BE128" s="170">
        <v>554</v>
      </c>
      <c r="BF128" s="101" t="s">
        <v>3556</v>
      </c>
      <c r="BG128" s="158" t="s">
        <v>3377</v>
      </c>
      <c r="BH128" s="92" t="s">
        <v>3350</v>
      </c>
      <c r="BI128" s="169">
        <v>15720</v>
      </c>
      <c r="BJ128" s="124">
        <v>15720</v>
      </c>
      <c r="BK128" s="124">
        <v>0</v>
      </c>
      <c r="BL128" s="158"/>
      <c r="BM128" s="48"/>
      <c r="BN128" s="67"/>
      <c r="BO128" s="67"/>
      <c r="BP128" s="48"/>
      <c r="BQ128" s="368" t="s">
        <v>3786</v>
      </c>
      <c r="BR128" s="380" t="s">
        <v>709</v>
      </c>
      <c r="BS128" s="381" t="s">
        <v>709</v>
      </c>
      <c r="BT128" s="382" t="s">
        <v>719</v>
      </c>
      <c r="BU128" s="383" t="s">
        <v>719</v>
      </c>
      <c r="BV128" s="384" t="s">
        <v>1581</v>
      </c>
      <c r="BW128" s="384">
        <v>60140</v>
      </c>
      <c r="BX128" s="385" t="s">
        <v>3714</v>
      </c>
      <c r="BZ128" s="475">
        <v>554</v>
      </c>
      <c r="CA128" s="320" t="b">
        <f>EXACT(A128,CH128)</f>
        <v>1</v>
      </c>
      <c r="CB128" s="318" t="b">
        <f>EXACT(D128,CF128)</f>
        <v>1</v>
      </c>
      <c r="CC128" s="318" t="b">
        <f>EXACT(E128,CG128)</f>
        <v>1</v>
      </c>
      <c r="CD128" s="502">
        <f>+S127-BC127</f>
        <v>0</v>
      </c>
      <c r="CE128" s="86" t="s">
        <v>686</v>
      </c>
      <c r="CF128" s="157" t="s">
        <v>3377</v>
      </c>
      <c r="CG128" s="99" t="s">
        <v>3350</v>
      </c>
      <c r="CH128" s="311">
        <v>3180100030398</v>
      </c>
      <c r="CI128" s="447"/>
      <c r="CJ128" s="17"/>
      <c r="CK128" s="276"/>
      <c r="CL128" s="17"/>
      <c r="CM128" s="273"/>
      <c r="CN128" s="17"/>
      <c r="CO128" s="157"/>
    </row>
    <row r="129" spans="1:93" s="51" customFormat="1">
      <c r="A129" s="451" t="s">
        <v>5207</v>
      </c>
      <c r="B129" s="83" t="s">
        <v>709</v>
      </c>
      <c r="C129" s="129" t="s">
        <v>672</v>
      </c>
      <c r="D129" s="158" t="s">
        <v>3356</v>
      </c>
      <c r="E129" s="92" t="s">
        <v>5206</v>
      </c>
      <c r="F129" s="451" t="s">
        <v>5207</v>
      </c>
      <c r="G129" s="59" t="s">
        <v>1580</v>
      </c>
      <c r="H129" s="449" t="s">
        <v>5208</v>
      </c>
      <c r="I129" s="234">
        <v>33483.1</v>
      </c>
      <c r="J129" s="234">
        <v>0</v>
      </c>
      <c r="K129" s="234">
        <v>32.18</v>
      </c>
      <c r="L129" s="234">
        <v>0</v>
      </c>
      <c r="M129" s="85">
        <v>0</v>
      </c>
      <c r="N129" s="85">
        <v>0</v>
      </c>
      <c r="O129" s="234">
        <v>0</v>
      </c>
      <c r="P129" s="234">
        <v>321.58999999999997</v>
      </c>
      <c r="Q129" s="234">
        <v>0</v>
      </c>
      <c r="R129" s="234">
        <v>22950</v>
      </c>
      <c r="S129" s="234">
        <v>10243.689999999999</v>
      </c>
      <c r="T129" s="227" t="s">
        <v>1581</v>
      </c>
      <c r="U129" s="496">
        <v>195</v>
      </c>
      <c r="V129" s="129" t="s">
        <v>672</v>
      </c>
      <c r="W129" s="158" t="s">
        <v>3356</v>
      </c>
      <c r="X129" s="92" t="s">
        <v>5206</v>
      </c>
      <c r="Y129" s="262">
        <v>3180100100418</v>
      </c>
      <c r="Z129" s="228" t="s">
        <v>1581</v>
      </c>
      <c r="AA129" s="266">
        <v>23271.59</v>
      </c>
      <c r="AB129" s="65">
        <v>22950</v>
      </c>
      <c r="AC129" s="65"/>
      <c r="AD129" s="65">
        <v>0</v>
      </c>
      <c r="AE129" s="65">
        <v>0</v>
      </c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148"/>
      <c r="AW129" s="65"/>
      <c r="AX129" s="65">
        <v>0</v>
      </c>
      <c r="AY129" s="65"/>
      <c r="AZ129" s="65">
        <v>321.58999999999997</v>
      </c>
      <c r="BA129" s="57">
        <v>0</v>
      </c>
      <c r="BB129" s="65">
        <v>33515.279999999999</v>
      </c>
      <c r="BC129" s="65">
        <v>10243.689999999999</v>
      </c>
      <c r="BD129" s="252"/>
      <c r="BE129" s="170">
        <v>195</v>
      </c>
      <c r="BF129" s="163" t="s">
        <v>5556</v>
      </c>
      <c r="BG129" s="158" t="s">
        <v>3356</v>
      </c>
      <c r="BH129" s="92" t="s">
        <v>5206</v>
      </c>
      <c r="BI129" s="65">
        <v>22950</v>
      </c>
      <c r="BJ129" s="57">
        <v>22950</v>
      </c>
      <c r="BK129" s="171">
        <v>0</v>
      </c>
      <c r="BL129" s="86"/>
      <c r="BM129" s="48"/>
      <c r="BN129" s="67"/>
      <c r="BO129" s="67"/>
      <c r="BP129" s="48"/>
      <c r="BQ129" s="368" t="s">
        <v>5680</v>
      </c>
      <c r="BR129" s="380" t="s">
        <v>727</v>
      </c>
      <c r="BS129" s="381" t="s">
        <v>709</v>
      </c>
      <c r="BT129" s="382" t="s">
        <v>45</v>
      </c>
      <c r="BU129" s="383" t="s">
        <v>1416</v>
      </c>
      <c r="BV129" s="384" t="s">
        <v>1581</v>
      </c>
      <c r="BW129" s="384">
        <v>60000</v>
      </c>
      <c r="BX129" s="385" t="s">
        <v>5681</v>
      </c>
      <c r="BY129" s="22"/>
      <c r="BZ129" s="475">
        <v>1364</v>
      </c>
      <c r="CA129" s="320" t="b">
        <f>EXACT(A129,CH129)</f>
        <v>1</v>
      </c>
      <c r="CB129" s="318" t="b">
        <f>EXACT(D129,CF129)</f>
        <v>1</v>
      </c>
      <c r="CC129" s="318" t="b">
        <f>EXACT(E129,CG129)</f>
        <v>1</v>
      </c>
      <c r="CD129" s="502">
        <f>+S129-BC129</f>
        <v>0</v>
      </c>
      <c r="CE129" s="17" t="s">
        <v>672</v>
      </c>
      <c r="CF129" s="17" t="s">
        <v>3356</v>
      </c>
      <c r="CG129" s="103" t="s">
        <v>5206</v>
      </c>
      <c r="CH129" s="275">
        <v>3180100100418</v>
      </c>
      <c r="CI129" s="447"/>
      <c r="CJ129" s="17"/>
      <c r="CK129" s="276"/>
      <c r="CL129" s="17"/>
      <c r="CM129" s="17"/>
      <c r="CN129" s="17"/>
      <c r="CO129" s="17"/>
    </row>
    <row r="130" spans="1:93">
      <c r="A130" s="452" t="s">
        <v>4952</v>
      </c>
      <c r="B130" s="83" t="s">
        <v>709</v>
      </c>
      <c r="C130" s="331" t="s">
        <v>672</v>
      </c>
      <c r="D130" s="332" t="s">
        <v>268</v>
      </c>
      <c r="E130" s="333" t="s">
        <v>3013</v>
      </c>
      <c r="F130" s="452" t="s">
        <v>4952</v>
      </c>
      <c r="G130" s="59" t="s">
        <v>1580</v>
      </c>
      <c r="H130" s="459" t="s">
        <v>3071</v>
      </c>
      <c r="I130" s="426">
        <v>11698.68</v>
      </c>
      <c r="J130" s="426">
        <v>0</v>
      </c>
      <c r="K130" s="426">
        <v>0</v>
      </c>
      <c r="L130" s="426">
        <v>0</v>
      </c>
      <c r="M130" s="427">
        <v>467</v>
      </c>
      <c r="N130" s="427">
        <v>0</v>
      </c>
      <c r="O130" s="426">
        <v>0</v>
      </c>
      <c r="P130" s="426">
        <v>0</v>
      </c>
      <c r="Q130" s="426">
        <v>0</v>
      </c>
      <c r="R130" s="426">
        <v>0</v>
      </c>
      <c r="S130" s="426">
        <v>12165.68</v>
      </c>
      <c r="T130" s="227" t="s">
        <v>1581</v>
      </c>
      <c r="U130" s="496">
        <v>518</v>
      </c>
      <c r="V130" s="331" t="s">
        <v>672</v>
      </c>
      <c r="W130" s="332" t="s">
        <v>268</v>
      </c>
      <c r="X130" s="333" t="s">
        <v>3013</v>
      </c>
      <c r="Y130" s="291">
        <v>3180100283041</v>
      </c>
      <c r="Z130" s="228" t="s">
        <v>1581</v>
      </c>
      <c r="AA130" s="346">
        <v>0</v>
      </c>
      <c r="AB130" s="335">
        <v>0</v>
      </c>
      <c r="AC130" s="347"/>
      <c r="AD130" s="336"/>
      <c r="AE130" s="336"/>
      <c r="AF130" s="335"/>
      <c r="AG130" s="335"/>
      <c r="AH130" s="335"/>
      <c r="AI130" s="335"/>
      <c r="AJ130" s="335"/>
      <c r="AK130" s="335"/>
      <c r="AL130" s="335"/>
      <c r="AM130" s="348"/>
      <c r="AN130" s="348"/>
      <c r="AO130" s="348"/>
      <c r="AP130" s="348"/>
      <c r="AQ130" s="349"/>
      <c r="AR130" s="349"/>
      <c r="AS130" s="348"/>
      <c r="AT130" s="348"/>
      <c r="AU130" s="348"/>
      <c r="AV130" s="350"/>
      <c r="AW130" s="348"/>
      <c r="AX130" s="348">
        <v>0</v>
      </c>
      <c r="AY130" s="349"/>
      <c r="AZ130" s="349">
        <v>0</v>
      </c>
      <c r="BA130" s="351">
        <v>0</v>
      </c>
      <c r="BB130" s="349">
        <v>12165.68</v>
      </c>
      <c r="BC130" s="349">
        <v>12165.68</v>
      </c>
      <c r="BD130" s="338"/>
      <c r="BE130" s="170">
        <v>519</v>
      </c>
      <c r="BF130" s="352" t="s">
        <v>3122</v>
      </c>
      <c r="BG130" s="332" t="s">
        <v>268</v>
      </c>
      <c r="BH130" s="333" t="s">
        <v>3013</v>
      </c>
      <c r="BI130" s="349">
        <v>0</v>
      </c>
      <c r="BJ130" s="349">
        <v>0</v>
      </c>
      <c r="BK130" s="363">
        <v>0</v>
      </c>
      <c r="BL130" s="332"/>
      <c r="BM130" s="334"/>
      <c r="BN130" s="353"/>
      <c r="BO130" s="353"/>
      <c r="BP130" s="354"/>
      <c r="BQ130" s="375">
        <v>174</v>
      </c>
      <c r="BR130" s="406" t="s">
        <v>689</v>
      </c>
      <c r="BS130" s="403" t="s">
        <v>51</v>
      </c>
      <c r="BT130" s="407" t="s">
        <v>3203</v>
      </c>
      <c r="BU130" s="407" t="s">
        <v>1531</v>
      </c>
      <c r="BV130" s="408" t="s">
        <v>1270</v>
      </c>
      <c r="BW130" s="408">
        <v>17000</v>
      </c>
      <c r="BX130" s="409" t="s">
        <v>3204</v>
      </c>
      <c r="BY130" s="355"/>
      <c r="BZ130" s="495">
        <v>195</v>
      </c>
      <c r="CA130" s="320" t="b">
        <f>EXACT(A130,CH130)</f>
        <v>1</v>
      </c>
      <c r="CB130" s="318" t="b">
        <f>EXACT(D130,CF130)</f>
        <v>1</v>
      </c>
      <c r="CC130" s="318" t="b">
        <f>EXACT(E130,CG130)</f>
        <v>1</v>
      </c>
      <c r="CD130" s="502">
        <f>+S129-BC129</f>
        <v>0</v>
      </c>
      <c r="CE130" s="17" t="s">
        <v>672</v>
      </c>
      <c r="CF130" s="51" t="s">
        <v>268</v>
      </c>
      <c r="CG130" s="51" t="s">
        <v>3013</v>
      </c>
      <c r="CH130" s="312">
        <v>3180100283041</v>
      </c>
      <c r="CJ130" s="51"/>
      <c r="CM130" s="273"/>
      <c r="CO130" s="157"/>
    </row>
    <row r="131" spans="1:93" s="51" customFormat="1">
      <c r="A131" s="452" t="s">
        <v>7495</v>
      </c>
      <c r="B131" s="83" t="s">
        <v>709</v>
      </c>
      <c r="C131" s="242" t="s">
        <v>672</v>
      </c>
      <c r="D131" s="1" t="s">
        <v>355</v>
      </c>
      <c r="E131" s="1" t="s">
        <v>6812</v>
      </c>
      <c r="F131" s="452" t="s">
        <v>7495</v>
      </c>
      <c r="G131" s="59" t="s">
        <v>1580</v>
      </c>
      <c r="H131" s="449" t="s">
        <v>6943</v>
      </c>
      <c r="I131" s="234">
        <v>33853.279999999999</v>
      </c>
      <c r="J131" s="234">
        <v>0</v>
      </c>
      <c r="K131" s="234">
        <v>0</v>
      </c>
      <c r="L131" s="234">
        <v>0</v>
      </c>
      <c r="M131" s="85">
        <v>0</v>
      </c>
      <c r="N131" s="85">
        <v>0</v>
      </c>
      <c r="O131" s="234">
        <v>0</v>
      </c>
      <c r="P131" s="234">
        <v>0</v>
      </c>
      <c r="Q131" s="234">
        <v>0</v>
      </c>
      <c r="R131" s="234">
        <v>24487.09</v>
      </c>
      <c r="S131" s="234">
        <v>9366.1899999999987</v>
      </c>
      <c r="T131" s="227" t="s">
        <v>1581</v>
      </c>
      <c r="U131" s="496">
        <v>943</v>
      </c>
      <c r="V131" s="242" t="s">
        <v>672</v>
      </c>
      <c r="W131" s="1" t="s">
        <v>355</v>
      </c>
      <c r="X131" s="1" t="s">
        <v>6812</v>
      </c>
      <c r="Y131" s="262">
        <v>3180100325614</v>
      </c>
      <c r="Z131" s="228" t="s">
        <v>1581</v>
      </c>
      <c r="AA131" s="54">
        <v>24487.09</v>
      </c>
      <c r="AB131" s="55">
        <v>22306.09</v>
      </c>
      <c r="AC131" s="56"/>
      <c r="AD131" s="175">
        <v>863</v>
      </c>
      <c r="AE131" s="175">
        <v>424</v>
      </c>
      <c r="AF131" s="55">
        <v>694</v>
      </c>
      <c r="AG131" s="55"/>
      <c r="AH131" s="55"/>
      <c r="AI131" s="55">
        <v>200</v>
      </c>
      <c r="AJ131" s="55"/>
      <c r="AK131" s="55"/>
      <c r="AL131" s="55"/>
      <c r="AM131" s="57"/>
      <c r="AN131" s="57"/>
      <c r="AO131" s="57"/>
      <c r="AP131" s="57"/>
      <c r="AQ131" s="58"/>
      <c r="AR131" s="58"/>
      <c r="AS131" s="57"/>
      <c r="AT131" s="57"/>
      <c r="AU131" s="57"/>
      <c r="AV131" s="147"/>
      <c r="AW131" s="57"/>
      <c r="AX131" s="57">
        <v>0</v>
      </c>
      <c r="AY131" s="58"/>
      <c r="AZ131" s="58">
        <v>0</v>
      </c>
      <c r="BA131" s="74">
        <v>0</v>
      </c>
      <c r="BB131" s="58">
        <v>33853.279999999999</v>
      </c>
      <c r="BC131" s="58">
        <v>9366.1899999999987</v>
      </c>
      <c r="BD131" s="252"/>
      <c r="BE131" s="170">
        <v>944</v>
      </c>
      <c r="BF131" s="101" t="s">
        <v>7120</v>
      </c>
      <c r="BG131" s="158" t="s">
        <v>355</v>
      </c>
      <c r="BH131" s="92" t="s">
        <v>6812</v>
      </c>
      <c r="BI131" s="58">
        <v>22306.09</v>
      </c>
      <c r="BJ131" s="58">
        <v>22306.09</v>
      </c>
      <c r="BK131" s="124">
        <v>0</v>
      </c>
      <c r="BL131" s="158"/>
      <c r="BM131" s="59"/>
      <c r="BN131" s="60"/>
      <c r="BO131" s="60"/>
      <c r="BP131" s="59"/>
      <c r="BQ131" s="369">
        <v>64</v>
      </c>
      <c r="BR131" s="380">
        <v>5</v>
      </c>
      <c r="BS131" s="381" t="s">
        <v>51</v>
      </c>
      <c r="BT131" s="383" t="s">
        <v>731</v>
      </c>
      <c r="BU131" s="383" t="s">
        <v>679</v>
      </c>
      <c r="BV131" s="383" t="s">
        <v>1581</v>
      </c>
      <c r="BW131" s="383" t="s">
        <v>680</v>
      </c>
      <c r="BX131" s="385" t="s">
        <v>7340</v>
      </c>
      <c r="BY131" s="22"/>
      <c r="BZ131" s="495">
        <v>519</v>
      </c>
      <c r="CA131" s="320" t="b">
        <f>EXACT(A131,CH131)</f>
        <v>1</v>
      </c>
      <c r="CB131" s="318" t="b">
        <f>EXACT(D131,CF131)</f>
        <v>1</v>
      </c>
      <c r="CC131" s="318" t="b">
        <f>EXACT(E131,CG131)</f>
        <v>1</v>
      </c>
      <c r="CD131" s="502">
        <f>+S130-BC130</f>
        <v>0</v>
      </c>
      <c r="CE131" s="17" t="s">
        <v>672</v>
      </c>
      <c r="CF131" s="17" t="s">
        <v>355</v>
      </c>
      <c r="CG131" s="103" t="s">
        <v>6812</v>
      </c>
      <c r="CH131" s="275">
        <v>3180100325614</v>
      </c>
      <c r="CI131" s="447"/>
      <c r="CJ131" s="17"/>
      <c r="CK131" s="276"/>
      <c r="CL131" s="17"/>
      <c r="CM131" s="273"/>
      <c r="CN131" s="17"/>
      <c r="CO131" s="17"/>
    </row>
    <row r="132" spans="1:93" s="51" customFormat="1">
      <c r="A132" s="452" t="s">
        <v>7830</v>
      </c>
      <c r="B132" s="83" t="s">
        <v>709</v>
      </c>
      <c r="C132" s="237" t="s">
        <v>672</v>
      </c>
      <c r="D132" s="86" t="s">
        <v>7721</v>
      </c>
      <c r="E132" s="92" t="s">
        <v>7703</v>
      </c>
      <c r="F132" s="452" t="s">
        <v>7830</v>
      </c>
      <c r="G132" s="59" t="s">
        <v>1580</v>
      </c>
      <c r="H132" s="449" t="s">
        <v>7946</v>
      </c>
      <c r="I132" s="244">
        <v>56612.800000000003</v>
      </c>
      <c r="J132" s="310">
        <v>0</v>
      </c>
      <c r="K132" s="81">
        <v>0</v>
      </c>
      <c r="L132" s="81">
        <v>0</v>
      </c>
      <c r="M132" s="85">
        <v>0</v>
      </c>
      <c r="N132" s="81">
        <v>0</v>
      </c>
      <c r="O132" s="81">
        <v>0</v>
      </c>
      <c r="P132" s="85">
        <v>1973.94</v>
      </c>
      <c r="Q132" s="81">
        <v>0</v>
      </c>
      <c r="R132" s="85">
        <v>34187</v>
      </c>
      <c r="S132" s="81">
        <v>20451.86</v>
      </c>
      <c r="T132" s="227" t="s">
        <v>1581</v>
      </c>
      <c r="U132" s="496">
        <v>884</v>
      </c>
      <c r="V132" s="237" t="s">
        <v>672</v>
      </c>
      <c r="W132" s="86" t="s">
        <v>7721</v>
      </c>
      <c r="X132" s="92" t="s">
        <v>7703</v>
      </c>
      <c r="Y132" s="262" t="s">
        <v>7830</v>
      </c>
      <c r="Z132" s="228" t="s">
        <v>1581</v>
      </c>
      <c r="AA132" s="55">
        <v>36160.94</v>
      </c>
      <c r="AB132" s="55">
        <v>32900</v>
      </c>
      <c r="AC132" s="59"/>
      <c r="AD132" s="175">
        <v>863</v>
      </c>
      <c r="AE132" s="175">
        <v>424</v>
      </c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147"/>
      <c r="AW132" s="59"/>
      <c r="AX132" s="59">
        <v>0</v>
      </c>
      <c r="AY132" s="59"/>
      <c r="AZ132" s="59">
        <v>1973.94</v>
      </c>
      <c r="BA132" s="59">
        <v>0</v>
      </c>
      <c r="BB132" s="59">
        <v>56612.800000000003</v>
      </c>
      <c r="BC132" s="59">
        <v>20451.86</v>
      </c>
      <c r="BD132" s="252"/>
      <c r="BE132" s="170">
        <v>885</v>
      </c>
      <c r="BF132" s="282" t="s">
        <v>8342</v>
      </c>
      <c r="BG132" s="158" t="s">
        <v>7721</v>
      </c>
      <c r="BH132" s="92" t="s">
        <v>7703</v>
      </c>
      <c r="BI132" s="121">
        <v>32900</v>
      </c>
      <c r="BJ132" s="121">
        <v>32900</v>
      </c>
      <c r="BK132" s="124">
        <v>0</v>
      </c>
      <c r="BL132" s="158"/>
      <c r="BM132" s="59"/>
      <c r="BN132" s="59"/>
      <c r="BO132" s="59"/>
      <c r="BP132" s="48"/>
      <c r="BQ132" s="368" t="s">
        <v>8031</v>
      </c>
      <c r="BR132" s="380">
        <v>9</v>
      </c>
      <c r="BS132" s="381" t="s">
        <v>51</v>
      </c>
      <c r="BT132" s="388" t="s">
        <v>702</v>
      </c>
      <c r="BU132" s="388" t="s">
        <v>702</v>
      </c>
      <c r="BV132" s="388" t="s">
        <v>1581</v>
      </c>
      <c r="BW132" s="389">
        <v>60110</v>
      </c>
      <c r="BX132" s="385"/>
      <c r="BY132" s="22"/>
      <c r="BZ132" s="495">
        <v>943</v>
      </c>
      <c r="CA132" s="320" t="b">
        <f>EXACT(A132,CH132)</f>
        <v>1</v>
      </c>
      <c r="CB132" s="318" t="b">
        <f>EXACT(D132,CF132)</f>
        <v>1</v>
      </c>
      <c r="CC132" s="318" t="b">
        <f>EXACT(E132,CG132)</f>
        <v>1</v>
      </c>
      <c r="CD132" s="502">
        <f>+S131-BC131</f>
        <v>0</v>
      </c>
      <c r="CE132" s="17" t="s">
        <v>672</v>
      </c>
      <c r="CF132" s="17" t="s">
        <v>7721</v>
      </c>
      <c r="CG132" s="103" t="s">
        <v>7703</v>
      </c>
      <c r="CH132" s="275" t="s">
        <v>7830</v>
      </c>
      <c r="CJ132" s="17"/>
      <c r="CK132" s="276"/>
      <c r="CL132" s="17"/>
      <c r="CM132" s="273"/>
      <c r="CN132" s="17"/>
      <c r="CO132" s="157"/>
    </row>
    <row r="133" spans="1:93" s="51" customFormat="1">
      <c r="A133" s="452" t="s">
        <v>7402</v>
      </c>
      <c r="B133" s="83" t="s">
        <v>709</v>
      </c>
      <c r="C133" s="129" t="s">
        <v>672</v>
      </c>
      <c r="D133" s="158" t="s">
        <v>6722</v>
      </c>
      <c r="E133" s="92" t="s">
        <v>6723</v>
      </c>
      <c r="F133" s="452" t="s">
        <v>7402</v>
      </c>
      <c r="G133" s="59" t="s">
        <v>1580</v>
      </c>
      <c r="H133" s="449" t="s">
        <v>6865</v>
      </c>
      <c r="I133" s="234">
        <v>53718.6</v>
      </c>
      <c r="J133" s="234">
        <v>0</v>
      </c>
      <c r="K133" s="234">
        <v>0</v>
      </c>
      <c r="L133" s="234">
        <v>0</v>
      </c>
      <c r="M133" s="85">
        <v>0</v>
      </c>
      <c r="N133" s="85">
        <v>0</v>
      </c>
      <c r="O133" s="234">
        <v>0</v>
      </c>
      <c r="P133" s="234">
        <v>1555.94</v>
      </c>
      <c r="Q133" s="234">
        <v>0</v>
      </c>
      <c r="R133" s="234">
        <v>6756</v>
      </c>
      <c r="S133" s="234">
        <v>45406.659999999996</v>
      </c>
      <c r="T133" s="227" t="s">
        <v>1581</v>
      </c>
      <c r="U133" s="496">
        <v>81</v>
      </c>
      <c r="V133" s="129" t="s">
        <v>672</v>
      </c>
      <c r="W133" s="158" t="s">
        <v>6722</v>
      </c>
      <c r="X133" s="92" t="s">
        <v>6723</v>
      </c>
      <c r="Y133" s="261">
        <v>3180100496192</v>
      </c>
      <c r="Z133" s="228" t="s">
        <v>1581</v>
      </c>
      <c r="AA133" s="55">
        <v>8311.94</v>
      </c>
      <c r="AB133" s="55">
        <v>4190</v>
      </c>
      <c r="AC133" s="59"/>
      <c r="AD133" s="175">
        <v>863</v>
      </c>
      <c r="AE133" s="175">
        <v>424</v>
      </c>
      <c r="AF133" s="59">
        <v>1279</v>
      </c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148"/>
      <c r="AW133" s="59"/>
      <c r="AX133" s="59">
        <v>0</v>
      </c>
      <c r="AY133" s="59"/>
      <c r="AZ133" s="59">
        <v>1555.94</v>
      </c>
      <c r="BA133" s="59">
        <v>0</v>
      </c>
      <c r="BB133" s="59">
        <v>53718.6</v>
      </c>
      <c r="BC133" s="59">
        <v>45406.659999999996</v>
      </c>
      <c r="BD133" s="252"/>
      <c r="BE133" s="170">
        <v>81</v>
      </c>
      <c r="BF133" s="101" t="s">
        <v>6996</v>
      </c>
      <c r="BG133" s="158" t="s">
        <v>6722</v>
      </c>
      <c r="BH133" s="92" t="s">
        <v>6723</v>
      </c>
      <c r="BI133" s="121">
        <v>4190</v>
      </c>
      <c r="BJ133" s="121">
        <v>4190</v>
      </c>
      <c r="BK133" s="121">
        <v>0</v>
      </c>
      <c r="BL133" s="158"/>
      <c r="BM133" s="59"/>
      <c r="BN133" s="59"/>
      <c r="BO133" s="59"/>
      <c r="BP133" s="48"/>
      <c r="BQ133" s="368">
        <v>194</v>
      </c>
      <c r="BR133" s="380" t="s">
        <v>676</v>
      </c>
      <c r="BS133" s="381" t="s">
        <v>51</v>
      </c>
      <c r="BT133" s="382" t="s">
        <v>714</v>
      </c>
      <c r="BU133" s="383" t="s">
        <v>707</v>
      </c>
      <c r="BV133" s="384" t="s">
        <v>1581</v>
      </c>
      <c r="BW133" s="384">
        <v>60220</v>
      </c>
      <c r="BX133" s="385" t="s">
        <v>7184</v>
      </c>
      <c r="BY133" s="76"/>
      <c r="BZ133" s="475">
        <v>884</v>
      </c>
      <c r="CA133" s="320" t="b">
        <f>EXACT(A133,CH133)</f>
        <v>1</v>
      </c>
      <c r="CB133" s="318" t="b">
        <f>EXACT(D133,CF133)</f>
        <v>1</v>
      </c>
      <c r="CC133" s="318" t="b">
        <f>EXACT(E133,CG133)</f>
        <v>1</v>
      </c>
      <c r="CD133" s="502">
        <f>+S133-BC133</f>
        <v>0</v>
      </c>
      <c r="CE133" s="17" t="s">
        <v>672</v>
      </c>
      <c r="CF133" s="17" t="s">
        <v>6722</v>
      </c>
      <c r="CG133" s="103" t="s">
        <v>6723</v>
      </c>
      <c r="CH133" s="275">
        <v>3180100496192</v>
      </c>
      <c r="CI133" s="447"/>
      <c r="CJ133" s="17"/>
      <c r="CK133" s="276"/>
      <c r="CL133" s="17"/>
      <c r="CM133" s="273"/>
      <c r="CN133" s="17"/>
      <c r="CO133" s="157"/>
    </row>
    <row r="134" spans="1:93" s="51" customFormat="1">
      <c r="A134" s="452" t="s">
        <v>4924</v>
      </c>
      <c r="B134" s="83" t="s">
        <v>709</v>
      </c>
      <c r="C134" s="129" t="s">
        <v>686</v>
      </c>
      <c r="D134" s="158" t="s">
        <v>1206</v>
      </c>
      <c r="E134" s="92" t="s">
        <v>1207</v>
      </c>
      <c r="F134" s="452" t="s">
        <v>4924</v>
      </c>
      <c r="G134" s="59" t="s">
        <v>1580</v>
      </c>
      <c r="H134" s="449" t="s">
        <v>1814</v>
      </c>
      <c r="I134" s="234">
        <v>22720.6</v>
      </c>
      <c r="J134" s="234">
        <v>0</v>
      </c>
      <c r="K134" s="234">
        <v>161.15</v>
      </c>
      <c r="L134" s="234">
        <v>0</v>
      </c>
      <c r="M134" s="85">
        <v>2090</v>
      </c>
      <c r="N134" s="85">
        <v>0</v>
      </c>
      <c r="O134" s="234">
        <v>0</v>
      </c>
      <c r="P134" s="234">
        <v>0</v>
      </c>
      <c r="Q134" s="234">
        <v>0</v>
      </c>
      <c r="R134" s="234">
        <v>10163</v>
      </c>
      <c r="S134" s="234">
        <v>14808.75</v>
      </c>
      <c r="T134" s="227" t="s">
        <v>1581</v>
      </c>
      <c r="U134" s="496">
        <v>473</v>
      </c>
      <c r="V134" s="129" t="s">
        <v>686</v>
      </c>
      <c r="W134" s="158" t="s">
        <v>1206</v>
      </c>
      <c r="X134" s="92" t="s">
        <v>1207</v>
      </c>
      <c r="Y134" s="262">
        <v>3180100535619</v>
      </c>
      <c r="Z134" s="228" t="s">
        <v>1581</v>
      </c>
      <c r="AA134" s="54">
        <v>10163</v>
      </c>
      <c r="AB134" s="55">
        <v>8410</v>
      </c>
      <c r="AC134" s="56"/>
      <c r="AD134" s="175">
        <v>863</v>
      </c>
      <c r="AE134" s="175">
        <v>424</v>
      </c>
      <c r="AF134" s="55">
        <v>466</v>
      </c>
      <c r="AG134" s="55"/>
      <c r="AH134" s="55"/>
      <c r="AI134" s="55"/>
      <c r="AJ134" s="55"/>
      <c r="AK134" s="55"/>
      <c r="AL134" s="55"/>
      <c r="AM134" s="57"/>
      <c r="AN134" s="57"/>
      <c r="AO134" s="57"/>
      <c r="AP134" s="57"/>
      <c r="AQ134" s="58"/>
      <c r="AR134" s="58"/>
      <c r="AS134" s="57"/>
      <c r="AT134" s="57"/>
      <c r="AU134" s="57"/>
      <c r="AV134" s="147"/>
      <c r="AW134" s="57"/>
      <c r="AX134" s="57">
        <v>0</v>
      </c>
      <c r="AY134" s="58"/>
      <c r="AZ134" s="58">
        <v>0</v>
      </c>
      <c r="BA134" s="74">
        <v>0</v>
      </c>
      <c r="BB134" s="58">
        <v>24971.75</v>
      </c>
      <c r="BC134" s="58">
        <v>14808.75</v>
      </c>
      <c r="BD134" s="252"/>
      <c r="BE134" s="170">
        <v>474</v>
      </c>
      <c r="BF134" s="101" t="s">
        <v>2194</v>
      </c>
      <c r="BG134" s="158" t="s">
        <v>1206</v>
      </c>
      <c r="BH134" s="92" t="s">
        <v>1207</v>
      </c>
      <c r="BI134" s="58">
        <v>8410</v>
      </c>
      <c r="BJ134" s="58">
        <v>8410</v>
      </c>
      <c r="BK134" s="58">
        <v>0</v>
      </c>
      <c r="BL134" s="158"/>
      <c r="BM134" s="59"/>
      <c r="BN134" s="60"/>
      <c r="BO134" s="60"/>
      <c r="BP134" s="48"/>
      <c r="BQ134" s="368">
        <v>18</v>
      </c>
      <c r="BR134" s="380" t="s">
        <v>709</v>
      </c>
      <c r="BS134" s="381" t="s">
        <v>766</v>
      </c>
      <c r="BT134" s="382" t="s">
        <v>719</v>
      </c>
      <c r="BU134" s="383" t="s">
        <v>719</v>
      </c>
      <c r="BV134" s="384" t="s">
        <v>1581</v>
      </c>
      <c r="BW134" s="384">
        <v>60140</v>
      </c>
      <c r="BX134" s="385" t="s">
        <v>767</v>
      </c>
      <c r="BY134" s="23"/>
      <c r="BZ134" s="495">
        <v>81</v>
      </c>
      <c r="CA134" s="320" t="b">
        <f>EXACT(A134,CH134)</f>
        <v>1</v>
      </c>
      <c r="CB134" s="318" t="b">
        <f>EXACT(D134,CF134)</f>
        <v>1</v>
      </c>
      <c r="CC134" s="318" t="b">
        <f>EXACT(E134,CG134)</f>
        <v>1</v>
      </c>
      <c r="CD134" s="502">
        <f>+S133-BC133</f>
        <v>0</v>
      </c>
      <c r="CE134" s="17" t="s">
        <v>686</v>
      </c>
      <c r="CF134" s="157" t="s">
        <v>1206</v>
      </c>
      <c r="CG134" s="99" t="s">
        <v>1207</v>
      </c>
      <c r="CH134" s="275">
        <v>3180100535619</v>
      </c>
      <c r="CI134" s="447"/>
      <c r="CK134" s="276"/>
      <c r="CL134" s="17"/>
      <c r="CM134" s="273"/>
      <c r="CN134" s="17"/>
      <c r="CO134" s="158"/>
    </row>
    <row r="135" spans="1:93" s="51" customFormat="1">
      <c r="A135" s="452" t="s">
        <v>4674</v>
      </c>
      <c r="B135" s="83" t="s">
        <v>709</v>
      </c>
      <c r="C135" s="129" t="s">
        <v>672</v>
      </c>
      <c r="D135" s="158" t="s">
        <v>1231</v>
      </c>
      <c r="E135" s="92" t="s">
        <v>3892</v>
      </c>
      <c r="F135" s="452" t="s">
        <v>4674</v>
      </c>
      <c r="G135" s="59" t="s">
        <v>1580</v>
      </c>
      <c r="H135" s="449" t="s">
        <v>4000</v>
      </c>
      <c r="I135" s="234">
        <v>38533.949999999997</v>
      </c>
      <c r="J135" s="234">
        <v>0</v>
      </c>
      <c r="K135" s="234">
        <v>33.979999999999997</v>
      </c>
      <c r="L135" s="234">
        <v>0</v>
      </c>
      <c r="M135" s="85">
        <v>0</v>
      </c>
      <c r="N135" s="85">
        <v>0</v>
      </c>
      <c r="O135" s="234">
        <v>0</v>
      </c>
      <c r="P135" s="234">
        <v>428.39</v>
      </c>
      <c r="Q135" s="234">
        <v>0</v>
      </c>
      <c r="R135" s="234">
        <v>33287</v>
      </c>
      <c r="S135" s="234">
        <v>547.26000000000204</v>
      </c>
      <c r="T135" s="227" t="s">
        <v>1581</v>
      </c>
      <c r="U135" s="496">
        <v>952</v>
      </c>
      <c r="V135" s="129" t="s">
        <v>672</v>
      </c>
      <c r="W135" s="158" t="s">
        <v>1231</v>
      </c>
      <c r="X135" s="92" t="s">
        <v>3892</v>
      </c>
      <c r="Y135" s="262">
        <v>3180200055406</v>
      </c>
      <c r="Z135" s="228" t="s">
        <v>1581</v>
      </c>
      <c r="AA135" s="266">
        <v>38020.67</v>
      </c>
      <c r="AB135" s="66">
        <v>32000</v>
      </c>
      <c r="AC135" s="65"/>
      <c r="AD135" s="266">
        <v>863</v>
      </c>
      <c r="AE135" s="266">
        <v>424</v>
      </c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>
        <v>0</v>
      </c>
      <c r="AT135" s="65"/>
      <c r="AU135" s="65"/>
      <c r="AV135" s="148"/>
      <c r="AW135" s="65"/>
      <c r="AX135" s="65">
        <v>4305.28</v>
      </c>
      <c r="AY135" s="66"/>
      <c r="AZ135" s="66">
        <v>428.39</v>
      </c>
      <c r="BA135" s="74">
        <v>0</v>
      </c>
      <c r="BB135" s="66">
        <v>38567.93</v>
      </c>
      <c r="BC135" s="66">
        <v>547.26000000000204</v>
      </c>
      <c r="BD135" s="252"/>
      <c r="BE135" s="170">
        <v>953</v>
      </c>
      <c r="BF135" s="101" t="s">
        <v>4094</v>
      </c>
      <c r="BG135" s="158" t="s">
        <v>1231</v>
      </c>
      <c r="BH135" s="92" t="s">
        <v>3892</v>
      </c>
      <c r="BI135" s="169">
        <v>33730</v>
      </c>
      <c r="BJ135" s="124">
        <v>32000</v>
      </c>
      <c r="BK135" s="124">
        <v>1730</v>
      </c>
      <c r="BL135" s="158"/>
      <c r="BM135" s="48"/>
      <c r="BN135" s="67"/>
      <c r="BO135" s="67"/>
      <c r="BP135" s="59"/>
      <c r="BQ135" s="369">
        <v>197</v>
      </c>
      <c r="BR135" s="380" t="s">
        <v>712</v>
      </c>
      <c r="BS135" s="381" t="s">
        <v>51</v>
      </c>
      <c r="BT135" s="383" t="s">
        <v>4297</v>
      </c>
      <c r="BU135" s="383" t="s">
        <v>1123</v>
      </c>
      <c r="BV135" s="383" t="s">
        <v>1270</v>
      </c>
      <c r="BW135" s="383">
        <v>17170</v>
      </c>
      <c r="BX135" s="385" t="s">
        <v>4298</v>
      </c>
      <c r="BZ135" s="475">
        <v>474</v>
      </c>
      <c r="CA135" s="320" t="b">
        <f>EXACT(A135,CH135)</f>
        <v>1</v>
      </c>
      <c r="CB135" s="318" t="b">
        <f>EXACT(D135,CF135)</f>
        <v>1</v>
      </c>
      <c r="CC135" s="318" t="b">
        <f>EXACT(E135,CG135)</f>
        <v>1</v>
      </c>
      <c r="CD135" s="502">
        <f>+S134-BC134</f>
        <v>0</v>
      </c>
      <c r="CE135" s="17" t="s">
        <v>672</v>
      </c>
      <c r="CF135" s="157" t="s">
        <v>1231</v>
      </c>
      <c r="CG135" s="103" t="s">
        <v>3892</v>
      </c>
      <c r="CH135" s="275">
        <v>3180200055406</v>
      </c>
      <c r="CI135" s="447"/>
      <c r="CJ135" s="17"/>
      <c r="CK135" s="276"/>
      <c r="CM135" s="273"/>
      <c r="CN135" s="17"/>
      <c r="CO135" s="157"/>
    </row>
    <row r="136" spans="1:93" s="51" customFormat="1">
      <c r="A136" s="451" t="s">
        <v>8156</v>
      </c>
      <c r="B136" s="83" t="s">
        <v>709</v>
      </c>
      <c r="C136" s="237" t="s">
        <v>686</v>
      </c>
      <c r="D136" s="86" t="s">
        <v>8154</v>
      </c>
      <c r="E136" s="86" t="s">
        <v>8153</v>
      </c>
      <c r="F136" s="451" t="s">
        <v>8156</v>
      </c>
      <c r="G136" s="59" t="s">
        <v>1580</v>
      </c>
      <c r="H136" s="449" t="s">
        <v>8158</v>
      </c>
      <c r="I136" s="234">
        <v>36784.6</v>
      </c>
      <c r="J136" s="234">
        <v>0</v>
      </c>
      <c r="K136" s="234">
        <v>0</v>
      </c>
      <c r="L136" s="234">
        <v>0</v>
      </c>
      <c r="M136" s="85">
        <v>0</v>
      </c>
      <c r="N136" s="85">
        <v>0</v>
      </c>
      <c r="O136" s="234">
        <v>0</v>
      </c>
      <c r="P136" s="234">
        <v>460.27</v>
      </c>
      <c r="Q136" s="234">
        <v>0</v>
      </c>
      <c r="R136" s="234">
        <v>3558</v>
      </c>
      <c r="S136" s="234">
        <v>32766.329999999998</v>
      </c>
      <c r="T136" s="227" t="s">
        <v>1581</v>
      </c>
      <c r="U136" s="496">
        <v>1269</v>
      </c>
      <c r="V136" s="237" t="s">
        <v>686</v>
      </c>
      <c r="W136" s="86" t="s">
        <v>8154</v>
      </c>
      <c r="X136" s="422" t="s">
        <v>8153</v>
      </c>
      <c r="Y136" s="262">
        <v>3180200173697</v>
      </c>
      <c r="Z136" s="228" t="s">
        <v>1581</v>
      </c>
      <c r="AA136" s="54">
        <v>4018.27</v>
      </c>
      <c r="AB136" s="55">
        <v>2695</v>
      </c>
      <c r="AC136" s="56"/>
      <c r="AD136" s="175">
        <v>863</v>
      </c>
      <c r="AE136" s="175"/>
      <c r="AF136" s="55"/>
      <c r="AG136" s="55"/>
      <c r="AH136" s="55"/>
      <c r="AI136" s="55"/>
      <c r="AJ136" s="55"/>
      <c r="AK136" s="55"/>
      <c r="AL136" s="55"/>
      <c r="AM136" s="57"/>
      <c r="AN136" s="57"/>
      <c r="AO136" s="57"/>
      <c r="AP136" s="57"/>
      <c r="AQ136" s="58"/>
      <c r="AR136" s="58"/>
      <c r="AS136" s="57"/>
      <c r="AT136" s="57"/>
      <c r="AU136" s="57"/>
      <c r="AV136" s="147"/>
      <c r="AW136" s="57"/>
      <c r="AX136" s="57">
        <v>0</v>
      </c>
      <c r="AY136" s="58"/>
      <c r="AZ136" s="58">
        <v>460.27</v>
      </c>
      <c r="BA136" s="74">
        <v>0</v>
      </c>
      <c r="BB136" s="58">
        <v>36784.6</v>
      </c>
      <c r="BC136" s="58">
        <v>32766.329999999998</v>
      </c>
      <c r="BD136" s="252"/>
      <c r="BE136" s="170">
        <v>1271</v>
      </c>
      <c r="BF136" s="101" t="s">
        <v>8160</v>
      </c>
      <c r="BG136" s="158" t="s">
        <v>8154</v>
      </c>
      <c r="BH136" s="92" t="s">
        <v>8153</v>
      </c>
      <c r="BI136" s="58">
        <v>2695</v>
      </c>
      <c r="BJ136" s="58">
        <v>2695</v>
      </c>
      <c r="BK136" s="58">
        <v>0</v>
      </c>
      <c r="BL136" s="158"/>
      <c r="BM136" s="59"/>
      <c r="BN136" s="60"/>
      <c r="BO136" s="60"/>
      <c r="BP136" s="59"/>
      <c r="BQ136" s="370" t="s">
        <v>8161</v>
      </c>
      <c r="BR136" s="387">
        <v>2</v>
      </c>
      <c r="BS136" s="381" t="s">
        <v>51</v>
      </c>
      <c r="BT136" s="388" t="s">
        <v>8163</v>
      </c>
      <c r="BU136" s="383" t="s">
        <v>8164</v>
      </c>
      <c r="BV136" s="384" t="s">
        <v>1270</v>
      </c>
      <c r="BW136" s="384">
        <v>17110</v>
      </c>
      <c r="BX136" s="382" t="s">
        <v>8165</v>
      </c>
      <c r="BY136" s="62"/>
      <c r="BZ136" s="475">
        <v>952</v>
      </c>
      <c r="CA136" s="320" t="b">
        <f>EXACT(A136,CH136)</f>
        <v>1</v>
      </c>
      <c r="CB136" s="318" t="b">
        <f>EXACT(D136,CF136)</f>
        <v>1</v>
      </c>
      <c r="CC136" s="318" t="b">
        <f>EXACT(E136,CG136)</f>
        <v>1</v>
      </c>
      <c r="CD136" s="502">
        <f>+S135-BC135</f>
        <v>0</v>
      </c>
      <c r="CE136" s="17" t="s">
        <v>686</v>
      </c>
      <c r="CF136" s="157" t="s">
        <v>8154</v>
      </c>
      <c r="CG136" s="99" t="s">
        <v>8153</v>
      </c>
      <c r="CH136" s="311">
        <v>3180200173697</v>
      </c>
      <c r="CI136" s="447"/>
      <c r="CJ136" s="17"/>
      <c r="CK136" s="276"/>
      <c r="CM136" s="273"/>
      <c r="CN136" s="17"/>
      <c r="CO136" s="157"/>
    </row>
    <row r="137" spans="1:93" s="157" customFormat="1">
      <c r="A137" s="452" t="s">
        <v>4859</v>
      </c>
      <c r="B137" s="83" t="s">
        <v>709</v>
      </c>
      <c r="C137" s="129" t="s">
        <v>672</v>
      </c>
      <c r="D137" s="158" t="s">
        <v>3369</v>
      </c>
      <c r="E137" s="92" t="s">
        <v>323</v>
      </c>
      <c r="F137" s="452" t="s">
        <v>4859</v>
      </c>
      <c r="G137" s="59" t="s">
        <v>1580</v>
      </c>
      <c r="H137" s="449" t="s">
        <v>3464</v>
      </c>
      <c r="I137" s="234">
        <v>27377.7</v>
      </c>
      <c r="J137" s="234">
        <v>0</v>
      </c>
      <c r="K137" s="234">
        <v>93.98</v>
      </c>
      <c r="L137" s="234">
        <v>0</v>
      </c>
      <c r="M137" s="85">
        <v>0</v>
      </c>
      <c r="N137" s="85">
        <v>0</v>
      </c>
      <c r="O137" s="234">
        <v>0</v>
      </c>
      <c r="P137" s="234">
        <v>0</v>
      </c>
      <c r="Q137" s="234">
        <v>0</v>
      </c>
      <c r="R137" s="234">
        <v>24145</v>
      </c>
      <c r="S137" s="234">
        <v>3326.6800000000003</v>
      </c>
      <c r="T137" s="227" t="s">
        <v>1581</v>
      </c>
      <c r="U137" s="496">
        <v>369</v>
      </c>
      <c r="V137" s="129" t="s">
        <v>672</v>
      </c>
      <c r="W137" s="158" t="s">
        <v>3369</v>
      </c>
      <c r="X137" s="92" t="s">
        <v>323</v>
      </c>
      <c r="Y137" s="261">
        <v>3180200192357</v>
      </c>
      <c r="Z137" s="228" t="s">
        <v>1581</v>
      </c>
      <c r="AA137" s="266">
        <v>24145</v>
      </c>
      <c r="AB137" s="66">
        <v>21970</v>
      </c>
      <c r="AC137" s="65"/>
      <c r="AD137" s="266">
        <v>863</v>
      </c>
      <c r="AE137" s="266">
        <v>424</v>
      </c>
      <c r="AF137" s="65">
        <v>888</v>
      </c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>
        <v>0</v>
      </c>
      <c r="AR137" s="65"/>
      <c r="AS137" s="65"/>
      <c r="AT137" s="65"/>
      <c r="AU137" s="65"/>
      <c r="AV137" s="148"/>
      <c r="AW137" s="65"/>
      <c r="AX137" s="65">
        <v>0</v>
      </c>
      <c r="AY137" s="66"/>
      <c r="AZ137" s="66">
        <v>0</v>
      </c>
      <c r="BA137" s="74">
        <v>0</v>
      </c>
      <c r="BB137" s="66">
        <v>27471.68</v>
      </c>
      <c r="BC137" s="66">
        <v>3326.6800000000003</v>
      </c>
      <c r="BD137" s="252"/>
      <c r="BE137" s="170">
        <v>370</v>
      </c>
      <c r="BF137" s="101" t="s">
        <v>3547</v>
      </c>
      <c r="BG137" s="158" t="s">
        <v>3369</v>
      </c>
      <c r="BH137" s="92" t="s">
        <v>323</v>
      </c>
      <c r="BI137" s="169">
        <v>21970</v>
      </c>
      <c r="BJ137" s="124">
        <v>21970</v>
      </c>
      <c r="BK137" s="124">
        <v>0</v>
      </c>
      <c r="BL137" s="158"/>
      <c r="BM137" s="48"/>
      <c r="BN137" s="67"/>
      <c r="BO137" s="67"/>
      <c r="BP137" s="59"/>
      <c r="BQ137" s="369">
        <v>43</v>
      </c>
      <c r="BR137" s="380">
        <v>3</v>
      </c>
      <c r="BS137" s="381" t="s">
        <v>709</v>
      </c>
      <c r="BT137" s="382" t="s">
        <v>793</v>
      </c>
      <c r="BU137" s="383" t="s">
        <v>752</v>
      </c>
      <c r="BV137" s="383" t="s">
        <v>1581</v>
      </c>
      <c r="BW137" s="383">
        <v>60190</v>
      </c>
      <c r="BX137" s="385" t="s">
        <v>3705</v>
      </c>
      <c r="BY137" s="23"/>
      <c r="BZ137" s="495">
        <v>1269</v>
      </c>
      <c r="CA137" s="320" t="b">
        <f>EXACT(A137,CH137)</f>
        <v>1</v>
      </c>
      <c r="CB137" s="318" t="b">
        <f>EXACT(D137,CF137)</f>
        <v>1</v>
      </c>
      <c r="CC137" s="318" t="b">
        <f>EXACT(E137,CG137)</f>
        <v>1</v>
      </c>
      <c r="CD137" s="502">
        <f>+S136-BC136</f>
        <v>0</v>
      </c>
      <c r="CE137" s="17" t="s">
        <v>672</v>
      </c>
      <c r="CF137" s="51" t="s">
        <v>3369</v>
      </c>
      <c r="CG137" s="51" t="s">
        <v>323</v>
      </c>
      <c r="CH137" s="312">
        <v>3180200192357</v>
      </c>
      <c r="CI137" s="447"/>
      <c r="CJ137" s="17"/>
      <c r="CK137" s="276"/>
      <c r="CL137" s="17"/>
      <c r="CM137" s="273"/>
      <c r="CN137" s="17"/>
      <c r="CO137" s="158"/>
    </row>
    <row r="138" spans="1:93">
      <c r="A138" s="452" t="s">
        <v>5005</v>
      </c>
      <c r="B138" s="83" t="s">
        <v>709</v>
      </c>
      <c r="C138" s="129" t="s">
        <v>672</v>
      </c>
      <c r="D138" s="158" t="s">
        <v>284</v>
      </c>
      <c r="E138" s="92" t="s">
        <v>486</v>
      </c>
      <c r="F138" s="452" t="s">
        <v>5005</v>
      </c>
      <c r="G138" s="59" t="s">
        <v>1580</v>
      </c>
      <c r="H138" s="449" t="s">
        <v>1842</v>
      </c>
      <c r="I138" s="234">
        <v>19172.36</v>
      </c>
      <c r="J138" s="234">
        <v>0</v>
      </c>
      <c r="K138" s="234">
        <v>0</v>
      </c>
      <c r="L138" s="234">
        <v>0</v>
      </c>
      <c r="M138" s="85">
        <v>1763</v>
      </c>
      <c r="N138" s="85">
        <v>0</v>
      </c>
      <c r="O138" s="234">
        <v>0</v>
      </c>
      <c r="P138" s="234">
        <v>0</v>
      </c>
      <c r="Q138" s="234">
        <v>0</v>
      </c>
      <c r="R138" s="234">
        <v>8207</v>
      </c>
      <c r="S138" s="234">
        <v>12728.36</v>
      </c>
      <c r="T138" s="227" t="s">
        <v>1581</v>
      </c>
      <c r="U138" s="496">
        <v>614</v>
      </c>
      <c r="V138" s="129" t="s">
        <v>672</v>
      </c>
      <c r="W138" s="158" t="s">
        <v>284</v>
      </c>
      <c r="X138" s="92" t="s">
        <v>486</v>
      </c>
      <c r="Y138" s="262">
        <v>3180200204444</v>
      </c>
      <c r="Z138" s="228" t="s">
        <v>1581</v>
      </c>
      <c r="AA138" s="54">
        <v>8207</v>
      </c>
      <c r="AB138" s="55">
        <v>0</v>
      </c>
      <c r="AC138" s="56">
        <v>6920</v>
      </c>
      <c r="AD138" s="175">
        <v>863</v>
      </c>
      <c r="AE138" s="175">
        <v>424</v>
      </c>
      <c r="AF138" s="55"/>
      <c r="AG138" s="55"/>
      <c r="AH138" s="55"/>
      <c r="AI138" s="55"/>
      <c r="AJ138" s="55"/>
      <c r="AK138" s="55"/>
      <c r="AL138" s="55"/>
      <c r="AM138" s="57"/>
      <c r="AN138" s="57"/>
      <c r="AO138" s="57"/>
      <c r="AP138" s="57"/>
      <c r="AQ138" s="58"/>
      <c r="AR138" s="57"/>
      <c r="AS138" s="57"/>
      <c r="AT138" s="57"/>
      <c r="AU138" s="57"/>
      <c r="AV138" s="147"/>
      <c r="AW138" s="57"/>
      <c r="AX138" s="57">
        <v>0</v>
      </c>
      <c r="AY138" s="58"/>
      <c r="AZ138" s="58">
        <v>0</v>
      </c>
      <c r="BA138" s="74">
        <v>0</v>
      </c>
      <c r="BB138" s="58">
        <v>20935.36</v>
      </c>
      <c r="BC138" s="58">
        <v>12728.36</v>
      </c>
      <c r="BD138" s="252"/>
      <c r="BE138" s="170">
        <v>615</v>
      </c>
      <c r="BF138" s="229" t="s">
        <v>2223</v>
      </c>
      <c r="BG138" s="158" t="s">
        <v>284</v>
      </c>
      <c r="BH138" s="92" t="s">
        <v>486</v>
      </c>
      <c r="BI138" s="124">
        <v>0</v>
      </c>
      <c r="BJ138" s="124">
        <v>0</v>
      </c>
      <c r="BK138" s="124">
        <v>0</v>
      </c>
      <c r="BL138" s="158"/>
      <c r="BM138" s="59"/>
      <c r="BN138" s="60"/>
      <c r="BO138" s="60"/>
      <c r="BP138" s="59"/>
      <c r="BQ138" s="370">
        <v>9</v>
      </c>
      <c r="BR138" s="387" t="s">
        <v>709</v>
      </c>
      <c r="BS138" s="381" t="s">
        <v>1434</v>
      </c>
      <c r="BT138" s="388" t="s">
        <v>11</v>
      </c>
      <c r="BU138" s="388" t="s">
        <v>719</v>
      </c>
      <c r="BV138" s="388" t="s">
        <v>1581</v>
      </c>
      <c r="BW138" s="389">
        <v>60210</v>
      </c>
      <c r="BX138" s="389"/>
      <c r="BZ138" s="475">
        <v>370</v>
      </c>
      <c r="CA138" s="320" t="b">
        <f>EXACT(A138,CH138)</f>
        <v>1</v>
      </c>
      <c r="CB138" s="318" t="b">
        <f>EXACT(D138,CF138)</f>
        <v>1</v>
      </c>
      <c r="CC138" s="318" t="b">
        <f>EXACT(E138,CG138)</f>
        <v>1</v>
      </c>
      <c r="CD138" s="502">
        <f>+S137-BC137</f>
        <v>0</v>
      </c>
      <c r="CE138" s="51" t="s">
        <v>672</v>
      </c>
      <c r="CF138" s="51" t="s">
        <v>284</v>
      </c>
      <c r="CG138" s="51" t="s">
        <v>486</v>
      </c>
      <c r="CH138" s="312">
        <v>3180200204444</v>
      </c>
      <c r="CI138" s="51"/>
      <c r="CL138" s="51"/>
      <c r="CM138" s="273"/>
      <c r="CO138" s="157"/>
    </row>
    <row r="139" spans="1:93" s="51" customFormat="1">
      <c r="A139" s="511" t="s">
        <v>9005</v>
      </c>
      <c r="B139" s="83"/>
      <c r="C139" s="237" t="s">
        <v>686</v>
      </c>
      <c r="D139" s="86" t="s">
        <v>9004</v>
      </c>
      <c r="E139" s="92" t="s">
        <v>9002</v>
      </c>
      <c r="F139" s="514" t="s">
        <v>9005</v>
      </c>
      <c r="G139" s="59" t="s">
        <v>1580</v>
      </c>
      <c r="H139" s="283">
        <v>6071449480</v>
      </c>
      <c r="I139" s="244">
        <v>53851.199999999997</v>
      </c>
      <c r="J139" s="310">
        <v>0</v>
      </c>
      <c r="K139" s="81">
        <v>0</v>
      </c>
      <c r="L139" s="81">
        <v>0</v>
      </c>
      <c r="M139" s="85">
        <v>0</v>
      </c>
      <c r="N139" s="81">
        <v>0</v>
      </c>
      <c r="O139" s="81">
        <v>0</v>
      </c>
      <c r="P139" s="85">
        <v>2176.7800000000002</v>
      </c>
      <c r="Q139" s="81">
        <v>0</v>
      </c>
      <c r="R139" s="85">
        <v>29418</v>
      </c>
      <c r="S139" s="81">
        <v>22256.42</v>
      </c>
      <c r="T139" s="227" t="s">
        <v>1581</v>
      </c>
      <c r="U139" s="496">
        <v>1376</v>
      </c>
      <c r="V139" s="516" t="s">
        <v>686</v>
      </c>
      <c r="W139" s="86" t="s">
        <v>9004</v>
      </c>
      <c r="X139" s="86" t="s">
        <v>9002</v>
      </c>
      <c r="Y139" s="261" t="s">
        <v>9005</v>
      </c>
      <c r="Z139" s="228" t="s">
        <v>1581</v>
      </c>
      <c r="AA139" s="266">
        <v>31594.78</v>
      </c>
      <c r="AB139" s="65">
        <v>28555</v>
      </c>
      <c r="AC139" s="65"/>
      <c r="AD139" s="65">
        <v>863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148"/>
      <c r="AW139" s="65"/>
      <c r="AX139" s="65">
        <v>0</v>
      </c>
      <c r="AY139" s="65"/>
      <c r="AZ139" s="65">
        <v>2176.7800000000002</v>
      </c>
      <c r="BA139" s="57">
        <v>0</v>
      </c>
      <c r="BB139" s="65">
        <v>53851.199999999997</v>
      </c>
      <c r="BC139" s="65">
        <v>22256.42</v>
      </c>
      <c r="BD139" s="260"/>
      <c r="BE139" s="170">
        <v>1379</v>
      </c>
      <c r="BF139" s="163" t="s">
        <v>9127</v>
      </c>
      <c r="BG139" s="1" t="s">
        <v>9004</v>
      </c>
      <c r="BH139" s="86" t="s">
        <v>9002</v>
      </c>
      <c r="BI139" s="171">
        <v>28555</v>
      </c>
      <c r="BJ139" s="172">
        <v>28555</v>
      </c>
      <c r="BK139" s="171">
        <v>0</v>
      </c>
      <c r="BL139" s="86"/>
      <c r="BM139" s="48"/>
      <c r="BN139" s="67"/>
      <c r="BO139" s="67"/>
      <c r="BP139" s="48"/>
      <c r="BQ139" s="435" t="s">
        <v>9194</v>
      </c>
      <c r="BR139" s="382" t="s">
        <v>712</v>
      </c>
      <c r="BS139" s="395"/>
      <c r="BT139" s="382" t="s">
        <v>4297</v>
      </c>
      <c r="BU139" s="382" t="s">
        <v>1123</v>
      </c>
      <c r="BV139" s="386" t="s">
        <v>1581</v>
      </c>
      <c r="BW139" s="386" t="s">
        <v>9195</v>
      </c>
      <c r="BX139" s="382" t="s">
        <v>9197</v>
      </c>
      <c r="BY139" s="62"/>
      <c r="BZ139" s="495">
        <v>615</v>
      </c>
      <c r="CA139" s="320" t="b">
        <f>EXACT(A139,CH139)</f>
        <v>1</v>
      </c>
      <c r="CB139" s="318" t="b">
        <f>EXACT(D139,CF139)</f>
        <v>1</v>
      </c>
      <c r="CC139" s="318" t="b">
        <f>EXACT(E139,CG139)</f>
        <v>1</v>
      </c>
      <c r="CD139" s="502">
        <f>+S138-BC138</f>
        <v>0</v>
      </c>
      <c r="CE139" s="51" t="s">
        <v>686</v>
      </c>
      <c r="CF139" s="157" t="s">
        <v>9004</v>
      </c>
      <c r="CG139" s="103" t="s">
        <v>9002</v>
      </c>
      <c r="CH139" s="311" t="s">
        <v>9005</v>
      </c>
      <c r="CI139" s="447"/>
      <c r="CJ139" s="17"/>
      <c r="CK139" s="276"/>
      <c r="CL139" s="17"/>
      <c r="CM139" s="273"/>
      <c r="CN139" s="17"/>
      <c r="CO139" s="158"/>
    </row>
    <row r="140" spans="1:93" s="51" customFormat="1">
      <c r="A140" s="452" t="s">
        <v>4999</v>
      </c>
      <c r="B140" s="83" t="s">
        <v>709</v>
      </c>
      <c r="C140" s="129" t="s">
        <v>686</v>
      </c>
      <c r="D140" s="158" t="s">
        <v>584</v>
      </c>
      <c r="E140" s="92" t="s">
        <v>585</v>
      </c>
      <c r="F140" s="452" t="s">
        <v>4999</v>
      </c>
      <c r="G140" s="59" t="s">
        <v>1580</v>
      </c>
      <c r="H140" s="449" t="s">
        <v>635</v>
      </c>
      <c r="I140" s="234">
        <v>22372</v>
      </c>
      <c r="J140" s="234">
        <v>0</v>
      </c>
      <c r="K140" s="234">
        <v>0</v>
      </c>
      <c r="L140" s="234">
        <v>0</v>
      </c>
      <c r="M140" s="85">
        <v>1722</v>
      </c>
      <c r="N140" s="85">
        <v>0</v>
      </c>
      <c r="O140" s="234">
        <v>0</v>
      </c>
      <c r="P140" s="234">
        <v>0</v>
      </c>
      <c r="Q140" s="234">
        <v>0</v>
      </c>
      <c r="R140" s="234">
        <v>15837.82</v>
      </c>
      <c r="S140" s="234">
        <v>8256.18</v>
      </c>
      <c r="T140" s="227" t="s">
        <v>1581</v>
      </c>
      <c r="U140" s="496">
        <v>596</v>
      </c>
      <c r="V140" s="129" t="s">
        <v>686</v>
      </c>
      <c r="W140" s="158" t="s">
        <v>584</v>
      </c>
      <c r="X140" s="92" t="s">
        <v>585</v>
      </c>
      <c r="Y140" s="262">
        <v>3180200324334</v>
      </c>
      <c r="Z140" s="228" t="s">
        <v>1581</v>
      </c>
      <c r="AA140" s="266">
        <v>15837.82</v>
      </c>
      <c r="AB140" s="66">
        <v>14550.82</v>
      </c>
      <c r="AC140" s="65"/>
      <c r="AD140" s="266">
        <v>863</v>
      </c>
      <c r="AE140" s="266">
        <v>424</v>
      </c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6"/>
      <c r="AR140" s="66"/>
      <c r="AS140" s="65"/>
      <c r="AT140" s="65"/>
      <c r="AU140" s="65"/>
      <c r="AV140" s="148"/>
      <c r="AW140" s="65"/>
      <c r="AX140" s="65">
        <v>0</v>
      </c>
      <c r="AY140" s="66"/>
      <c r="AZ140" s="66">
        <v>0</v>
      </c>
      <c r="BA140" s="74">
        <v>0</v>
      </c>
      <c r="BB140" s="66">
        <v>24094</v>
      </c>
      <c r="BC140" s="66">
        <v>8256.18</v>
      </c>
      <c r="BD140" s="252"/>
      <c r="BE140" s="170">
        <v>597</v>
      </c>
      <c r="BF140" s="101" t="s">
        <v>1875</v>
      </c>
      <c r="BG140" s="158" t="s">
        <v>584</v>
      </c>
      <c r="BH140" s="92" t="s">
        <v>585</v>
      </c>
      <c r="BI140" s="169">
        <v>14550.82</v>
      </c>
      <c r="BJ140" s="124">
        <v>14550.82</v>
      </c>
      <c r="BK140" s="124">
        <v>0</v>
      </c>
      <c r="BL140" s="158"/>
      <c r="BM140" s="48" t="s">
        <v>677</v>
      </c>
      <c r="BN140" s="67"/>
      <c r="BO140" s="67"/>
      <c r="BP140" s="48"/>
      <c r="BQ140" s="368" t="s">
        <v>1121</v>
      </c>
      <c r="BR140" s="380" t="s">
        <v>676</v>
      </c>
      <c r="BS140" s="381" t="s">
        <v>709</v>
      </c>
      <c r="BT140" s="382" t="s">
        <v>1122</v>
      </c>
      <c r="BU140" s="383" t="s">
        <v>1123</v>
      </c>
      <c r="BV140" s="384" t="s">
        <v>1270</v>
      </c>
      <c r="BW140" s="384">
        <v>17110</v>
      </c>
      <c r="BX140" s="385" t="s">
        <v>1948</v>
      </c>
      <c r="BY140" s="84"/>
      <c r="BZ140" s="495">
        <v>1377</v>
      </c>
      <c r="CA140" s="320" t="b">
        <f>EXACT(A140,CH140)</f>
        <v>1</v>
      </c>
      <c r="CB140" s="318" t="b">
        <f>EXACT(D140,CF140)</f>
        <v>1</v>
      </c>
      <c r="CC140" s="318" t="b">
        <f>EXACT(E140,CG140)</f>
        <v>1</v>
      </c>
      <c r="CD140" s="502">
        <f>+S139-BC139</f>
        <v>0</v>
      </c>
      <c r="CE140" s="17" t="s">
        <v>686</v>
      </c>
      <c r="CF140" s="17" t="s">
        <v>584</v>
      </c>
      <c r="CG140" s="103" t="s">
        <v>585</v>
      </c>
      <c r="CH140" s="275">
        <v>3180200324334</v>
      </c>
      <c r="CJ140" s="17"/>
      <c r="CK140" s="276"/>
      <c r="CL140" s="17"/>
      <c r="CM140" s="273"/>
      <c r="CN140" s="17"/>
      <c r="CO140" s="157"/>
    </row>
    <row r="141" spans="1:93" s="51" customFormat="1">
      <c r="A141" s="452" t="s">
        <v>5951</v>
      </c>
      <c r="B141" s="83" t="s">
        <v>709</v>
      </c>
      <c r="C141" s="237" t="s">
        <v>672</v>
      </c>
      <c r="D141" s="86" t="s">
        <v>5950</v>
      </c>
      <c r="E141" s="92" t="s">
        <v>3049</v>
      </c>
      <c r="F141" s="452" t="s">
        <v>5951</v>
      </c>
      <c r="G141" s="59" t="s">
        <v>1580</v>
      </c>
      <c r="H141" s="283" t="s">
        <v>6233</v>
      </c>
      <c r="I141" s="244">
        <v>39706.1</v>
      </c>
      <c r="J141" s="310">
        <v>0</v>
      </c>
      <c r="K141" s="81">
        <v>0</v>
      </c>
      <c r="L141" s="81">
        <v>0</v>
      </c>
      <c r="M141" s="85">
        <v>0</v>
      </c>
      <c r="N141" s="81">
        <v>0</v>
      </c>
      <c r="O141" s="81">
        <v>0</v>
      </c>
      <c r="P141" s="85">
        <v>762.27</v>
      </c>
      <c r="Q141" s="81">
        <v>0</v>
      </c>
      <c r="R141" s="85">
        <v>38272</v>
      </c>
      <c r="S141" s="81">
        <v>671.83000000000175</v>
      </c>
      <c r="T141" s="227" t="s">
        <v>1581</v>
      </c>
      <c r="U141" s="496">
        <v>655</v>
      </c>
      <c r="V141" s="237" t="s">
        <v>672</v>
      </c>
      <c r="W141" s="86" t="s">
        <v>5950</v>
      </c>
      <c r="X141" s="92" t="s">
        <v>3049</v>
      </c>
      <c r="Y141" s="261">
        <v>3180300122385</v>
      </c>
      <c r="Z141" s="228" t="s">
        <v>1581</v>
      </c>
      <c r="AA141" s="266">
        <v>39034.269999999997</v>
      </c>
      <c r="AB141" s="65">
        <v>36985</v>
      </c>
      <c r="AC141" s="65"/>
      <c r="AD141" s="65">
        <v>863</v>
      </c>
      <c r="AE141" s="65">
        <v>424</v>
      </c>
      <c r="AF141" s="65">
        <v>0</v>
      </c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148"/>
      <c r="AW141" s="65"/>
      <c r="AX141" s="65">
        <v>0</v>
      </c>
      <c r="AY141" s="65"/>
      <c r="AZ141" s="65">
        <v>762.27</v>
      </c>
      <c r="BA141" s="57">
        <v>0</v>
      </c>
      <c r="BB141" s="65">
        <v>39706.1</v>
      </c>
      <c r="BC141" s="65">
        <v>671.83000000000175</v>
      </c>
      <c r="BD141" s="260"/>
      <c r="BE141" s="170">
        <v>656</v>
      </c>
      <c r="BF141" s="163" t="s">
        <v>6345</v>
      </c>
      <c r="BG141" s="86" t="s">
        <v>5950</v>
      </c>
      <c r="BH141" s="86" t="s">
        <v>3049</v>
      </c>
      <c r="BI141" s="171">
        <v>36985</v>
      </c>
      <c r="BJ141" s="172">
        <v>36985</v>
      </c>
      <c r="BK141" s="171">
        <v>0</v>
      </c>
      <c r="BL141" s="86"/>
      <c r="BM141" s="48"/>
      <c r="BN141" s="67"/>
      <c r="BO141" s="67"/>
      <c r="BP141" s="48"/>
      <c r="BQ141" s="368">
        <v>8</v>
      </c>
      <c r="BR141" s="380" t="s">
        <v>698</v>
      </c>
      <c r="BS141" s="381" t="s">
        <v>709</v>
      </c>
      <c r="BT141" s="382" t="s">
        <v>752</v>
      </c>
      <c r="BU141" s="383" t="s">
        <v>752</v>
      </c>
      <c r="BV141" s="384" t="s">
        <v>1581</v>
      </c>
      <c r="BW141" s="384">
        <v>60190</v>
      </c>
      <c r="BX141" s="385" t="s">
        <v>6513</v>
      </c>
      <c r="BY141" s="22"/>
      <c r="BZ141" s="495">
        <v>597</v>
      </c>
      <c r="CA141" s="320" t="b">
        <f>EXACT(A141,CH141)</f>
        <v>1</v>
      </c>
      <c r="CB141" s="318" t="b">
        <f>EXACT(D141,CF141)</f>
        <v>1</v>
      </c>
      <c r="CC141" s="318" t="b">
        <f>EXACT(E141,CG141)</f>
        <v>1</v>
      </c>
      <c r="CD141" s="502">
        <f>+S140-BC140</f>
        <v>0</v>
      </c>
      <c r="CE141" s="17" t="s">
        <v>672</v>
      </c>
      <c r="CF141" s="17" t="s">
        <v>5950</v>
      </c>
      <c r="CG141" s="103" t="s">
        <v>3049</v>
      </c>
      <c r="CH141" s="275">
        <v>3180300122385</v>
      </c>
      <c r="CI141" s="447"/>
      <c r="CJ141" s="17"/>
      <c r="CK141" s="276"/>
      <c r="CL141" s="17"/>
      <c r="CM141" s="17"/>
      <c r="CN141" s="17"/>
      <c r="CO141" s="17"/>
    </row>
    <row r="142" spans="1:93" s="51" customFormat="1">
      <c r="A142" s="511" t="s">
        <v>9032</v>
      </c>
      <c r="B142" s="83"/>
      <c r="C142" s="237" t="s">
        <v>672</v>
      </c>
      <c r="D142" s="86" t="s">
        <v>178</v>
      </c>
      <c r="E142" s="92" t="s">
        <v>9031</v>
      </c>
      <c r="F142" s="514" t="s">
        <v>9032</v>
      </c>
      <c r="G142" s="59" t="s">
        <v>1580</v>
      </c>
      <c r="H142" s="283">
        <v>6281162498</v>
      </c>
      <c r="I142" s="244">
        <v>39211.199999999997</v>
      </c>
      <c r="J142" s="310">
        <v>0</v>
      </c>
      <c r="K142" s="81">
        <v>0</v>
      </c>
      <c r="L142" s="81">
        <v>0</v>
      </c>
      <c r="M142" s="85">
        <v>0</v>
      </c>
      <c r="N142" s="81">
        <v>0</v>
      </c>
      <c r="O142" s="81">
        <v>0</v>
      </c>
      <c r="P142" s="85">
        <v>146.43</v>
      </c>
      <c r="Q142" s="81">
        <v>0</v>
      </c>
      <c r="R142" s="85">
        <v>26763</v>
      </c>
      <c r="S142" s="81">
        <v>12301.769999999997</v>
      </c>
      <c r="T142" s="227" t="s">
        <v>1581</v>
      </c>
      <c r="U142" s="496">
        <v>1390</v>
      </c>
      <c r="V142" s="516" t="s">
        <v>672</v>
      </c>
      <c r="W142" s="86" t="s">
        <v>178</v>
      </c>
      <c r="X142" s="86" t="s">
        <v>9031</v>
      </c>
      <c r="Y142" s="261" t="s">
        <v>9032</v>
      </c>
      <c r="Z142" s="228" t="s">
        <v>1581</v>
      </c>
      <c r="AA142" s="266">
        <v>26909.43</v>
      </c>
      <c r="AB142" s="65">
        <v>23000</v>
      </c>
      <c r="AC142" s="65"/>
      <c r="AD142" s="65">
        <v>863</v>
      </c>
      <c r="AE142" s="65"/>
      <c r="AF142" s="65"/>
      <c r="AG142" s="65"/>
      <c r="AH142" s="65"/>
      <c r="AI142" s="65">
        <v>2900</v>
      </c>
      <c r="AJ142" s="65"/>
      <c r="AK142" s="65"/>
      <c r="AL142" s="65"/>
      <c r="AM142" s="65"/>
      <c r="AN142" s="65"/>
      <c r="AO142" s="65">
        <v>0</v>
      </c>
      <c r="AP142" s="65"/>
      <c r="AQ142" s="65"/>
      <c r="AR142" s="65"/>
      <c r="AS142" s="65"/>
      <c r="AT142" s="65"/>
      <c r="AU142" s="65"/>
      <c r="AV142" s="148"/>
      <c r="AW142" s="65"/>
      <c r="AX142" s="65">
        <v>0</v>
      </c>
      <c r="AY142" s="65"/>
      <c r="AZ142" s="65">
        <v>146.43</v>
      </c>
      <c r="BA142" s="57">
        <v>0</v>
      </c>
      <c r="BB142" s="65">
        <v>39211.199999999997</v>
      </c>
      <c r="BC142" s="65">
        <v>12301.769999999997</v>
      </c>
      <c r="BD142" s="260"/>
      <c r="BE142" s="170">
        <v>1393</v>
      </c>
      <c r="BF142" s="163" t="s">
        <v>9140</v>
      </c>
      <c r="BG142" s="1" t="s">
        <v>178</v>
      </c>
      <c r="BH142" s="86" t="s">
        <v>9031</v>
      </c>
      <c r="BI142" s="171">
        <v>31954.639999999999</v>
      </c>
      <c r="BJ142" s="172">
        <v>23000</v>
      </c>
      <c r="BK142" s="171">
        <v>8954.64</v>
      </c>
      <c r="BL142" s="86"/>
      <c r="BM142" s="48"/>
      <c r="BN142" s="67"/>
      <c r="BO142" s="67"/>
      <c r="BP142" s="48"/>
      <c r="BQ142" s="435" t="s">
        <v>9222</v>
      </c>
      <c r="BR142" s="382"/>
      <c r="BS142" s="395" t="s">
        <v>9223</v>
      </c>
      <c r="BT142" s="382" t="s">
        <v>1415</v>
      </c>
      <c r="BU142" s="382" t="s">
        <v>1416</v>
      </c>
      <c r="BV142" s="386" t="s">
        <v>1581</v>
      </c>
      <c r="BW142" s="386" t="s">
        <v>47</v>
      </c>
      <c r="BX142" s="382" t="s">
        <v>9224</v>
      </c>
      <c r="BY142" s="76"/>
      <c r="BZ142" s="475">
        <v>656</v>
      </c>
      <c r="CA142" s="320" t="b">
        <f>EXACT(A142,CH142)</f>
        <v>1</v>
      </c>
      <c r="CB142" s="318" t="b">
        <f>EXACT(D142,CF142)</f>
        <v>1</v>
      </c>
      <c r="CC142" s="318" t="b">
        <f>EXACT(E142,CG142)</f>
        <v>1</v>
      </c>
      <c r="CD142" s="502">
        <f>+S141-BC141</f>
        <v>0</v>
      </c>
      <c r="CE142" s="17" t="s">
        <v>672</v>
      </c>
      <c r="CF142" s="90" t="s">
        <v>178</v>
      </c>
      <c r="CG142" s="103" t="s">
        <v>9031</v>
      </c>
      <c r="CH142" s="275" t="s">
        <v>9032</v>
      </c>
      <c r="CI142" s="447"/>
      <c r="CJ142" s="157"/>
      <c r="CK142" s="276"/>
      <c r="CM142" s="273"/>
      <c r="CN142" s="17"/>
      <c r="CO142" s="157"/>
    </row>
    <row r="143" spans="1:93" s="51" customFormat="1">
      <c r="A143" s="452" t="s">
        <v>5954</v>
      </c>
      <c r="B143" s="83" t="s">
        <v>709</v>
      </c>
      <c r="C143" s="237" t="s">
        <v>672</v>
      </c>
      <c r="D143" s="86" t="s">
        <v>5952</v>
      </c>
      <c r="E143" s="92" t="s">
        <v>5953</v>
      </c>
      <c r="F143" s="452" t="s">
        <v>5954</v>
      </c>
      <c r="G143" s="59" t="s">
        <v>1580</v>
      </c>
      <c r="H143" s="283" t="s">
        <v>6234</v>
      </c>
      <c r="I143" s="244">
        <v>43525.599999999999</v>
      </c>
      <c r="J143" s="310">
        <v>0</v>
      </c>
      <c r="K143" s="81">
        <v>25.28</v>
      </c>
      <c r="L143" s="81">
        <v>0</v>
      </c>
      <c r="M143" s="85">
        <v>0</v>
      </c>
      <c r="N143" s="81">
        <v>0</v>
      </c>
      <c r="O143" s="81">
        <v>0</v>
      </c>
      <c r="P143" s="85">
        <v>646.75</v>
      </c>
      <c r="Q143" s="81">
        <v>0</v>
      </c>
      <c r="R143" s="85">
        <v>24287</v>
      </c>
      <c r="S143" s="81">
        <v>13637.39</v>
      </c>
      <c r="T143" s="227" t="s">
        <v>1581</v>
      </c>
      <c r="U143" s="496">
        <v>1022</v>
      </c>
      <c r="V143" s="237" t="s">
        <v>672</v>
      </c>
      <c r="W143" s="86" t="s">
        <v>5952</v>
      </c>
      <c r="X143" s="92" t="s">
        <v>5953</v>
      </c>
      <c r="Y143" s="261">
        <v>3180400002349</v>
      </c>
      <c r="Z143" s="228" t="s">
        <v>1581</v>
      </c>
      <c r="AA143" s="266">
        <v>29913.489999999998</v>
      </c>
      <c r="AB143" s="65">
        <v>23000</v>
      </c>
      <c r="AC143" s="65"/>
      <c r="AD143" s="65">
        <v>863</v>
      </c>
      <c r="AE143" s="65">
        <v>424</v>
      </c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148"/>
      <c r="AW143" s="65"/>
      <c r="AX143" s="65">
        <v>4979.74</v>
      </c>
      <c r="AY143" s="65"/>
      <c r="AZ143" s="65">
        <v>646.75</v>
      </c>
      <c r="BA143" s="57">
        <v>0</v>
      </c>
      <c r="BB143" s="65">
        <v>43550.879999999997</v>
      </c>
      <c r="BC143" s="65">
        <v>13637.39</v>
      </c>
      <c r="BD143" s="260"/>
      <c r="BE143" s="170">
        <v>1023</v>
      </c>
      <c r="BF143" s="163" t="s">
        <v>6346</v>
      </c>
      <c r="BG143" s="86" t="s">
        <v>5952</v>
      </c>
      <c r="BH143" s="86" t="s">
        <v>5953</v>
      </c>
      <c r="BI143" s="171">
        <v>27175</v>
      </c>
      <c r="BJ143" s="172">
        <v>23000</v>
      </c>
      <c r="BK143" s="171">
        <v>4175</v>
      </c>
      <c r="BL143" s="86"/>
      <c r="BM143" s="48"/>
      <c r="BN143" s="67"/>
      <c r="BO143" s="67"/>
      <c r="BP143" s="48"/>
      <c r="BQ143" s="368" t="s">
        <v>6498</v>
      </c>
      <c r="BR143" s="380" t="s">
        <v>700</v>
      </c>
      <c r="BS143" s="381" t="s">
        <v>709</v>
      </c>
      <c r="BT143" s="382" t="s">
        <v>1647</v>
      </c>
      <c r="BU143" s="383" t="s">
        <v>752</v>
      </c>
      <c r="BV143" s="384" t="s">
        <v>1581</v>
      </c>
      <c r="BW143" s="384">
        <v>60190</v>
      </c>
      <c r="BX143" s="385" t="s">
        <v>6499</v>
      </c>
      <c r="BY143" s="22"/>
      <c r="BZ143" s="495">
        <v>1391</v>
      </c>
      <c r="CA143" s="320" t="b">
        <f>EXACT(A143,CH143)</f>
        <v>1</v>
      </c>
      <c r="CB143" s="318" t="b">
        <f>EXACT(D143,CF143)</f>
        <v>1</v>
      </c>
      <c r="CC143" s="318" t="b">
        <f>EXACT(E143,CG143)</f>
        <v>1</v>
      </c>
      <c r="CD143" s="502">
        <f>+S142-BC142</f>
        <v>0</v>
      </c>
      <c r="CE143" s="51" t="s">
        <v>672</v>
      </c>
      <c r="CF143" s="51" t="s">
        <v>5952</v>
      </c>
      <c r="CG143" s="51" t="s">
        <v>5953</v>
      </c>
      <c r="CH143" s="312">
        <v>3180400002349</v>
      </c>
      <c r="CK143" s="276"/>
      <c r="CL143" s="17"/>
      <c r="CM143" s="273"/>
      <c r="CN143" s="17"/>
      <c r="CO143" s="157"/>
    </row>
    <row r="144" spans="1:93" s="51" customFormat="1">
      <c r="A144" s="511" t="s">
        <v>8979</v>
      </c>
      <c r="B144" s="83"/>
      <c r="C144" s="237" t="s">
        <v>672</v>
      </c>
      <c r="D144" s="86" t="s">
        <v>8978</v>
      </c>
      <c r="E144" s="92" t="s">
        <v>8452</v>
      </c>
      <c r="F144" s="514" t="s">
        <v>8979</v>
      </c>
      <c r="G144" s="59" t="s">
        <v>1580</v>
      </c>
      <c r="H144" s="283">
        <v>6071591937</v>
      </c>
      <c r="I144" s="244">
        <v>51710.400000000001</v>
      </c>
      <c r="J144" s="310">
        <v>0</v>
      </c>
      <c r="K144" s="81">
        <v>0</v>
      </c>
      <c r="L144" s="81">
        <v>0</v>
      </c>
      <c r="M144" s="85">
        <v>0</v>
      </c>
      <c r="N144" s="81">
        <v>0</v>
      </c>
      <c r="O144" s="81">
        <v>0</v>
      </c>
      <c r="P144" s="85">
        <v>1849.22</v>
      </c>
      <c r="Q144" s="81">
        <v>0</v>
      </c>
      <c r="R144" s="85">
        <v>35287</v>
      </c>
      <c r="S144" s="81">
        <v>14574.18</v>
      </c>
      <c r="T144" s="227" t="s">
        <v>1581</v>
      </c>
      <c r="U144" s="496">
        <v>1365</v>
      </c>
      <c r="V144" s="516" t="s">
        <v>672</v>
      </c>
      <c r="W144" s="86" t="s">
        <v>8978</v>
      </c>
      <c r="X144" s="86" t="s">
        <v>8452</v>
      </c>
      <c r="Y144" s="261" t="s">
        <v>8979</v>
      </c>
      <c r="Z144" s="228" t="s">
        <v>1581</v>
      </c>
      <c r="AA144" s="266">
        <v>37136.22</v>
      </c>
      <c r="AB144" s="65">
        <v>34000</v>
      </c>
      <c r="AC144" s="65"/>
      <c r="AD144" s="65">
        <v>863</v>
      </c>
      <c r="AE144" s="65">
        <v>424</v>
      </c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>
        <v>0</v>
      </c>
      <c r="AS144" s="65"/>
      <c r="AT144" s="65"/>
      <c r="AU144" s="65"/>
      <c r="AV144" s="148"/>
      <c r="AW144" s="65"/>
      <c r="AX144" s="65">
        <v>0</v>
      </c>
      <c r="AY144" s="65"/>
      <c r="AZ144" s="65">
        <v>1849.22</v>
      </c>
      <c r="BA144" s="57">
        <v>0</v>
      </c>
      <c r="BB144" s="65">
        <v>51710.400000000001</v>
      </c>
      <c r="BC144" s="65">
        <v>14574.18</v>
      </c>
      <c r="BD144" s="260"/>
      <c r="BE144" s="170">
        <v>1368</v>
      </c>
      <c r="BF144" s="163" t="s">
        <v>9116</v>
      </c>
      <c r="BG144" s="1" t="s">
        <v>8978</v>
      </c>
      <c r="BH144" s="86" t="s">
        <v>8452</v>
      </c>
      <c r="BI144" s="65">
        <v>39315</v>
      </c>
      <c r="BJ144" s="57">
        <v>34000</v>
      </c>
      <c r="BK144" s="65">
        <v>5315</v>
      </c>
      <c r="BL144" s="86"/>
      <c r="BM144" s="48"/>
      <c r="BN144" s="67"/>
      <c r="BO144" s="67"/>
      <c r="BP144" s="48"/>
      <c r="BQ144" s="435" t="s">
        <v>9177</v>
      </c>
      <c r="BR144" s="382" t="s">
        <v>676</v>
      </c>
      <c r="BS144" s="395"/>
      <c r="BT144" s="382" t="s">
        <v>1996</v>
      </c>
      <c r="BU144" s="382" t="s">
        <v>1997</v>
      </c>
      <c r="BV144" s="386" t="s">
        <v>1998</v>
      </c>
      <c r="BW144" s="386" t="s">
        <v>208</v>
      </c>
      <c r="BX144" s="382" t="s">
        <v>9178</v>
      </c>
      <c r="BY144" s="76"/>
      <c r="BZ144" s="475">
        <v>1022</v>
      </c>
      <c r="CA144" s="320" t="b">
        <f>EXACT(A144,CH144)</f>
        <v>1</v>
      </c>
      <c r="CB144" s="318" t="b">
        <f>EXACT(D144,CF144)</f>
        <v>1</v>
      </c>
      <c r="CC144" s="318" t="b">
        <f>EXACT(E144,CG144)</f>
        <v>1</v>
      </c>
      <c r="CD144" s="502">
        <f>+S143-BC143</f>
        <v>0</v>
      </c>
      <c r="CE144" s="17" t="s">
        <v>672</v>
      </c>
      <c r="CF144" s="17" t="s">
        <v>8978</v>
      </c>
      <c r="CG144" s="103" t="s">
        <v>8452</v>
      </c>
      <c r="CH144" s="275" t="s">
        <v>8979</v>
      </c>
      <c r="CI144" s="447"/>
      <c r="CJ144" s="17"/>
      <c r="CK144" s="276"/>
      <c r="CL144" s="17"/>
      <c r="CM144" s="17"/>
      <c r="CN144" s="17"/>
      <c r="CO144" s="17"/>
    </row>
    <row r="145" spans="1:93" s="51" customFormat="1">
      <c r="A145" s="452" t="s">
        <v>5957</v>
      </c>
      <c r="B145" s="83" t="s">
        <v>709</v>
      </c>
      <c r="C145" s="237" t="s">
        <v>672</v>
      </c>
      <c r="D145" s="86" t="s">
        <v>5955</v>
      </c>
      <c r="E145" s="92" t="s">
        <v>5956</v>
      </c>
      <c r="F145" s="452" t="s">
        <v>5957</v>
      </c>
      <c r="G145" s="59" t="s">
        <v>1580</v>
      </c>
      <c r="H145" s="283" t="s">
        <v>6235</v>
      </c>
      <c r="I145" s="244">
        <v>40234.400000000001</v>
      </c>
      <c r="J145" s="310">
        <v>0</v>
      </c>
      <c r="K145" s="81">
        <v>0</v>
      </c>
      <c r="L145" s="81">
        <v>0</v>
      </c>
      <c r="M145" s="85">
        <v>0</v>
      </c>
      <c r="N145" s="81">
        <v>0</v>
      </c>
      <c r="O145" s="81">
        <v>0</v>
      </c>
      <c r="P145" s="85">
        <v>570</v>
      </c>
      <c r="Q145" s="81">
        <v>0</v>
      </c>
      <c r="R145" s="85">
        <v>24223</v>
      </c>
      <c r="S145" s="81">
        <v>12649.280000000002</v>
      </c>
      <c r="T145" s="227" t="s">
        <v>1581</v>
      </c>
      <c r="U145" s="496">
        <v>1099</v>
      </c>
      <c r="V145" s="237" t="s">
        <v>672</v>
      </c>
      <c r="W145" s="86" t="s">
        <v>5955</v>
      </c>
      <c r="X145" s="92" t="s">
        <v>5956</v>
      </c>
      <c r="Y145" s="261">
        <v>3180400030971</v>
      </c>
      <c r="Z145" s="228" t="s">
        <v>1581</v>
      </c>
      <c r="AA145" s="266">
        <v>27585.119999999999</v>
      </c>
      <c r="AB145" s="65">
        <v>22115</v>
      </c>
      <c r="AC145" s="65"/>
      <c r="AD145" s="65">
        <v>863</v>
      </c>
      <c r="AE145" s="65">
        <v>424</v>
      </c>
      <c r="AF145" s="65">
        <v>821</v>
      </c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>
        <v>0</v>
      </c>
      <c r="AS145" s="65"/>
      <c r="AT145" s="65"/>
      <c r="AU145" s="65"/>
      <c r="AV145" s="148"/>
      <c r="AW145" s="65"/>
      <c r="AX145" s="65">
        <v>2792.12</v>
      </c>
      <c r="AY145" s="65"/>
      <c r="AZ145" s="65">
        <v>570</v>
      </c>
      <c r="BA145" s="57">
        <v>0</v>
      </c>
      <c r="BB145" s="65">
        <v>40234.400000000001</v>
      </c>
      <c r="BC145" s="65">
        <v>12649.280000000002</v>
      </c>
      <c r="BD145" s="260"/>
      <c r="BE145" s="170">
        <v>1100</v>
      </c>
      <c r="BF145" s="163" t="s">
        <v>6347</v>
      </c>
      <c r="BG145" s="86" t="s">
        <v>5955</v>
      </c>
      <c r="BH145" s="86" t="s">
        <v>5956</v>
      </c>
      <c r="BI145" s="65">
        <v>22115</v>
      </c>
      <c r="BJ145" s="57">
        <v>22115</v>
      </c>
      <c r="BK145" s="65">
        <v>0</v>
      </c>
      <c r="BL145" s="86"/>
      <c r="BM145" s="48"/>
      <c r="BN145" s="67"/>
      <c r="BO145" s="67"/>
      <c r="BP145" s="48"/>
      <c r="BQ145" s="368" t="s">
        <v>2486</v>
      </c>
      <c r="BR145" s="380" t="s">
        <v>700</v>
      </c>
      <c r="BS145" s="381" t="s">
        <v>709</v>
      </c>
      <c r="BT145" s="382" t="s">
        <v>6548</v>
      </c>
      <c r="BU145" s="383" t="s">
        <v>2929</v>
      </c>
      <c r="BV145" s="384" t="s">
        <v>1270</v>
      </c>
      <c r="BW145" s="384">
        <v>17150</v>
      </c>
      <c r="BX145" s="385" t="s">
        <v>6549</v>
      </c>
      <c r="BY145" s="22"/>
      <c r="BZ145" s="475">
        <v>1366</v>
      </c>
      <c r="CA145" s="320" t="b">
        <f>EXACT(A145,CH145)</f>
        <v>1</v>
      </c>
      <c r="CB145" s="318" t="b">
        <f>EXACT(D145,CF145)</f>
        <v>1</v>
      </c>
      <c r="CC145" s="318" t="b">
        <f>EXACT(E145,CG145)</f>
        <v>1</v>
      </c>
      <c r="CD145" s="502">
        <f>+S144-BC144</f>
        <v>0</v>
      </c>
      <c r="CE145" s="17" t="s">
        <v>672</v>
      </c>
      <c r="CF145" s="17" t="s">
        <v>5955</v>
      </c>
      <c r="CG145" s="103" t="s">
        <v>5956</v>
      </c>
      <c r="CH145" s="275">
        <v>3180400030971</v>
      </c>
      <c r="CI145" s="447"/>
      <c r="CJ145" s="17"/>
      <c r="CK145" s="276"/>
      <c r="CL145" s="17"/>
      <c r="CM145" s="273"/>
      <c r="CN145" s="17"/>
      <c r="CO145" s="17"/>
    </row>
    <row r="146" spans="1:93" s="51" customFormat="1">
      <c r="A146" s="452" t="s">
        <v>7803</v>
      </c>
      <c r="B146" s="83" t="s">
        <v>709</v>
      </c>
      <c r="C146" s="237" t="s">
        <v>672</v>
      </c>
      <c r="D146" s="423" t="s">
        <v>6777</v>
      </c>
      <c r="E146" s="1" t="s">
        <v>3851</v>
      </c>
      <c r="F146" s="452" t="s">
        <v>7803</v>
      </c>
      <c r="G146" s="59" t="s">
        <v>1580</v>
      </c>
      <c r="H146" s="283" t="s">
        <v>7918</v>
      </c>
      <c r="I146" s="244">
        <v>49560</v>
      </c>
      <c r="J146" s="310">
        <v>0</v>
      </c>
      <c r="K146" s="81">
        <v>9.5299999999999994</v>
      </c>
      <c r="L146" s="81">
        <v>0</v>
      </c>
      <c r="M146" s="85">
        <v>0</v>
      </c>
      <c r="N146" s="81">
        <v>0</v>
      </c>
      <c r="O146" s="81">
        <v>0</v>
      </c>
      <c r="P146" s="85">
        <v>999.93</v>
      </c>
      <c r="Q146" s="81">
        <v>0</v>
      </c>
      <c r="R146" s="85">
        <v>21594</v>
      </c>
      <c r="S146" s="81">
        <v>26975.599999999999</v>
      </c>
      <c r="T146" s="227" t="s">
        <v>1581</v>
      </c>
      <c r="U146" s="496">
        <v>607</v>
      </c>
      <c r="V146" s="237" t="s">
        <v>672</v>
      </c>
      <c r="W146" s="423" t="s">
        <v>6777</v>
      </c>
      <c r="X146" s="424" t="s">
        <v>3851</v>
      </c>
      <c r="Y146" s="261" t="s">
        <v>7803</v>
      </c>
      <c r="Z146" s="228" t="s">
        <v>1581</v>
      </c>
      <c r="AA146" s="266">
        <v>22593.93</v>
      </c>
      <c r="AB146" s="65">
        <v>18695</v>
      </c>
      <c r="AC146" s="65"/>
      <c r="AD146" s="65">
        <v>863</v>
      </c>
      <c r="AE146" s="65">
        <v>424</v>
      </c>
      <c r="AF146" s="65">
        <v>1612</v>
      </c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148"/>
      <c r="AW146" s="65"/>
      <c r="AX146" s="65">
        <v>0</v>
      </c>
      <c r="AY146" s="65"/>
      <c r="AZ146" s="65">
        <v>999.93</v>
      </c>
      <c r="BA146" s="57">
        <v>0</v>
      </c>
      <c r="BB146" s="65">
        <v>49569.53</v>
      </c>
      <c r="BC146" s="65">
        <v>26975.599999999999</v>
      </c>
      <c r="BD146" s="260"/>
      <c r="BE146" s="170">
        <v>608</v>
      </c>
      <c r="BF146" s="163" t="s">
        <v>8315</v>
      </c>
      <c r="BG146" s="86" t="s">
        <v>6777</v>
      </c>
      <c r="BH146" s="86" t="s">
        <v>3851</v>
      </c>
      <c r="BI146" s="171">
        <v>18695</v>
      </c>
      <c r="BJ146" s="172">
        <v>18695</v>
      </c>
      <c r="BK146" s="171">
        <v>0</v>
      </c>
      <c r="BL146" s="86"/>
      <c r="BM146" s="48"/>
      <c r="BN146" s="67"/>
      <c r="BO146" s="67"/>
      <c r="BP146" s="48"/>
      <c r="BQ146" s="368">
        <v>860</v>
      </c>
      <c r="BR146" s="381" t="s">
        <v>709</v>
      </c>
      <c r="BS146" s="381" t="s">
        <v>1431</v>
      </c>
      <c r="BT146" s="382" t="s">
        <v>719</v>
      </c>
      <c r="BU146" s="383" t="s">
        <v>719</v>
      </c>
      <c r="BV146" s="384" t="s">
        <v>1581</v>
      </c>
      <c r="BW146" s="384">
        <v>60140</v>
      </c>
      <c r="BX146" s="385" t="s">
        <v>8089</v>
      </c>
      <c r="BY146" s="22"/>
      <c r="BZ146" s="475">
        <v>1098</v>
      </c>
      <c r="CA146" s="320" t="b">
        <f>EXACT(A146,CH146)</f>
        <v>1</v>
      </c>
      <c r="CB146" s="318" t="b">
        <f>EXACT(D146,CF146)</f>
        <v>1</v>
      </c>
      <c r="CC146" s="318" t="b">
        <f>EXACT(E146,CG146)</f>
        <v>1</v>
      </c>
      <c r="CD146" s="502">
        <f>+S145-BC145</f>
        <v>0</v>
      </c>
      <c r="CE146" s="51" t="s">
        <v>672</v>
      </c>
      <c r="CF146" s="90" t="s">
        <v>6777</v>
      </c>
      <c r="CG146" s="103" t="s">
        <v>3851</v>
      </c>
      <c r="CH146" s="275" t="s">
        <v>7803</v>
      </c>
      <c r="CI146" s="447"/>
      <c r="CK146" s="276"/>
      <c r="CL146" s="17"/>
      <c r="CM146" s="273"/>
      <c r="CN146" s="17"/>
      <c r="CO146" s="157"/>
    </row>
    <row r="147" spans="1:93" s="51" customFormat="1">
      <c r="A147" s="451" t="s">
        <v>5375</v>
      </c>
      <c r="B147" s="83" t="s">
        <v>709</v>
      </c>
      <c r="C147" s="237" t="s">
        <v>672</v>
      </c>
      <c r="D147" s="86" t="s">
        <v>5374</v>
      </c>
      <c r="E147" s="92" t="s">
        <v>3851</v>
      </c>
      <c r="F147" s="451" t="s">
        <v>5375</v>
      </c>
      <c r="G147" s="59" t="s">
        <v>1580</v>
      </c>
      <c r="H147" s="449" t="s">
        <v>5376</v>
      </c>
      <c r="I147" s="244">
        <v>40566.800000000003</v>
      </c>
      <c r="J147" s="310">
        <v>0</v>
      </c>
      <c r="K147" s="81">
        <v>0</v>
      </c>
      <c r="L147" s="81">
        <v>0</v>
      </c>
      <c r="M147" s="85">
        <v>0</v>
      </c>
      <c r="N147" s="81">
        <v>0</v>
      </c>
      <c r="O147" s="81">
        <v>0</v>
      </c>
      <c r="P147" s="85">
        <v>0</v>
      </c>
      <c r="Q147" s="81">
        <v>0</v>
      </c>
      <c r="R147" s="85">
        <v>13619.7</v>
      </c>
      <c r="S147" s="81">
        <v>26947.100000000002</v>
      </c>
      <c r="T147" s="227" t="s">
        <v>1581</v>
      </c>
      <c r="U147" s="496">
        <v>767</v>
      </c>
      <c r="V147" s="237" t="s">
        <v>672</v>
      </c>
      <c r="W147" s="86" t="s">
        <v>5374</v>
      </c>
      <c r="X147" s="92" t="s">
        <v>3851</v>
      </c>
      <c r="Y147" s="261">
        <v>3180400043525</v>
      </c>
      <c r="Z147" s="228" t="s">
        <v>1581</v>
      </c>
      <c r="AA147" s="266">
        <v>13619.7</v>
      </c>
      <c r="AB147" s="66">
        <v>11875</v>
      </c>
      <c r="AC147" s="65"/>
      <c r="AD147" s="266">
        <v>863</v>
      </c>
      <c r="AE147" s="266">
        <v>424</v>
      </c>
      <c r="AF147" s="65">
        <v>457.7</v>
      </c>
      <c r="AG147" s="65"/>
      <c r="AH147" s="65">
        <v>0</v>
      </c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148"/>
      <c r="AW147" s="65"/>
      <c r="AX147" s="65">
        <v>0</v>
      </c>
      <c r="AY147" s="66"/>
      <c r="AZ147" s="66">
        <v>0</v>
      </c>
      <c r="BA147" s="74">
        <v>0</v>
      </c>
      <c r="BB147" s="66">
        <v>40566.800000000003</v>
      </c>
      <c r="BC147" s="66">
        <v>26947.100000000002</v>
      </c>
      <c r="BD147" s="252"/>
      <c r="BE147" s="170">
        <v>768</v>
      </c>
      <c r="BF147" s="101" t="s">
        <v>5608</v>
      </c>
      <c r="BG147" s="158" t="s">
        <v>5374</v>
      </c>
      <c r="BH147" s="92" t="s">
        <v>3851</v>
      </c>
      <c r="BI147" s="169">
        <v>11875</v>
      </c>
      <c r="BJ147" s="124">
        <v>11875</v>
      </c>
      <c r="BK147" s="124">
        <v>0</v>
      </c>
      <c r="BL147" s="158"/>
      <c r="BM147" s="48"/>
      <c r="BN147" s="67"/>
      <c r="BO147" s="67"/>
      <c r="BP147" s="48"/>
      <c r="BQ147" s="368">
        <v>123</v>
      </c>
      <c r="BR147" s="380" t="s">
        <v>733</v>
      </c>
      <c r="BS147" s="381" t="s">
        <v>709</v>
      </c>
      <c r="BT147" s="382" t="s">
        <v>334</v>
      </c>
      <c r="BU147" s="383" t="s">
        <v>707</v>
      </c>
      <c r="BV147" s="384" t="s">
        <v>1581</v>
      </c>
      <c r="BW147" s="384">
        <v>60220</v>
      </c>
      <c r="BX147" s="385" t="s">
        <v>5776</v>
      </c>
      <c r="BY147" s="22"/>
      <c r="BZ147" s="475">
        <v>608</v>
      </c>
      <c r="CA147" s="320" t="b">
        <f>EXACT(A147,CH147)</f>
        <v>1</v>
      </c>
      <c r="CB147" s="318" t="b">
        <f>EXACT(D147,CF147)</f>
        <v>1</v>
      </c>
      <c r="CC147" s="318" t="b">
        <f>EXACT(E147,CG147)</f>
        <v>1</v>
      </c>
      <c r="CD147" s="502">
        <f>+S146-BC146</f>
        <v>0</v>
      </c>
      <c r="CE147" s="17" t="s">
        <v>672</v>
      </c>
      <c r="CF147" s="157" t="s">
        <v>5374</v>
      </c>
      <c r="CG147" s="103" t="s">
        <v>3851</v>
      </c>
      <c r="CH147" s="275">
        <v>3180400043525</v>
      </c>
      <c r="CI147" s="447"/>
      <c r="CK147" s="276"/>
      <c r="CL147" s="17"/>
      <c r="CM147" s="273"/>
      <c r="CN147" s="17"/>
      <c r="CO147" s="157"/>
    </row>
    <row r="148" spans="1:93" s="51" customFormat="1">
      <c r="A148" s="511" t="s">
        <v>8582</v>
      </c>
      <c r="B148" s="83" t="s">
        <v>709</v>
      </c>
      <c r="C148" s="237" t="s">
        <v>672</v>
      </c>
      <c r="D148" s="17" t="s">
        <v>8484</v>
      </c>
      <c r="E148" s="75" t="s">
        <v>8485</v>
      </c>
      <c r="F148" s="514" t="s">
        <v>8582</v>
      </c>
      <c r="G148" s="59" t="s">
        <v>1580</v>
      </c>
      <c r="H148" s="98" t="s">
        <v>8678</v>
      </c>
      <c r="I148" s="133">
        <v>37600.269999999997</v>
      </c>
      <c r="J148" s="167">
        <v>0</v>
      </c>
      <c r="K148" s="18">
        <v>0</v>
      </c>
      <c r="L148" s="18">
        <v>0</v>
      </c>
      <c r="M148" s="53">
        <v>0</v>
      </c>
      <c r="N148" s="18">
        <v>0</v>
      </c>
      <c r="O148" s="18">
        <v>0</v>
      </c>
      <c r="P148" s="53">
        <v>79.84</v>
      </c>
      <c r="Q148" s="18">
        <v>0</v>
      </c>
      <c r="R148" s="53">
        <v>17932</v>
      </c>
      <c r="S148" s="18">
        <v>19588.429999999997</v>
      </c>
      <c r="T148" s="227" t="s">
        <v>1581</v>
      </c>
      <c r="U148" s="496">
        <v>1361</v>
      </c>
      <c r="V148" s="516" t="s">
        <v>672</v>
      </c>
      <c r="W148" s="17" t="s">
        <v>8484</v>
      </c>
      <c r="X148" s="17" t="s">
        <v>8485</v>
      </c>
      <c r="Y148" s="261">
        <v>3180400044874</v>
      </c>
      <c r="Z148" s="228" t="s">
        <v>1581</v>
      </c>
      <c r="AA148" s="266">
        <v>18011.84</v>
      </c>
      <c r="AB148" s="65">
        <v>16545</v>
      </c>
      <c r="AC148" s="65"/>
      <c r="AD148" s="65">
        <v>863</v>
      </c>
      <c r="AE148" s="65">
        <v>424</v>
      </c>
      <c r="AF148" s="65"/>
      <c r="AG148" s="65"/>
      <c r="AH148" s="65"/>
      <c r="AI148" s="65">
        <v>100</v>
      </c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148"/>
      <c r="AW148" s="65"/>
      <c r="AX148" s="65">
        <v>0</v>
      </c>
      <c r="AY148" s="65"/>
      <c r="AZ148" s="65">
        <v>79.84</v>
      </c>
      <c r="BA148" s="57">
        <v>0</v>
      </c>
      <c r="BB148" s="65">
        <v>37600.269999999997</v>
      </c>
      <c r="BC148" s="65">
        <v>19588.429999999997</v>
      </c>
      <c r="BD148" s="260"/>
      <c r="BE148" s="170">
        <v>1363</v>
      </c>
      <c r="BF148" s="163" t="s">
        <v>8773</v>
      </c>
      <c r="BG148" s="51" t="s">
        <v>8484</v>
      </c>
      <c r="BH148" s="17" t="s">
        <v>8485</v>
      </c>
      <c r="BI148" s="171">
        <v>16545</v>
      </c>
      <c r="BJ148" s="172">
        <v>16545</v>
      </c>
      <c r="BK148" s="171">
        <v>0</v>
      </c>
      <c r="BL148" s="17"/>
      <c r="BM148" s="48"/>
      <c r="BN148" s="67"/>
      <c r="BO148" s="67"/>
      <c r="BP148" s="48"/>
      <c r="BQ148" s="435" t="s">
        <v>8949</v>
      </c>
      <c r="BR148" s="380">
        <v>1</v>
      </c>
      <c r="BS148" s="381"/>
      <c r="BT148" s="391" t="s">
        <v>692</v>
      </c>
      <c r="BU148" s="391" t="s">
        <v>679</v>
      </c>
      <c r="BV148" s="391" t="s">
        <v>1581</v>
      </c>
      <c r="BW148" s="391">
        <v>60160</v>
      </c>
      <c r="BX148" s="382" t="s">
        <v>8950</v>
      </c>
      <c r="BY148" s="22"/>
      <c r="BZ148" s="495">
        <v>767</v>
      </c>
      <c r="CA148" s="320" t="b">
        <f>EXACT(A148,CH148)</f>
        <v>1</v>
      </c>
      <c r="CB148" s="318" t="b">
        <f>EXACT(D148,CF148)</f>
        <v>1</v>
      </c>
      <c r="CC148" s="318" t="b">
        <f>EXACT(E148,CG148)</f>
        <v>1</v>
      </c>
      <c r="CD148" s="502">
        <f>+S147-BC147</f>
        <v>0</v>
      </c>
      <c r="CE148" s="17" t="s">
        <v>672</v>
      </c>
      <c r="CF148" s="17" t="s">
        <v>8484</v>
      </c>
      <c r="CG148" s="103" t="s">
        <v>8485</v>
      </c>
      <c r="CH148" s="275">
        <v>3180400044874</v>
      </c>
      <c r="CJ148" s="17"/>
      <c r="CK148" s="276"/>
      <c r="CL148" s="17"/>
      <c r="CM148" s="273"/>
      <c r="CN148" s="17"/>
      <c r="CO148" s="17"/>
    </row>
    <row r="149" spans="1:93">
      <c r="A149" s="451" t="s">
        <v>5163</v>
      </c>
      <c r="B149" s="83" t="s">
        <v>709</v>
      </c>
      <c r="C149" s="129" t="s">
        <v>695</v>
      </c>
      <c r="D149" s="158" t="s">
        <v>5161</v>
      </c>
      <c r="E149" s="158" t="s">
        <v>5162</v>
      </c>
      <c r="F149" s="451" t="s">
        <v>5163</v>
      </c>
      <c r="G149" s="59" t="s">
        <v>1580</v>
      </c>
      <c r="H149" s="449" t="s">
        <v>5164</v>
      </c>
      <c r="I149" s="234">
        <v>36634.730000000003</v>
      </c>
      <c r="J149" s="234">
        <v>0</v>
      </c>
      <c r="K149" s="234">
        <v>0</v>
      </c>
      <c r="L149" s="234">
        <v>0</v>
      </c>
      <c r="M149" s="85">
        <v>0</v>
      </c>
      <c r="N149" s="85">
        <v>0</v>
      </c>
      <c r="O149" s="234">
        <v>0</v>
      </c>
      <c r="P149" s="234">
        <v>155.54</v>
      </c>
      <c r="Q149" s="234">
        <v>0</v>
      </c>
      <c r="R149" s="234">
        <v>21468</v>
      </c>
      <c r="S149" s="234">
        <v>15011.190000000002</v>
      </c>
      <c r="T149" s="227" t="s">
        <v>1581</v>
      </c>
      <c r="U149" s="496">
        <v>23</v>
      </c>
      <c r="V149" s="129" t="s">
        <v>695</v>
      </c>
      <c r="W149" s="158" t="s">
        <v>5161</v>
      </c>
      <c r="X149" s="158" t="s">
        <v>5162</v>
      </c>
      <c r="Y149" s="262">
        <v>3180400149501</v>
      </c>
      <c r="Z149" s="228" t="s">
        <v>1581</v>
      </c>
      <c r="AA149" s="266">
        <v>21623.54</v>
      </c>
      <c r="AB149" s="66">
        <v>20605</v>
      </c>
      <c r="AC149" s="65"/>
      <c r="AD149" s="266">
        <v>863</v>
      </c>
      <c r="AE149" s="266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148"/>
      <c r="AW149" s="65"/>
      <c r="AX149" s="65">
        <v>0</v>
      </c>
      <c r="AY149" s="66"/>
      <c r="AZ149" s="66">
        <v>155.54</v>
      </c>
      <c r="BA149" s="74">
        <v>0</v>
      </c>
      <c r="BB149" s="66">
        <v>36634.730000000003</v>
      </c>
      <c r="BC149" s="66">
        <v>15011.190000000002</v>
      </c>
      <c r="BD149" s="252"/>
      <c r="BE149" s="170">
        <v>23</v>
      </c>
      <c r="BF149" s="101" t="s">
        <v>6983</v>
      </c>
      <c r="BG149" s="158" t="s">
        <v>5161</v>
      </c>
      <c r="BH149" s="158" t="s">
        <v>5162</v>
      </c>
      <c r="BI149" s="169">
        <v>20605</v>
      </c>
      <c r="BJ149" s="124">
        <v>20605</v>
      </c>
      <c r="BK149" s="124">
        <v>0</v>
      </c>
      <c r="BL149" s="158"/>
      <c r="BM149" s="48"/>
      <c r="BN149" s="67"/>
      <c r="BO149" s="67"/>
      <c r="BP149" s="48"/>
      <c r="BQ149" s="368">
        <v>96</v>
      </c>
      <c r="BR149" s="380" t="s">
        <v>698</v>
      </c>
      <c r="BS149" s="381" t="s">
        <v>51</v>
      </c>
      <c r="BT149" s="382" t="s">
        <v>5663</v>
      </c>
      <c r="BU149" s="383" t="s">
        <v>2929</v>
      </c>
      <c r="BV149" s="384" t="s">
        <v>1270</v>
      </c>
      <c r="BW149" s="384">
        <v>17150</v>
      </c>
      <c r="BX149" s="385" t="s">
        <v>5664</v>
      </c>
      <c r="BZ149" s="495">
        <v>1361</v>
      </c>
      <c r="CA149" s="320" t="b">
        <f>EXACT(A149,CH149)</f>
        <v>1</v>
      </c>
      <c r="CB149" s="318" t="b">
        <f>EXACT(D149,CF149)</f>
        <v>1</v>
      </c>
      <c r="CC149" s="318" t="b">
        <f>EXACT(E149,CG149)</f>
        <v>1</v>
      </c>
      <c r="CD149" s="502">
        <f>+S149-BC149</f>
        <v>0</v>
      </c>
      <c r="CE149" s="17" t="s">
        <v>695</v>
      </c>
      <c r="CF149" s="17" t="s">
        <v>5161</v>
      </c>
      <c r="CG149" s="103" t="s">
        <v>5162</v>
      </c>
      <c r="CH149" s="275">
        <v>3180400149501</v>
      </c>
    </row>
    <row r="150" spans="1:93" s="51" customFormat="1">
      <c r="A150" s="452" t="s">
        <v>5096</v>
      </c>
      <c r="B150" s="83" t="s">
        <v>709</v>
      </c>
      <c r="C150" s="237" t="s">
        <v>686</v>
      </c>
      <c r="D150" s="86" t="s">
        <v>1222</v>
      </c>
      <c r="E150" s="92" t="s">
        <v>3878</v>
      </c>
      <c r="F150" s="452" t="s">
        <v>5096</v>
      </c>
      <c r="G150" s="59" t="s">
        <v>1580</v>
      </c>
      <c r="H150" s="449" t="s">
        <v>3988</v>
      </c>
      <c r="I150" s="244">
        <v>33362</v>
      </c>
      <c r="J150" s="310">
        <v>0</v>
      </c>
      <c r="K150" s="81">
        <v>0</v>
      </c>
      <c r="L150" s="81">
        <v>0</v>
      </c>
      <c r="M150" s="85">
        <v>0</v>
      </c>
      <c r="N150" s="81">
        <v>0</v>
      </c>
      <c r="O150" s="81">
        <v>0</v>
      </c>
      <c r="P150" s="85">
        <v>0</v>
      </c>
      <c r="Q150" s="81">
        <v>0</v>
      </c>
      <c r="R150" s="85">
        <v>12553.79</v>
      </c>
      <c r="S150" s="81">
        <v>20808.21</v>
      </c>
      <c r="T150" s="227" t="s">
        <v>1581</v>
      </c>
      <c r="U150" s="496">
        <v>779</v>
      </c>
      <c r="V150" s="237" t="s">
        <v>686</v>
      </c>
      <c r="W150" s="86" t="s">
        <v>1222</v>
      </c>
      <c r="X150" s="92" t="s">
        <v>3878</v>
      </c>
      <c r="Y150" s="262">
        <v>3180400172261</v>
      </c>
      <c r="Z150" s="228" t="s">
        <v>1581</v>
      </c>
      <c r="AA150" s="54">
        <v>12553.79</v>
      </c>
      <c r="AB150" s="55">
        <v>11690.79</v>
      </c>
      <c r="AC150" s="56"/>
      <c r="AD150" s="175">
        <v>863</v>
      </c>
      <c r="AE150" s="175"/>
      <c r="AF150" s="55"/>
      <c r="AG150" s="55"/>
      <c r="AH150" s="55"/>
      <c r="AI150" s="55"/>
      <c r="AJ150" s="55"/>
      <c r="AK150" s="55"/>
      <c r="AL150" s="55"/>
      <c r="AM150" s="57"/>
      <c r="AN150" s="57"/>
      <c r="AO150" s="57"/>
      <c r="AP150" s="57"/>
      <c r="AQ150" s="58"/>
      <c r="AR150" s="57"/>
      <c r="AS150" s="57"/>
      <c r="AT150" s="57"/>
      <c r="AU150" s="57"/>
      <c r="AV150" s="147"/>
      <c r="AW150" s="57"/>
      <c r="AX150" s="57">
        <v>0</v>
      </c>
      <c r="AY150" s="58"/>
      <c r="AZ150" s="58">
        <v>0</v>
      </c>
      <c r="BA150" s="74">
        <v>0</v>
      </c>
      <c r="BB150" s="58">
        <v>33362</v>
      </c>
      <c r="BC150" s="58">
        <v>20808.21</v>
      </c>
      <c r="BD150" s="252"/>
      <c r="BE150" s="170">
        <v>780</v>
      </c>
      <c r="BF150" s="101" t="s">
        <v>4082</v>
      </c>
      <c r="BG150" s="158" t="s">
        <v>1222</v>
      </c>
      <c r="BH150" s="92" t="s">
        <v>3878</v>
      </c>
      <c r="BI150" s="124">
        <v>11690.79</v>
      </c>
      <c r="BJ150" s="124">
        <v>11690.79</v>
      </c>
      <c r="BK150" s="124">
        <v>0</v>
      </c>
      <c r="BL150" s="158"/>
      <c r="BM150" s="59"/>
      <c r="BN150" s="60"/>
      <c r="BO150" s="60"/>
      <c r="BP150" s="48"/>
      <c r="BQ150" s="371" t="s">
        <v>3214</v>
      </c>
      <c r="BR150" s="380" t="s">
        <v>698</v>
      </c>
      <c r="BS150" s="381" t="s">
        <v>4286</v>
      </c>
      <c r="BT150" s="382" t="s">
        <v>809</v>
      </c>
      <c r="BU150" s="383" t="s">
        <v>752</v>
      </c>
      <c r="BV150" s="384" t="s">
        <v>1581</v>
      </c>
      <c r="BW150" s="384">
        <v>60190</v>
      </c>
      <c r="BX150" s="385" t="s">
        <v>4287</v>
      </c>
      <c r="BY150" s="22"/>
      <c r="BZ150" s="495">
        <v>23</v>
      </c>
      <c r="CA150" s="320" t="b">
        <f>EXACT(A150,CH150)</f>
        <v>1</v>
      </c>
      <c r="CB150" s="318" t="b">
        <f>EXACT(D150,CF150)</f>
        <v>1</v>
      </c>
      <c r="CC150" s="318" t="b">
        <f>EXACT(E150,CG150)</f>
        <v>1</v>
      </c>
      <c r="CD150" s="502">
        <f>+S149-BC149</f>
        <v>0</v>
      </c>
      <c r="CE150" s="51" t="s">
        <v>686</v>
      </c>
      <c r="CF150" s="51" t="s">
        <v>1222</v>
      </c>
      <c r="CG150" s="51" t="s">
        <v>3878</v>
      </c>
      <c r="CH150" s="312">
        <v>3180400172261</v>
      </c>
      <c r="CK150" s="276"/>
      <c r="CM150" s="273"/>
      <c r="CN150" s="17"/>
      <c r="CO150" s="364"/>
    </row>
    <row r="151" spans="1:93" s="51" customFormat="1">
      <c r="A151" s="451" t="s">
        <v>7870</v>
      </c>
      <c r="B151" s="83" t="s">
        <v>709</v>
      </c>
      <c r="C151" s="129" t="s">
        <v>686</v>
      </c>
      <c r="D151" s="158" t="s">
        <v>348</v>
      </c>
      <c r="E151" s="92" t="s">
        <v>7726</v>
      </c>
      <c r="F151" s="451" t="s">
        <v>7870</v>
      </c>
      <c r="G151" s="59" t="s">
        <v>1580</v>
      </c>
      <c r="H151" s="449" t="s">
        <v>7951</v>
      </c>
      <c r="I151" s="234">
        <v>37186.92</v>
      </c>
      <c r="J151" s="234">
        <v>0</v>
      </c>
      <c r="K151" s="234">
        <v>0</v>
      </c>
      <c r="L151" s="234">
        <v>0</v>
      </c>
      <c r="M151" s="85">
        <v>0</v>
      </c>
      <c r="N151" s="85">
        <v>0</v>
      </c>
      <c r="O151" s="234">
        <v>0</v>
      </c>
      <c r="P151" s="234">
        <v>447.61</v>
      </c>
      <c r="Q151" s="234">
        <v>0</v>
      </c>
      <c r="R151" s="234">
        <v>25403</v>
      </c>
      <c r="S151" s="234">
        <v>11336.309999999998</v>
      </c>
      <c r="T151" s="227" t="s">
        <v>1581</v>
      </c>
      <c r="U151" s="496">
        <v>913</v>
      </c>
      <c r="V151" s="129" t="s">
        <v>686</v>
      </c>
      <c r="W151" s="158" t="s">
        <v>348</v>
      </c>
      <c r="X151" s="92" t="s">
        <v>7726</v>
      </c>
      <c r="Y151" s="262">
        <v>3180400172589</v>
      </c>
      <c r="Z151" s="228" t="s">
        <v>1581</v>
      </c>
      <c r="AA151" s="54">
        <v>25850.61</v>
      </c>
      <c r="AB151" s="55">
        <v>22690</v>
      </c>
      <c r="AC151" s="56"/>
      <c r="AD151" s="175">
        <v>863</v>
      </c>
      <c r="AE151" s="175">
        <v>424</v>
      </c>
      <c r="AF151" s="55">
        <v>1426</v>
      </c>
      <c r="AG151" s="55"/>
      <c r="AH151" s="55"/>
      <c r="AI151" s="55"/>
      <c r="AJ151" s="55"/>
      <c r="AK151" s="55"/>
      <c r="AL151" s="55"/>
      <c r="AM151" s="57"/>
      <c r="AN151" s="57"/>
      <c r="AO151" s="57"/>
      <c r="AP151" s="57"/>
      <c r="AQ151" s="58"/>
      <c r="AR151" s="57"/>
      <c r="AS151" s="57"/>
      <c r="AT151" s="57"/>
      <c r="AU151" s="57"/>
      <c r="AV151" s="147"/>
      <c r="AW151" s="57"/>
      <c r="AX151" s="57">
        <v>0</v>
      </c>
      <c r="AY151" s="58"/>
      <c r="AZ151" s="58">
        <v>447.61</v>
      </c>
      <c r="BA151" s="74">
        <v>0</v>
      </c>
      <c r="BB151" s="58">
        <v>37186.92</v>
      </c>
      <c r="BC151" s="58">
        <v>11336.309999999998</v>
      </c>
      <c r="BD151" s="252"/>
      <c r="BE151" s="170">
        <v>914</v>
      </c>
      <c r="BF151" s="101" t="s">
        <v>8347</v>
      </c>
      <c r="BG151" s="158" t="s">
        <v>348</v>
      </c>
      <c r="BH151" s="92" t="s">
        <v>7726</v>
      </c>
      <c r="BI151" s="58">
        <v>22690</v>
      </c>
      <c r="BJ151" s="58">
        <v>22690</v>
      </c>
      <c r="BK151" s="124">
        <v>0</v>
      </c>
      <c r="BL151" s="158"/>
      <c r="BM151" s="59"/>
      <c r="BN151" s="60"/>
      <c r="BO151" s="60"/>
      <c r="BP151" s="59"/>
      <c r="BQ151" s="369">
        <v>457</v>
      </c>
      <c r="BR151" s="380">
        <v>4</v>
      </c>
      <c r="BS151" s="381" t="s">
        <v>51</v>
      </c>
      <c r="BT151" s="382" t="s">
        <v>719</v>
      </c>
      <c r="BU151" s="383" t="s">
        <v>719</v>
      </c>
      <c r="BV151" s="384" t="s">
        <v>1581</v>
      </c>
      <c r="BW151" s="384">
        <v>60140</v>
      </c>
      <c r="BX151" s="385" t="s">
        <v>8047</v>
      </c>
      <c r="BY151" s="76"/>
      <c r="BZ151" s="495">
        <v>779</v>
      </c>
      <c r="CA151" s="320" t="b">
        <f>EXACT(A151,CH151)</f>
        <v>1</v>
      </c>
      <c r="CB151" s="318" t="b">
        <f>EXACT(D151,CF151)</f>
        <v>1</v>
      </c>
      <c r="CC151" s="318" t="b">
        <f>EXACT(E151,CG151)</f>
        <v>1</v>
      </c>
      <c r="CD151" s="502">
        <f>+S150-BC150</f>
        <v>0</v>
      </c>
      <c r="CE151" s="17" t="s">
        <v>686</v>
      </c>
      <c r="CF151" s="157" t="s">
        <v>348</v>
      </c>
      <c r="CG151" s="99" t="s">
        <v>7726</v>
      </c>
      <c r="CH151" s="311">
        <v>3180400172589</v>
      </c>
      <c r="CI151" s="447"/>
      <c r="CK151" s="276"/>
      <c r="CL151" s="17"/>
      <c r="CM151" s="273"/>
      <c r="CN151" s="17"/>
      <c r="CO151" s="158"/>
    </row>
    <row r="152" spans="1:93" s="51" customFormat="1">
      <c r="A152" s="451" t="s">
        <v>5211</v>
      </c>
      <c r="B152" s="83" t="s">
        <v>709</v>
      </c>
      <c r="C152" s="129" t="s">
        <v>672</v>
      </c>
      <c r="D152" s="158" t="s">
        <v>5209</v>
      </c>
      <c r="E152" s="158" t="s">
        <v>5210</v>
      </c>
      <c r="F152" s="451" t="s">
        <v>5211</v>
      </c>
      <c r="G152" s="59" t="s">
        <v>1580</v>
      </c>
      <c r="H152" s="449" t="s">
        <v>5212</v>
      </c>
      <c r="I152" s="234">
        <v>30144.92</v>
      </c>
      <c r="J152" s="234">
        <v>0</v>
      </c>
      <c r="K152" s="234">
        <v>0</v>
      </c>
      <c r="L152" s="234">
        <v>0</v>
      </c>
      <c r="M152" s="85">
        <v>0</v>
      </c>
      <c r="N152" s="85">
        <v>0</v>
      </c>
      <c r="O152" s="234">
        <v>0</v>
      </c>
      <c r="P152" s="234">
        <v>87.22</v>
      </c>
      <c r="Q152" s="234">
        <v>0</v>
      </c>
      <c r="R152" s="234">
        <v>3287</v>
      </c>
      <c r="S152" s="234">
        <v>26770.699999999997</v>
      </c>
      <c r="T152" s="227" t="s">
        <v>1581</v>
      </c>
      <c r="U152" s="496">
        <v>197</v>
      </c>
      <c r="V152" s="129" t="s">
        <v>672</v>
      </c>
      <c r="W152" s="158" t="s">
        <v>5209</v>
      </c>
      <c r="X152" s="158" t="s">
        <v>5210</v>
      </c>
      <c r="Y152" s="261">
        <v>3180400194736</v>
      </c>
      <c r="Z152" s="228" t="s">
        <v>1581</v>
      </c>
      <c r="AA152" s="266">
        <v>3374.22</v>
      </c>
      <c r="AB152" s="66">
        <v>2000</v>
      </c>
      <c r="AC152" s="65"/>
      <c r="AD152" s="266">
        <v>863</v>
      </c>
      <c r="AE152" s="266">
        <v>424</v>
      </c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148"/>
      <c r="AW152" s="65"/>
      <c r="AX152" s="65">
        <v>0</v>
      </c>
      <c r="AY152" s="66"/>
      <c r="AZ152" s="66">
        <v>87.22</v>
      </c>
      <c r="BA152" s="74">
        <v>0</v>
      </c>
      <c r="BB152" s="66">
        <v>30144.92</v>
      </c>
      <c r="BC152" s="66">
        <v>26770.699999999997</v>
      </c>
      <c r="BD152" s="252"/>
      <c r="BE152" s="170">
        <v>197</v>
      </c>
      <c r="BF152" s="101" t="s">
        <v>5557</v>
      </c>
      <c r="BG152" s="158" t="s">
        <v>5209</v>
      </c>
      <c r="BH152" s="158" t="s">
        <v>5210</v>
      </c>
      <c r="BI152" s="169">
        <v>2000</v>
      </c>
      <c r="BJ152" s="124">
        <v>2000</v>
      </c>
      <c r="BK152" s="124">
        <v>0</v>
      </c>
      <c r="BL152" s="158"/>
      <c r="BM152" s="48"/>
      <c r="BN152" s="67"/>
      <c r="BO152" s="67"/>
      <c r="BP152" s="48"/>
      <c r="BQ152" s="368">
        <v>92</v>
      </c>
      <c r="BR152" s="380" t="s">
        <v>676</v>
      </c>
      <c r="BS152" s="381" t="s">
        <v>51</v>
      </c>
      <c r="BT152" s="382" t="s">
        <v>5682</v>
      </c>
      <c r="BU152" s="383" t="s">
        <v>2929</v>
      </c>
      <c r="BV152" s="384" t="s">
        <v>1270</v>
      </c>
      <c r="BW152" s="384">
        <v>17150</v>
      </c>
      <c r="BX152" s="385" t="s">
        <v>5683</v>
      </c>
      <c r="BY152" s="76"/>
      <c r="BZ152" s="495">
        <v>913</v>
      </c>
      <c r="CA152" s="320" t="b">
        <f>EXACT(A152,CH152)</f>
        <v>1</v>
      </c>
      <c r="CB152" s="318" t="b">
        <f>EXACT(D152,CF152)</f>
        <v>1</v>
      </c>
      <c r="CC152" s="318" t="b">
        <f>EXACT(E152,CG152)</f>
        <v>1</v>
      </c>
      <c r="CD152" s="502">
        <f>+S152-BC152</f>
        <v>0</v>
      </c>
      <c r="CE152" s="1" t="s">
        <v>672</v>
      </c>
      <c r="CF152" s="17" t="s">
        <v>5209</v>
      </c>
      <c r="CG152" s="103" t="s">
        <v>5210</v>
      </c>
      <c r="CH152" s="275">
        <v>3180400194736</v>
      </c>
      <c r="CI152" s="447"/>
      <c r="CK152" s="276"/>
      <c r="CL152" s="17"/>
      <c r="CM152" s="273"/>
      <c r="CN152" s="17"/>
      <c r="CO152" s="157"/>
    </row>
    <row r="153" spans="1:93" s="51" customFormat="1">
      <c r="A153" s="452" t="s">
        <v>4456</v>
      </c>
      <c r="B153" s="83" t="s">
        <v>709</v>
      </c>
      <c r="C153" s="129" t="s">
        <v>672</v>
      </c>
      <c r="D153" s="158" t="s">
        <v>3911</v>
      </c>
      <c r="E153" s="92" t="s">
        <v>3912</v>
      </c>
      <c r="F153" s="452" t="s">
        <v>4456</v>
      </c>
      <c r="G153" s="59" t="s">
        <v>1580</v>
      </c>
      <c r="H153" s="449" t="s">
        <v>4016</v>
      </c>
      <c r="I153" s="234">
        <v>45544.2</v>
      </c>
      <c r="J153" s="234">
        <v>0</v>
      </c>
      <c r="K153" s="234">
        <v>33.979999999999997</v>
      </c>
      <c r="L153" s="234">
        <v>0</v>
      </c>
      <c r="M153" s="85">
        <v>0</v>
      </c>
      <c r="N153" s="85">
        <v>0</v>
      </c>
      <c r="O153" s="234">
        <v>0</v>
      </c>
      <c r="P153" s="234">
        <v>195.57</v>
      </c>
      <c r="Q153" s="234">
        <v>0</v>
      </c>
      <c r="R153" s="234">
        <v>31742</v>
      </c>
      <c r="S153" s="234">
        <v>13640.61</v>
      </c>
      <c r="T153" s="227" t="s">
        <v>1581</v>
      </c>
      <c r="U153" s="496">
        <v>1207</v>
      </c>
      <c r="V153" s="129" t="s">
        <v>672</v>
      </c>
      <c r="W153" s="158" t="s">
        <v>3911</v>
      </c>
      <c r="X153" s="92" t="s">
        <v>3912</v>
      </c>
      <c r="Y153" s="262">
        <v>3180400208541</v>
      </c>
      <c r="Z153" s="228" t="s">
        <v>1581</v>
      </c>
      <c r="AA153" s="55">
        <v>31937.57</v>
      </c>
      <c r="AB153" s="55">
        <v>30455</v>
      </c>
      <c r="AC153" s="59"/>
      <c r="AD153" s="175">
        <v>863</v>
      </c>
      <c r="AE153" s="175">
        <v>424</v>
      </c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148"/>
      <c r="AW153" s="59"/>
      <c r="AX153" s="59">
        <v>0</v>
      </c>
      <c r="AY153" s="59"/>
      <c r="AZ153" s="59">
        <v>195.57</v>
      </c>
      <c r="BA153" s="59">
        <v>0</v>
      </c>
      <c r="BB153" s="59">
        <v>45578.18</v>
      </c>
      <c r="BC153" s="59">
        <v>13640.61</v>
      </c>
      <c r="BD153" s="252"/>
      <c r="BE153" s="170">
        <v>1209</v>
      </c>
      <c r="BF153" s="282" t="s">
        <v>4110</v>
      </c>
      <c r="BG153" s="158" t="s">
        <v>3911</v>
      </c>
      <c r="BH153" s="92" t="s">
        <v>3912</v>
      </c>
      <c r="BI153" s="121">
        <v>30455</v>
      </c>
      <c r="BJ153" s="121">
        <v>30455</v>
      </c>
      <c r="BK153" s="121">
        <v>0</v>
      </c>
      <c r="BL153" s="158"/>
      <c r="BM153" s="59"/>
      <c r="BN153" s="59"/>
      <c r="BO153" s="59"/>
      <c r="BP153" s="59"/>
      <c r="BQ153" s="369" t="s">
        <v>4304</v>
      </c>
      <c r="BR153" s="380" t="s">
        <v>676</v>
      </c>
      <c r="BS153" s="381" t="s">
        <v>51</v>
      </c>
      <c r="BT153" s="382" t="s">
        <v>1647</v>
      </c>
      <c r="BU153" s="383" t="s">
        <v>752</v>
      </c>
      <c r="BV153" s="383" t="s">
        <v>1581</v>
      </c>
      <c r="BW153" s="383">
        <v>60190</v>
      </c>
      <c r="BX153" s="385">
        <v>803487315</v>
      </c>
      <c r="BY153" s="22"/>
      <c r="BZ153" s="495">
        <v>197</v>
      </c>
      <c r="CA153" s="320" t="b">
        <f>EXACT(A153,CH153)</f>
        <v>1</v>
      </c>
      <c r="CB153" s="318" t="b">
        <f>EXACT(D153,CF153)</f>
        <v>1</v>
      </c>
      <c r="CC153" s="318" t="b">
        <f>EXACT(E153,CG153)</f>
        <v>1</v>
      </c>
      <c r="CD153" s="502">
        <f>+S152-BC152</f>
        <v>0</v>
      </c>
      <c r="CE153" s="51" t="s">
        <v>672</v>
      </c>
      <c r="CF153" s="17" t="s">
        <v>3911</v>
      </c>
      <c r="CG153" s="103" t="s">
        <v>3912</v>
      </c>
      <c r="CH153" s="275">
        <v>3180400208541</v>
      </c>
      <c r="CK153" s="276"/>
      <c r="CM153" s="273"/>
      <c r="CN153" s="17"/>
      <c r="CO153" s="158"/>
    </row>
    <row r="154" spans="1:93" s="51" customFormat="1">
      <c r="A154" s="452" t="s">
        <v>4818</v>
      </c>
      <c r="B154" s="83" t="s">
        <v>709</v>
      </c>
      <c r="C154" s="129" t="s">
        <v>672</v>
      </c>
      <c r="D154" s="158" t="s">
        <v>57</v>
      </c>
      <c r="E154" s="92" t="s">
        <v>471</v>
      </c>
      <c r="F154" s="452" t="s">
        <v>4818</v>
      </c>
      <c r="G154" s="59" t="s">
        <v>1580</v>
      </c>
      <c r="H154" s="449" t="s">
        <v>1781</v>
      </c>
      <c r="I154" s="234">
        <v>19254.78</v>
      </c>
      <c r="J154" s="234">
        <v>0</v>
      </c>
      <c r="K154" s="234">
        <v>75.08</v>
      </c>
      <c r="L154" s="234">
        <v>0</v>
      </c>
      <c r="M154" s="85">
        <v>1770</v>
      </c>
      <c r="N154" s="85">
        <v>0</v>
      </c>
      <c r="O154" s="234">
        <v>0</v>
      </c>
      <c r="P154" s="234">
        <v>13.32</v>
      </c>
      <c r="Q154" s="234">
        <v>0</v>
      </c>
      <c r="R154" s="234">
        <v>15857</v>
      </c>
      <c r="S154" s="234">
        <v>5229.5400000000009</v>
      </c>
      <c r="T154" s="227" t="s">
        <v>1581</v>
      </c>
      <c r="U154" s="496">
        <v>291</v>
      </c>
      <c r="V154" s="129" t="s">
        <v>672</v>
      </c>
      <c r="W154" s="158" t="s">
        <v>57</v>
      </c>
      <c r="X154" s="92" t="s">
        <v>471</v>
      </c>
      <c r="Y154" s="262">
        <v>3180400225348</v>
      </c>
      <c r="Z154" s="228" t="s">
        <v>1581</v>
      </c>
      <c r="AA154" s="54">
        <v>15870.32</v>
      </c>
      <c r="AB154" s="55">
        <v>12970</v>
      </c>
      <c r="AC154" s="56"/>
      <c r="AD154" s="175">
        <v>863</v>
      </c>
      <c r="AE154" s="175">
        <v>424</v>
      </c>
      <c r="AF154" s="55"/>
      <c r="AG154" s="55"/>
      <c r="AH154" s="55"/>
      <c r="AI154" s="55">
        <v>100</v>
      </c>
      <c r="AJ154" s="55"/>
      <c r="AK154" s="55"/>
      <c r="AL154" s="55"/>
      <c r="AM154" s="57"/>
      <c r="AN154" s="57"/>
      <c r="AO154" s="57">
        <v>1500</v>
      </c>
      <c r="AP154" s="57"/>
      <c r="AQ154" s="58"/>
      <c r="AR154" s="58"/>
      <c r="AS154" s="57"/>
      <c r="AT154" s="57"/>
      <c r="AU154" s="57"/>
      <c r="AV154" s="147"/>
      <c r="AW154" s="57"/>
      <c r="AX154" s="57">
        <v>0</v>
      </c>
      <c r="AY154" s="58"/>
      <c r="AZ154" s="58">
        <v>13.32</v>
      </c>
      <c r="BA154" s="74">
        <v>0</v>
      </c>
      <c r="BB154" s="58">
        <v>21099.86</v>
      </c>
      <c r="BC154" s="58">
        <v>5229.5400000000009</v>
      </c>
      <c r="BD154" s="252"/>
      <c r="BE154" s="170">
        <v>292</v>
      </c>
      <c r="BF154" s="101" t="s">
        <v>1733</v>
      </c>
      <c r="BG154" s="158" t="s">
        <v>57</v>
      </c>
      <c r="BH154" s="92" t="s">
        <v>471</v>
      </c>
      <c r="BI154" s="124">
        <v>12970</v>
      </c>
      <c r="BJ154" s="124">
        <v>12970</v>
      </c>
      <c r="BK154" s="124">
        <v>0</v>
      </c>
      <c r="BL154" s="158"/>
      <c r="BM154" s="59"/>
      <c r="BN154" s="60"/>
      <c r="BO154" s="60"/>
      <c r="BP154" s="59"/>
      <c r="BQ154" s="369">
        <v>68</v>
      </c>
      <c r="BR154" s="380" t="s">
        <v>716</v>
      </c>
      <c r="BS154" s="381" t="s">
        <v>709</v>
      </c>
      <c r="BT154" s="383" t="s">
        <v>692</v>
      </c>
      <c r="BU154" s="383" t="s">
        <v>679</v>
      </c>
      <c r="BV154" s="383" t="s">
        <v>1581</v>
      </c>
      <c r="BW154" s="383">
        <v>60160</v>
      </c>
      <c r="BX154" s="385" t="s">
        <v>1419</v>
      </c>
      <c r="BY154" s="22"/>
      <c r="BZ154" s="495">
        <v>1207</v>
      </c>
      <c r="CA154" s="320" t="b">
        <f>EXACT(A154,CH154)</f>
        <v>1</v>
      </c>
      <c r="CB154" s="318" t="b">
        <f>EXACT(D154,CF154)</f>
        <v>1</v>
      </c>
      <c r="CC154" s="318" t="b">
        <f>EXACT(E154,CG154)</f>
        <v>1</v>
      </c>
      <c r="CD154" s="502">
        <f>+S153-BC153</f>
        <v>0</v>
      </c>
      <c r="CE154" s="17" t="s">
        <v>672</v>
      </c>
      <c r="CF154" s="157" t="s">
        <v>57</v>
      </c>
      <c r="CG154" s="99" t="s">
        <v>471</v>
      </c>
      <c r="CH154" s="275">
        <v>3180400225348</v>
      </c>
      <c r="CJ154" s="17"/>
      <c r="CK154" s="276"/>
      <c r="CL154" s="17"/>
      <c r="CM154" s="273"/>
      <c r="CN154" s="17"/>
      <c r="CO154" s="157"/>
    </row>
    <row r="155" spans="1:93" s="51" customFormat="1">
      <c r="A155" s="451" t="s">
        <v>7866</v>
      </c>
      <c r="B155" s="83" t="s">
        <v>709</v>
      </c>
      <c r="C155" s="129" t="s">
        <v>686</v>
      </c>
      <c r="D155" s="158" t="s">
        <v>7623</v>
      </c>
      <c r="E155" s="158" t="s">
        <v>7624</v>
      </c>
      <c r="F155" s="451" t="s">
        <v>7866</v>
      </c>
      <c r="G155" s="59" t="s">
        <v>1580</v>
      </c>
      <c r="H155" s="449" t="s">
        <v>7872</v>
      </c>
      <c r="I155" s="234">
        <v>44315.6</v>
      </c>
      <c r="J155" s="234">
        <v>0</v>
      </c>
      <c r="K155" s="234">
        <v>0</v>
      </c>
      <c r="L155" s="234">
        <v>0</v>
      </c>
      <c r="M155" s="85">
        <v>0</v>
      </c>
      <c r="N155" s="85">
        <v>0</v>
      </c>
      <c r="O155" s="234">
        <v>0</v>
      </c>
      <c r="P155" s="234">
        <v>1162.18</v>
      </c>
      <c r="Q155" s="234">
        <v>0</v>
      </c>
      <c r="R155" s="234">
        <v>10243</v>
      </c>
      <c r="S155" s="234">
        <v>32910.42</v>
      </c>
      <c r="T155" s="227" t="s">
        <v>1581</v>
      </c>
      <c r="U155" s="496">
        <v>24</v>
      </c>
      <c r="V155" s="129" t="s">
        <v>686</v>
      </c>
      <c r="W155" s="158" t="s">
        <v>7623</v>
      </c>
      <c r="X155" s="158" t="s">
        <v>7624</v>
      </c>
      <c r="Y155" s="262">
        <v>3180400269191</v>
      </c>
      <c r="Z155" s="228" t="s">
        <v>1581</v>
      </c>
      <c r="AA155" s="266">
        <v>11405.18</v>
      </c>
      <c r="AB155" s="66">
        <v>9380</v>
      </c>
      <c r="AC155" s="65"/>
      <c r="AD155" s="266">
        <v>863</v>
      </c>
      <c r="AE155" s="266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148"/>
      <c r="AW155" s="65"/>
      <c r="AX155" s="65">
        <v>0</v>
      </c>
      <c r="AY155" s="66"/>
      <c r="AZ155" s="66">
        <v>1162.18</v>
      </c>
      <c r="BA155" s="74">
        <v>0</v>
      </c>
      <c r="BB155" s="66">
        <v>44315.6</v>
      </c>
      <c r="BC155" s="66">
        <v>32910.42</v>
      </c>
      <c r="BD155" s="252"/>
      <c r="BE155" s="170">
        <v>24</v>
      </c>
      <c r="BF155" s="101" t="s">
        <v>8266</v>
      </c>
      <c r="BG155" s="158" t="s">
        <v>7623</v>
      </c>
      <c r="BH155" s="158" t="s">
        <v>7624</v>
      </c>
      <c r="BI155" s="169">
        <v>9380</v>
      </c>
      <c r="BJ155" s="124">
        <v>9380</v>
      </c>
      <c r="BK155" s="124">
        <v>0</v>
      </c>
      <c r="BL155" s="158"/>
      <c r="BM155" s="48"/>
      <c r="BN155" s="67"/>
      <c r="BO155" s="67"/>
      <c r="BP155" s="48"/>
      <c r="BQ155" s="368" t="s">
        <v>7984</v>
      </c>
      <c r="BR155" s="380" t="s">
        <v>51</v>
      </c>
      <c r="BS155" s="381" t="s">
        <v>7985</v>
      </c>
      <c r="BT155" s="380" t="s">
        <v>719</v>
      </c>
      <c r="BU155" s="380" t="s">
        <v>719</v>
      </c>
      <c r="BV155" s="390" t="s">
        <v>1581</v>
      </c>
      <c r="BW155" s="390">
        <v>60140</v>
      </c>
      <c r="BX155" s="380" t="s">
        <v>7986</v>
      </c>
      <c r="BY155" s="22"/>
      <c r="BZ155" s="475">
        <v>292</v>
      </c>
      <c r="CA155" s="320" t="b">
        <f>EXACT(A155,CH155)</f>
        <v>1</v>
      </c>
      <c r="CB155" s="318" t="b">
        <f>EXACT(D155,CF155)</f>
        <v>1</v>
      </c>
      <c r="CC155" s="318" t="b">
        <f>EXACT(E155,CG155)</f>
        <v>1</v>
      </c>
      <c r="CD155" s="502">
        <f>+S155-BC155</f>
        <v>0</v>
      </c>
      <c r="CE155" s="51" t="s">
        <v>686</v>
      </c>
      <c r="CF155" s="90" t="s">
        <v>7623</v>
      </c>
      <c r="CG155" s="103" t="s">
        <v>7624</v>
      </c>
      <c r="CH155" s="275">
        <v>3180400269191</v>
      </c>
      <c r="CJ155" s="17"/>
      <c r="CK155" s="276"/>
      <c r="CL155" s="17"/>
      <c r="CM155" s="273"/>
      <c r="CN155" s="17"/>
      <c r="CO155" s="460"/>
    </row>
    <row r="156" spans="1:93">
      <c r="A156" s="452" t="s">
        <v>4928</v>
      </c>
      <c r="B156" s="83" t="s">
        <v>709</v>
      </c>
      <c r="C156" s="129" t="s">
        <v>686</v>
      </c>
      <c r="D156" s="158" t="s">
        <v>434</v>
      </c>
      <c r="E156" s="92" t="s">
        <v>3372</v>
      </c>
      <c r="F156" s="452" t="s">
        <v>4928</v>
      </c>
      <c r="G156" s="59" t="s">
        <v>1580</v>
      </c>
      <c r="H156" s="449" t="s">
        <v>3468</v>
      </c>
      <c r="I156" s="234">
        <v>27386.22</v>
      </c>
      <c r="J156" s="234">
        <v>0</v>
      </c>
      <c r="K156" s="234">
        <v>47.63</v>
      </c>
      <c r="L156" s="234">
        <v>0</v>
      </c>
      <c r="M156" s="85">
        <v>0</v>
      </c>
      <c r="N156" s="85">
        <v>0</v>
      </c>
      <c r="O156" s="234">
        <v>0</v>
      </c>
      <c r="P156" s="234">
        <v>80.02</v>
      </c>
      <c r="Q156" s="234">
        <v>0</v>
      </c>
      <c r="R156" s="234">
        <v>17062</v>
      </c>
      <c r="S156" s="234">
        <v>10291.830000000002</v>
      </c>
      <c r="T156" s="227" t="s">
        <v>1581</v>
      </c>
      <c r="U156" s="496">
        <v>482</v>
      </c>
      <c r="V156" s="129" t="s">
        <v>686</v>
      </c>
      <c r="W156" s="158" t="s">
        <v>434</v>
      </c>
      <c r="X156" s="92" t="s">
        <v>3372</v>
      </c>
      <c r="Y156" s="262">
        <v>3180400440745</v>
      </c>
      <c r="Z156" s="228" t="s">
        <v>1581</v>
      </c>
      <c r="AA156" s="266">
        <v>17142.02</v>
      </c>
      <c r="AB156" s="66">
        <v>14515</v>
      </c>
      <c r="AC156" s="65"/>
      <c r="AD156" s="266">
        <v>863</v>
      </c>
      <c r="AE156" s="266">
        <v>424</v>
      </c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148">
        <v>1260</v>
      </c>
      <c r="AW156" s="65"/>
      <c r="AX156" s="65">
        <v>0</v>
      </c>
      <c r="AY156" s="66"/>
      <c r="AZ156" s="66">
        <v>80.02</v>
      </c>
      <c r="BA156" s="74">
        <v>0</v>
      </c>
      <c r="BB156" s="66">
        <v>27433.850000000002</v>
      </c>
      <c r="BC156" s="66">
        <v>10291.830000000002</v>
      </c>
      <c r="BD156" s="252"/>
      <c r="BE156" s="170">
        <v>483</v>
      </c>
      <c r="BF156" s="101" t="s">
        <v>3551</v>
      </c>
      <c r="BG156" s="158" t="s">
        <v>434</v>
      </c>
      <c r="BH156" s="92" t="s">
        <v>3372</v>
      </c>
      <c r="BI156" s="169">
        <v>14515</v>
      </c>
      <c r="BJ156" s="124">
        <v>14515</v>
      </c>
      <c r="BK156" s="124">
        <v>0</v>
      </c>
      <c r="BL156" s="158"/>
      <c r="BM156" s="48"/>
      <c r="BN156" s="67"/>
      <c r="BO156" s="67"/>
      <c r="BP156" s="48"/>
      <c r="BQ156" s="368" t="s">
        <v>3608</v>
      </c>
      <c r="BR156" s="380">
        <v>9</v>
      </c>
      <c r="BS156" s="381" t="s">
        <v>709</v>
      </c>
      <c r="BT156" s="382" t="s">
        <v>702</v>
      </c>
      <c r="BU156" s="383" t="s">
        <v>702</v>
      </c>
      <c r="BV156" s="384" t="s">
        <v>1581</v>
      </c>
      <c r="BW156" s="384">
        <v>60110</v>
      </c>
      <c r="BX156" s="385" t="s">
        <v>3609</v>
      </c>
      <c r="BZ156" s="475">
        <v>24</v>
      </c>
      <c r="CA156" s="320" t="b">
        <f>EXACT(A156,CH156)</f>
        <v>1</v>
      </c>
      <c r="CB156" s="318" t="b">
        <f>EXACT(D156,CF156)</f>
        <v>1</v>
      </c>
      <c r="CC156" s="318" t="b">
        <f>EXACT(E156,CG156)</f>
        <v>1</v>
      </c>
      <c r="CD156" s="502">
        <f>+S155-BC155</f>
        <v>0</v>
      </c>
      <c r="CE156" s="51" t="s">
        <v>686</v>
      </c>
      <c r="CF156" s="90" t="s">
        <v>434</v>
      </c>
      <c r="CG156" s="103" t="s">
        <v>3372</v>
      </c>
      <c r="CH156" s="275">
        <v>3180400440745</v>
      </c>
      <c r="CJ156" s="51"/>
      <c r="CL156" s="51"/>
      <c r="CM156" s="273"/>
      <c r="CO156" s="158"/>
    </row>
    <row r="157" spans="1:93">
      <c r="A157" s="452" t="s">
        <v>4376</v>
      </c>
      <c r="B157" s="83" t="s">
        <v>709</v>
      </c>
      <c r="C157" s="129" t="s">
        <v>672</v>
      </c>
      <c r="D157" s="158" t="s">
        <v>3341</v>
      </c>
      <c r="E157" s="92" t="s">
        <v>3342</v>
      </c>
      <c r="F157" s="452" t="s">
        <v>4376</v>
      </c>
      <c r="G157" s="59" t="s">
        <v>1580</v>
      </c>
      <c r="H157" s="449" t="s">
        <v>3442</v>
      </c>
      <c r="I157" s="234">
        <v>28026.95</v>
      </c>
      <c r="J157" s="234">
        <v>0</v>
      </c>
      <c r="K157" s="234">
        <v>44.63</v>
      </c>
      <c r="L157" s="234">
        <v>0</v>
      </c>
      <c r="M157" s="85">
        <v>0</v>
      </c>
      <c r="N157" s="85">
        <v>0</v>
      </c>
      <c r="O157" s="234">
        <v>0</v>
      </c>
      <c r="P157" s="234">
        <v>0</v>
      </c>
      <c r="Q157" s="234">
        <v>0</v>
      </c>
      <c r="R157" s="234">
        <v>21502.35</v>
      </c>
      <c r="S157" s="234">
        <v>6569.2300000000032</v>
      </c>
      <c r="T157" s="227" t="s">
        <v>1581</v>
      </c>
      <c r="U157" s="496">
        <v>99</v>
      </c>
      <c r="V157" s="129" t="s">
        <v>672</v>
      </c>
      <c r="W157" s="158" t="s">
        <v>3341</v>
      </c>
      <c r="X157" s="92" t="s">
        <v>3342</v>
      </c>
      <c r="Y157" s="262">
        <v>3180400442098</v>
      </c>
      <c r="Z157" s="228" t="s">
        <v>1581</v>
      </c>
      <c r="AA157" s="266">
        <v>21502.35</v>
      </c>
      <c r="AB157" s="66">
        <v>17711.349999999999</v>
      </c>
      <c r="AC157" s="65"/>
      <c r="AD157" s="266">
        <v>863</v>
      </c>
      <c r="AE157" s="266">
        <v>424</v>
      </c>
      <c r="AF157" s="65">
        <v>2504</v>
      </c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148"/>
      <c r="AW157" s="65"/>
      <c r="AX157" s="65">
        <v>0</v>
      </c>
      <c r="AY157" s="65"/>
      <c r="AZ157" s="65">
        <v>0</v>
      </c>
      <c r="BA157" s="57">
        <v>0</v>
      </c>
      <c r="BB157" s="65">
        <v>28071.58</v>
      </c>
      <c r="BC157" s="65">
        <v>6569.2300000000032</v>
      </c>
      <c r="BD157" s="252"/>
      <c r="BE157" s="170">
        <v>99</v>
      </c>
      <c r="BF157" s="282" t="s">
        <v>3526</v>
      </c>
      <c r="BG157" s="158" t="s">
        <v>3341</v>
      </c>
      <c r="BH157" s="92" t="s">
        <v>3342</v>
      </c>
      <c r="BI157" s="171">
        <v>17711.349999999999</v>
      </c>
      <c r="BJ157" s="172">
        <v>17711.349999999999</v>
      </c>
      <c r="BK157" s="171">
        <v>0</v>
      </c>
      <c r="BL157" s="158"/>
      <c r="BM157" s="48"/>
      <c r="BN157" s="67"/>
      <c r="BO157" s="67"/>
      <c r="BP157" s="48"/>
      <c r="BQ157" s="368">
        <v>176</v>
      </c>
      <c r="BR157" s="380" t="s">
        <v>698</v>
      </c>
      <c r="BS157" s="381" t="s">
        <v>709</v>
      </c>
      <c r="BT157" s="382" t="s">
        <v>2929</v>
      </c>
      <c r="BU157" s="383" t="s">
        <v>2929</v>
      </c>
      <c r="BV157" s="384" t="s">
        <v>1270</v>
      </c>
      <c r="BW157" s="384">
        <v>17150</v>
      </c>
      <c r="BX157" s="385" t="s">
        <v>3683</v>
      </c>
      <c r="BZ157" s="495">
        <v>483</v>
      </c>
      <c r="CA157" s="320" t="b">
        <f>EXACT(A157,CH157)</f>
        <v>1</v>
      </c>
      <c r="CB157" s="318" t="b">
        <f>EXACT(D157,CF157)</f>
        <v>1</v>
      </c>
      <c r="CC157" s="318" t="b">
        <f>EXACT(E157,CG157)</f>
        <v>1</v>
      </c>
      <c r="CD157" s="502">
        <f>+S157-BC157</f>
        <v>0</v>
      </c>
      <c r="CE157" s="17" t="s">
        <v>672</v>
      </c>
      <c r="CF157" s="17" t="s">
        <v>3341</v>
      </c>
      <c r="CG157" s="103" t="s">
        <v>3342</v>
      </c>
      <c r="CH157" s="275">
        <v>3180400442098</v>
      </c>
      <c r="CM157" s="273"/>
      <c r="CO157" s="157"/>
    </row>
    <row r="158" spans="1:93" s="51" customFormat="1">
      <c r="A158" s="452" t="s">
        <v>4619</v>
      </c>
      <c r="B158" s="83" t="s">
        <v>709</v>
      </c>
      <c r="C158" s="129" t="s">
        <v>686</v>
      </c>
      <c r="D158" s="158" t="s">
        <v>203</v>
      </c>
      <c r="E158" s="92" t="s">
        <v>2750</v>
      </c>
      <c r="F158" s="452" t="s">
        <v>4619</v>
      </c>
      <c r="G158" s="59" t="s">
        <v>1580</v>
      </c>
      <c r="H158" s="449" t="s">
        <v>2795</v>
      </c>
      <c r="I158" s="234">
        <v>25081</v>
      </c>
      <c r="J158" s="234">
        <v>0</v>
      </c>
      <c r="K158" s="234">
        <v>137.03</v>
      </c>
      <c r="L158" s="234">
        <v>0</v>
      </c>
      <c r="M158" s="85">
        <v>1003</v>
      </c>
      <c r="N158" s="85">
        <v>0</v>
      </c>
      <c r="O158" s="234">
        <v>0</v>
      </c>
      <c r="P158" s="234">
        <v>0</v>
      </c>
      <c r="Q158" s="234">
        <v>0</v>
      </c>
      <c r="R158" s="234">
        <v>8455.7999999999993</v>
      </c>
      <c r="S158" s="234">
        <v>17765.23</v>
      </c>
      <c r="T158" s="227" t="s">
        <v>1581</v>
      </c>
      <c r="U158" s="496">
        <v>1038</v>
      </c>
      <c r="V158" s="129" t="s">
        <v>686</v>
      </c>
      <c r="W158" s="158" t="s">
        <v>203</v>
      </c>
      <c r="X158" s="92" t="s">
        <v>2750</v>
      </c>
      <c r="Y158" s="261">
        <v>3180400455203</v>
      </c>
      <c r="Z158" s="228" t="s">
        <v>1581</v>
      </c>
      <c r="AA158" s="54">
        <v>8455.7999999999993</v>
      </c>
      <c r="AB158" s="55">
        <v>6000</v>
      </c>
      <c r="AC158" s="56"/>
      <c r="AD158" s="175">
        <v>863</v>
      </c>
      <c r="AE158" s="175">
        <v>424</v>
      </c>
      <c r="AF158" s="55">
        <v>1168.8</v>
      </c>
      <c r="AG158" s="55"/>
      <c r="AH158" s="55"/>
      <c r="AI158" s="55"/>
      <c r="AJ158" s="55"/>
      <c r="AK158" s="55"/>
      <c r="AL158" s="55"/>
      <c r="AM158" s="57"/>
      <c r="AN158" s="57"/>
      <c r="AO158" s="57"/>
      <c r="AP158" s="57"/>
      <c r="AQ158" s="58"/>
      <c r="AR158" s="58"/>
      <c r="AS158" s="57"/>
      <c r="AT158" s="57"/>
      <c r="AU158" s="57"/>
      <c r="AV158" s="147"/>
      <c r="AW158" s="57"/>
      <c r="AX158" s="57">
        <v>0</v>
      </c>
      <c r="AY158" s="58"/>
      <c r="AZ158" s="58">
        <v>0</v>
      </c>
      <c r="BA158" s="74">
        <v>0</v>
      </c>
      <c r="BB158" s="58">
        <v>26221.03</v>
      </c>
      <c r="BC158" s="58">
        <v>17765.23</v>
      </c>
      <c r="BD158" s="252"/>
      <c r="BE158" s="170">
        <v>1039</v>
      </c>
      <c r="BF158" s="101" t="s">
        <v>2834</v>
      </c>
      <c r="BG158" s="158" t="s">
        <v>203</v>
      </c>
      <c r="BH158" s="92" t="s">
        <v>2750</v>
      </c>
      <c r="BI158" s="124">
        <v>6000</v>
      </c>
      <c r="BJ158" s="124">
        <v>6000</v>
      </c>
      <c r="BK158" s="124">
        <v>0</v>
      </c>
      <c r="BL158" s="158"/>
      <c r="BM158" s="59"/>
      <c r="BN158" s="60"/>
      <c r="BO158" s="60"/>
      <c r="BP158" s="48"/>
      <c r="BQ158" s="368" t="s">
        <v>2916</v>
      </c>
      <c r="BR158" s="380" t="s">
        <v>709</v>
      </c>
      <c r="BS158" s="381" t="s">
        <v>2910</v>
      </c>
      <c r="BT158" s="382" t="s">
        <v>709</v>
      </c>
      <c r="BU158" s="383" t="s">
        <v>719</v>
      </c>
      <c r="BV158" s="384" t="s">
        <v>1581</v>
      </c>
      <c r="BW158" s="384">
        <v>60140</v>
      </c>
      <c r="BX158" s="385" t="s">
        <v>2911</v>
      </c>
      <c r="BY158" s="62"/>
      <c r="BZ158" s="495">
        <v>99</v>
      </c>
      <c r="CA158" s="320" t="b">
        <f>EXACT(A158,CH158)</f>
        <v>1</v>
      </c>
      <c r="CB158" s="318" t="b">
        <f>EXACT(D158,CF158)</f>
        <v>1</v>
      </c>
      <c r="CC158" s="318" t="b">
        <f>EXACT(E158,CG158)</f>
        <v>1</v>
      </c>
      <c r="CD158" s="502">
        <f>+S157-BC157</f>
        <v>0</v>
      </c>
      <c r="CE158" s="17" t="s">
        <v>686</v>
      </c>
      <c r="CF158" s="17" t="s">
        <v>203</v>
      </c>
      <c r="CG158" s="103" t="s">
        <v>2750</v>
      </c>
      <c r="CH158" s="275">
        <v>3180400455203</v>
      </c>
      <c r="CI158" s="447"/>
      <c r="CJ158" s="17"/>
      <c r="CK158" s="276"/>
      <c r="CL158" s="17"/>
      <c r="CM158" s="17"/>
      <c r="CN158" s="17"/>
      <c r="CO158" s="17"/>
    </row>
    <row r="159" spans="1:93" s="51" customFormat="1">
      <c r="A159" s="452" t="s">
        <v>5960</v>
      </c>
      <c r="B159" s="83" t="s">
        <v>709</v>
      </c>
      <c r="C159" s="237" t="s">
        <v>672</v>
      </c>
      <c r="D159" s="86" t="s">
        <v>5958</v>
      </c>
      <c r="E159" s="92" t="s">
        <v>5959</v>
      </c>
      <c r="F159" s="452" t="s">
        <v>5960</v>
      </c>
      <c r="G159" s="59" t="s">
        <v>1580</v>
      </c>
      <c r="H159" s="283" t="s">
        <v>6236</v>
      </c>
      <c r="I159" s="244">
        <v>54046.2</v>
      </c>
      <c r="J159" s="310">
        <v>0</v>
      </c>
      <c r="K159" s="81">
        <v>33.979999999999997</v>
      </c>
      <c r="L159" s="81">
        <v>0</v>
      </c>
      <c r="M159" s="85">
        <v>0</v>
      </c>
      <c r="N159" s="81">
        <v>0</v>
      </c>
      <c r="O159" s="81">
        <v>0</v>
      </c>
      <c r="P159" s="85">
        <v>1936.17</v>
      </c>
      <c r="Q159" s="81">
        <v>0</v>
      </c>
      <c r="R159" s="85">
        <v>32962</v>
      </c>
      <c r="S159" s="81">
        <v>19182.010000000002</v>
      </c>
      <c r="T159" s="227" t="s">
        <v>1581</v>
      </c>
      <c r="U159" s="496">
        <v>419</v>
      </c>
      <c r="V159" s="237" t="s">
        <v>672</v>
      </c>
      <c r="W159" s="86" t="s">
        <v>5958</v>
      </c>
      <c r="X159" s="92" t="s">
        <v>5959</v>
      </c>
      <c r="Y159" s="261">
        <v>3180400465055</v>
      </c>
      <c r="Z159" s="228" t="s">
        <v>1581</v>
      </c>
      <c r="AA159" s="266">
        <v>34898.17</v>
      </c>
      <c r="AB159" s="65">
        <v>30435</v>
      </c>
      <c r="AC159" s="65"/>
      <c r="AD159" s="65">
        <v>863</v>
      </c>
      <c r="AE159" s="65">
        <v>424</v>
      </c>
      <c r="AF159" s="65">
        <v>0</v>
      </c>
      <c r="AG159" s="65"/>
      <c r="AH159" s="65"/>
      <c r="AI159" s="65"/>
      <c r="AJ159" s="65"/>
      <c r="AK159" s="65">
        <v>1240</v>
      </c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148"/>
      <c r="AW159" s="65"/>
      <c r="AX159" s="65">
        <v>0</v>
      </c>
      <c r="AY159" s="65"/>
      <c r="AZ159" s="65">
        <v>1936.17</v>
      </c>
      <c r="BA159" s="57">
        <v>0</v>
      </c>
      <c r="BB159" s="65">
        <v>54080.18</v>
      </c>
      <c r="BC159" s="65">
        <v>19182.010000000002</v>
      </c>
      <c r="BD159" s="260"/>
      <c r="BE159" s="170">
        <v>420</v>
      </c>
      <c r="BF159" s="163" t="s">
        <v>6348</v>
      </c>
      <c r="BG159" s="86" t="s">
        <v>5958</v>
      </c>
      <c r="BH159" s="86" t="s">
        <v>5959</v>
      </c>
      <c r="BI159" s="171">
        <v>30435</v>
      </c>
      <c r="BJ159" s="172">
        <v>30435</v>
      </c>
      <c r="BK159" s="171">
        <v>0</v>
      </c>
      <c r="BL159" s="86"/>
      <c r="BM159" s="48"/>
      <c r="BN159" s="67"/>
      <c r="BO159" s="67"/>
      <c r="BP159" s="48"/>
      <c r="BQ159" s="368" t="s">
        <v>6586</v>
      </c>
      <c r="BR159" s="380" t="s">
        <v>698</v>
      </c>
      <c r="BS159" s="381" t="s">
        <v>709</v>
      </c>
      <c r="BT159" s="382" t="s">
        <v>740</v>
      </c>
      <c r="BU159" s="383" t="s">
        <v>707</v>
      </c>
      <c r="BV159" s="384" t="s">
        <v>1581</v>
      </c>
      <c r="BW159" s="384">
        <v>60220</v>
      </c>
      <c r="BX159" s="385" t="s">
        <v>6587</v>
      </c>
      <c r="BY159" s="22"/>
      <c r="BZ159" s="475">
        <v>1038</v>
      </c>
      <c r="CA159" s="320" t="b">
        <f>EXACT(A159,CH159)</f>
        <v>1</v>
      </c>
      <c r="CB159" s="318" t="b">
        <f>EXACT(D159,CF159)</f>
        <v>1</v>
      </c>
      <c r="CC159" s="318" t="b">
        <f>EXACT(E159,CG159)</f>
        <v>1</v>
      </c>
      <c r="CD159" s="502">
        <f>+S158-BC158</f>
        <v>0</v>
      </c>
      <c r="CE159" s="17" t="s">
        <v>672</v>
      </c>
      <c r="CF159" s="17" t="s">
        <v>5958</v>
      </c>
      <c r="CG159" s="103" t="s">
        <v>5959</v>
      </c>
      <c r="CH159" s="275">
        <v>3180400465055</v>
      </c>
      <c r="CJ159" s="17"/>
      <c r="CK159" s="276"/>
      <c r="CM159" s="273"/>
      <c r="CN159" s="17"/>
      <c r="CO159" s="158"/>
    </row>
    <row r="160" spans="1:93" s="51" customFormat="1">
      <c r="A160" s="452" t="s">
        <v>4846</v>
      </c>
      <c r="B160" s="83" t="s">
        <v>709</v>
      </c>
      <c r="C160" s="129" t="s">
        <v>686</v>
      </c>
      <c r="D160" s="158" t="s">
        <v>3007</v>
      </c>
      <c r="E160" s="92" t="s">
        <v>3008</v>
      </c>
      <c r="F160" s="452" t="s">
        <v>4846</v>
      </c>
      <c r="G160" s="59" t="s">
        <v>1580</v>
      </c>
      <c r="H160" s="449" t="s">
        <v>3067</v>
      </c>
      <c r="I160" s="234">
        <v>41293.199999999997</v>
      </c>
      <c r="J160" s="234">
        <v>0</v>
      </c>
      <c r="K160" s="234">
        <v>59.63</v>
      </c>
      <c r="L160" s="234">
        <v>0</v>
      </c>
      <c r="M160" s="85">
        <v>1209</v>
      </c>
      <c r="N160" s="85">
        <v>0</v>
      </c>
      <c r="O160" s="234">
        <v>0</v>
      </c>
      <c r="P160" s="234">
        <v>429.65</v>
      </c>
      <c r="Q160" s="234">
        <v>0</v>
      </c>
      <c r="R160" s="234">
        <v>27877</v>
      </c>
      <c r="S160" s="234">
        <v>14255.179999999993</v>
      </c>
      <c r="T160" s="227" t="s">
        <v>1581</v>
      </c>
      <c r="U160" s="496">
        <v>345</v>
      </c>
      <c r="V160" s="129" t="s">
        <v>686</v>
      </c>
      <c r="W160" s="158" t="s">
        <v>3007</v>
      </c>
      <c r="X160" s="92" t="s">
        <v>3008</v>
      </c>
      <c r="Y160" s="262">
        <v>3180500052399</v>
      </c>
      <c r="Z160" s="228" t="s">
        <v>1581</v>
      </c>
      <c r="AA160" s="266">
        <v>28306.65</v>
      </c>
      <c r="AB160" s="55">
        <v>26590</v>
      </c>
      <c r="AC160" s="55"/>
      <c r="AD160" s="175">
        <v>863</v>
      </c>
      <c r="AE160" s="175">
        <v>424</v>
      </c>
      <c r="AF160" s="55"/>
      <c r="AG160" s="55"/>
      <c r="AH160" s="55"/>
      <c r="AI160" s="55"/>
      <c r="AJ160" s="55"/>
      <c r="AK160" s="55"/>
      <c r="AL160" s="55"/>
      <c r="AM160" s="65"/>
      <c r="AN160" s="65"/>
      <c r="AO160" s="65"/>
      <c r="AP160" s="65"/>
      <c r="AQ160" s="66"/>
      <c r="AR160" s="65"/>
      <c r="AS160" s="65"/>
      <c r="AT160" s="65"/>
      <c r="AU160" s="65"/>
      <c r="AV160" s="148"/>
      <c r="AW160" s="65"/>
      <c r="AX160" s="65">
        <v>0</v>
      </c>
      <c r="AY160" s="66"/>
      <c r="AZ160" s="66">
        <v>429.65</v>
      </c>
      <c r="BA160" s="74">
        <v>0</v>
      </c>
      <c r="BB160" s="66">
        <v>42561.829999999994</v>
      </c>
      <c r="BC160" s="66">
        <v>14255.179999999993</v>
      </c>
      <c r="BD160" s="252"/>
      <c r="BE160" s="170">
        <v>346</v>
      </c>
      <c r="BF160" s="101" t="s">
        <v>3118</v>
      </c>
      <c r="BG160" s="158" t="s">
        <v>3007</v>
      </c>
      <c r="BH160" s="92" t="s">
        <v>3008</v>
      </c>
      <c r="BI160" s="169">
        <v>26590</v>
      </c>
      <c r="BJ160" s="124">
        <v>26590</v>
      </c>
      <c r="BK160" s="124">
        <v>0</v>
      </c>
      <c r="BL160" s="158"/>
      <c r="BM160" s="48"/>
      <c r="BN160" s="67"/>
      <c r="BO160" s="67"/>
      <c r="BP160" s="48"/>
      <c r="BQ160" s="368" t="s">
        <v>3173</v>
      </c>
      <c r="BR160" s="380" t="s">
        <v>698</v>
      </c>
      <c r="BS160" s="381" t="s">
        <v>51</v>
      </c>
      <c r="BT160" s="382" t="s">
        <v>805</v>
      </c>
      <c r="BU160" s="383" t="s">
        <v>702</v>
      </c>
      <c r="BV160" s="384" t="s">
        <v>1581</v>
      </c>
      <c r="BW160" s="384">
        <v>60110</v>
      </c>
      <c r="BX160" s="385" t="s">
        <v>3174</v>
      </c>
      <c r="BZ160" s="475">
        <v>420</v>
      </c>
      <c r="CA160" s="320" t="b">
        <f>EXACT(A160,CH160)</f>
        <v>1</v>
      </c>
      <c r="CB160" s="318" t="b">
        <f>EXACT(D160,CF160)</f>
        <v>1</v>
      </c>
      <c r="CC160" s="318" t="b">
        <f>EXACT(E160,CG160)</f>
        <v>1</v>
      </c>
      <c r="CD160" s="502">
        <f>+S159-BC159</f>
        <v>0</v>
      </c>
      <c r="CE160" s="17" t="s">
        <v>686</v>
      </c>
      <c r="CF160" s="52" t="s">
        <v>3007</v>
      </c>
      <c r="CG160" s="99" t="s">
        <v>3008</v>
      </c>
      <c r="CH160" s="311">
        <v>3180500052399</v>
      </c>
      <c r="CI160" s="447"/>
      <c r="CJ160" s="17"/>
      <c r="CK160" s="276"/>
      <c r="CL160" s="17"/>
      <c r="CM160" s="273"/>
      <c r="CN160" s="17"/>
      <c r="CO160" s="457"/>
    </row>
    <row r="161" spans="1:93" s="51" customFormat="1">
      <c r="A161" s="452" t="s">
        <v>5079</v>
      </c>
      <c r="B161" s="83" t="s">
        <v>709</v>
      </c>
      <c r="C161" s="129" t="s">
        <v>695</v>
      </c>
      <c r="D161" s="158" t="s">
        <v>1523</v>
      </c>
      <c r="E161" s="92" t="s">
        <v>1524</v>
      </c>
      <c r="F161" s="452" t="s">
        <v>5079</v>
      </c>
      <c r="G161" s="59" t="s">
        <v>1580</v>
      </c>
      <c r="H161" s="449" t="s">
        <v>972</v>
      </c>
      <c r="I161" s="234">
        <v>22807.200000000001</v>
      </c>
      <c r="J161" s="234">
        <v>0</v>
      </c>
      <c r="K161" s="234">
        <v>56.63</v>
      </c>
      <c r="L161" s="234">
        <v>0</v>
      </c>
      <c r="M161" s="85">
        <v>1726</v>
      </c>
      <c r="N161" s="85">
        <v>0</v>
      </c>
      <c r="O161" s="234">
        <v>0</v>
      </c>
      <c r="P161" s="234">
        <v>0</v>
      </c>
      <c r="Q161" s="234">
        <v>0</v>
      </c>
      <c r="R161" s="234">
        <v>4230</v>
      </c>
      <c r="S161" s="234">
        <v>20359.830000000002</v>
      </c>
      <c r="T161" s="227" t="s">
        <v>1581</v>
      </c>
      <c r="U161" s="496">
        <v>748</v>
      </c>
      <c r="V161" s="129" t="s">
        <v>695</v>
      </c>
      <c r="W161" s="158" t="s">
        <v>1523</v>
      </c>
      <c r="X161" s="92" t="s">
        <v>1524</v>
      </c>
      <c r="Y161" s="262">
        <v>3180500059679</v>
      </c>
      <c r="Z161" s="228" t="s">
        <v>1581</v>
      </c>
      <c r="AA161" s="54">
        <v>4230</v>
      </c>
      <c r="AB161" s="55">
        <v>4230</v>
      </c>
      <c r="AC161" s="56"/>
      <c r="AD161" s="175"/>
      <c r="AE161" s="175"/>
      <c r="AF161" s="55"/>
      <c r="AG161" s="55"/>
      <c r="AH161" s="55"/>
      <c r="AI161" s="55"/>
      <c r="AJ161" s="55"/>
      <c r="AK161" s="55"/>
      <c r="AL161" s="55"/>
      <c r="AM161" s="57"/>
      <c r="AN161" s="57"/>
      <c r="AO161" s="57"/>
      <c r="AP161" s="57"/>
      <c r="AQ161" s="58"/>
      <c r="AR161" s="58"/>
      <c r="AS161" s="57"/>
      <c r="AT161" s="57"/>
      <c r="AU161" s="57"/>
      <c r="AV161" s="147"/>
      <c r="AW161" s="57"/>
      <c r="AX161" s="57">
        <v>0</v>
      </c>
      <c r="AY161" s="58"/>
      <c r="AZ161" s="58">
        <v>0</v>
      </c>
      <c r="BA161" s="74">
        <v>0</v>
      </c>
      <c r="BB161" s="58">
        <v>24589.83</v>
      </c>
      <c r="BC161" s="58">
        <v>20359.830000000002</v>
      </c>
      <c r="BD161" s="252"/>
      <c r="BE161" s="170">
        <v>749</v>
      </c>
      <c r="BF161" s="101" t="s">
        <v>7089</v>
      </c>
      <c r="BG161" s="158" t="s">
        <v>1523</v>
      </c>
      <c r="BH161" s="92" t="s">
        <v>1524</v>
      </c>
      <c r="BI161" s="124">
        <v>4230</v>
      </c>
      <c r="BJ161" s="124">
        <v>4230</v>
      </c>
      <c r="BK161" s="124">
        <v>0</v>
      </c>
      <c r="BL161" s="158"/>
      <c r="BM161" s="59"/>
      <c r="BN161" s="60"/>
      <c r="BO161" s="60"/>
      <c r="BP161" s="59"/>
      <c r="BQ161" s="369" t="s">
        <v>256</v>
      </c>
      <c r="BR161" s="380" t="s">
        <v>786</v>
      </c>
      <c r="BS161" s="381" t="s">
        <v>1431</v>
      </c>
      <c r="BT161" s="383" t="s">
        <v>719</v>
      </c>
      <c r="BU161" s="383" t="s">
        <v>719</v>
      </c>
      <c r="BV161" s="383" t="s">
        <v>1581</v>
      </c>
      <c r="BW161" s="383">
        <v>60140</v>
      </c>
      <c r="BX161" s="385"/>
      <c r="BY161" s="61"/>
      <c r="BZ161" s="475">
        <v>346</v>
      </c>
      <c r="CA161" s="320" t="b">
        <f>EXACT(A161,CH161)</f>
        <v>1</v>
      </c>
      <c r="CB161" s="318" t="b">
        <f>EXACT(D161,CF161)</f>
        <v>1</v>
      </c>
      <c r="CC161" s="318" t="b">
        <f>EXACT(E161,CG161)</f>
        <v>1</v>
      </c>
      <c r="CD161" s="502">
        <f>+S160-BC160</f>
        <v>0</v>
      </c>
      <c r="CE161" s="17" t="s">
        <v>695</v>
      </c>
      <c r="CF161" s="157" t="s">
        <v>1523</v>
      </c>
      <c r="CG161" s="99" t="s">
        <v>1524</v>
      </c>
      <c r="CH161" s="311">
        <v>3180500059679</v>
      </c>
      <c r="CI161" s="447"/>
      <c r="CJ161" s="17"/>
      <c r="CK161" s="276"/>
      <c r="CL161" s="17"/>
      <c r="CM161" s="273"/>
      <c r="CN161" s="17"/>
      <c r="CO161" s="157"/>
    </row>
    <row r="162" spans="1:93" s="51" customFormat="1">
      <c r="A162" s="452" t="s">
        <v>4883</v>
      </c>
      <c r="B162" s="83" t="s">
        <v>709</v>
      </c>
      <c r="C162" s="237" t="s">
        <v>672</v>
      </c>
      <c r="D162" s="86" t="s">
        <v>3838</v>
      </c>
      <c r="E162" s="92" t="s">
        <v>3839</v>
      </c>
      <c r="F162" s="452" t="s">
        <v>4883</v>
      </c>
      <c r="G162" s="59" t="s">
        <v>1580</v>
      </c>
      <c r="H162" s="449" t="s">
        <v>3959</v>
      </c>
      <c r="I162" s="244">
        <v>33885.949999999997</v>
      </c>
      <c r="J162" s="310">
        <v>0</v>
      </c>
      <c r="K162" s="81">
        <v>0</v>
      </c>
      <c r="L162" s="81">
        <v>0</v>
      </c>
      <c r="M162" s="85">
        <v>0</v>
      </c>
      <c r="N162" s="81">
        <v>0</v>
      </c>
      <c r="O162" s="81">
        <v>0</v>
      </c>
      <c r="P162" s="85">
        <v>23.79</v>
      </c>
      <c r="Q162" s="81">
        <v>0</v>
      </c>
      <c r="R162" s="85">
        <v>1287</v>
      </c>
      <c r="S162" s="81">
        <v>32575.159999999996</v>
      </c>
      <c r="T162" s="227" t="s">
        <v>1581</v>
      </c>
      <c r="U162" s="496">
        <v>407</v>
      </c>
      <c r="V162" s="237" t="s">
        <v>672</v>
      </c>
      <c r="W162" s="86" t="s">
        <v>3838</v>
      </c>
      <c r="X162" s="92" t="s">
        <v>3839</v>
      </c>
      <c r="Y162" s="264">
        <v>3180500222197</v>
      </c>
      <c r="Z162" s="228" t="s">
        <v>1581</v>
      </c>
      <c r="AA162" s="54">
        <v>1310.79</v>
      </c>
      <c r="AB162" s="55">
        <v>0</v>
      </c>
      <c r="AC162" s="56"/>
      <c r="AD162" s="175">
        <v>863</v>
      </c>
      <c r="AE162" s="175">
        <v>424</v>
      </c>
      <c r="AF162" s="55"/>
      <c r="AG162" s="55"/>
      <c r="AH162" s="55">
        <v>0</v>
      </c>
      <c r="AI162" s="55"/>
      <c r="AJ162" s="55"/>
      <c r="AK162" s="55"/>
      <c r="AL162" s="55"/>
      <c r="AM162" s="57"/>
      <c r="AN162" s="57"/>
      <c r="AO162" s="57"/>
      <c r="AP162" s="57"/>
      <c r="AQ162" s="58"/>
      <c r="AR162" s="58"/>
      <c r="AS162" s="57"/>
      <c r="AT162" s="57"/>
      <c r="AU162" s="57"/>
      <c r="AV162" s="147"/>
      <c r="AW162" s="57"/>
      <c r="AX162" s="57">
        <v>0</v>
      </c>
      <c r="AY162" s="58"/>
      <c r="AZ162" s="58">
        <v>23.79</v>
      </c>
      <c r="BA162" s="74">
        <v>0</v>
      </c>
      <c r="BB162" s="58">
        <v>33885.949999999997</v>
      </c>
      <c r="BC162" s="58">
        <v>32575.159999999996</v>
      </c>
      <c r="BD162" s="252"/>
      <c r="BE162" s="170">
        <v>408</v>
      </c>
      <c r="BF162" s="101" t="s">
        <v>4054</v>
      </c>
      <c r="BG162" s="158" t="s">
        <v>3838</v>
      </c>
      <c r="BH162" s="92" t="s">
        <v>3839</v>
      </c>
      <c r="BI162" s="124">
        <v>0</v>
      </c>
      <c r="BJ162" s="124">
        <v>0</v>
      </c>
      <c r="BK162" s="124">
        <v>0</v>
      </c>
      <c r="BL162" s="158"/>
      <c r="BM162" s="59"/>
      <c r="BN162" s="60"/>
      <c r="BO162" s="60"/>
      <c r="BP162" s="48"/>
      <c r="BQ162" s="368">
        <v>25</v>
      </c>
      <c r="BR162" s="380">
        <v>3</v>
      </c>
      <c r="BS162" s="381" t="s">
        <v>4216</v>
      </c>
      <c r="BT162" s="382" t="s">
        <v>4180</v>
      </c>
      <c r="BU162" s="383" t="s">
        <v>247</v>
      </c>
      <c r="BV162" s="384" t="s">
        <v>128</v>
      </c>
      <c r="BW162" s="384">
        <v>60190</v>
      </c>
      <c r="BX162" s="385" t="s">
        <v>4217</v>
      </c>
      <c r="BY162" s="22"/>
      <c r="BZ162" s="475">
        <v>748</v>
      </c>
      <c r="CA162" s="320" t="b">
        <f>EXACT(A162,CH162)</f>
        <v>1</v>
      </c>
      <c r="CB162" s="318" t="b">
        <f>EXACT(D162,CF162)</f>
        <v>1</v>
      </c>
      <c r="CC162" s="318" t="b">
        <f>EXACT(E162,CG162)</f>
        <v>1</v>
      </c>
      <c r="CD162" s="502">
        <f>+S161-BC161</f>
        <v>0</v>
      </c>
      <c r="CE162" s="17" t="s">
        <v>672</v>
      </c>
      <c r="CF162" s="157" t="s">
        <v>3838</v>
      </c>
      <c r="CG162" s="99" t="s">
        <v>3839</v>
      </c>
      <c r="CH162" s="311">
        <v>3180500222197</v>
      </c>
      <c r="CJ162" s="17"/>
      <c r="CK162" s="276"/>
      <c r="CL162" s="17"/>
      <c r="CM162" s="273"/>
      <c r="CN162" s="17"/>
      <c r="CO162" s="158"/>
    </row>
    <row r="163" spans="1:93" s="51" customFormat="1">
      <c r="A163" s="452" t="s">
        <v>8218</v>
      </c>
      <c r="B163" s="83" t="s">
        <v>709</v>
      </c>
      <c r="C163" s="242" t="s">
        <v>686</v>
      </c>
      <c r="D163" s="17" t="s">
        <v>8214</v>
      </c>
      <c r="E163" s="103" t="s">
        <v>3839</v>
      </c>
      <c r="F163" s="452" t="s">
        <v>8218</v>
      </c>
      <c r="G163" s="59" t="s">
        <v>1580</v>
      </c>
      <c r="H163" s="283" t="s">
        <v>8222</v>
      </c>
      <c r="I163" s="244">
        <v>48432</v>
      </c>
      <c r="J163" s="310">
        <v>0</v>
      </c>
      <c r="K163" s="81">
        <v>0</v>
      </c>
      <c r="L163" s="81">
        <v>0</v>
      </c>
      <c r="M163" s="85">
        <v>0</v>
      </c>
      <c r="N163" s="81">
        <v>0</v>
      </c>
      <c r="O163" s="81">
        <v>0</v>
      </c>
      <c r="P163" s="85">
        <v>948.82</v>
      </c>
      <c r="Q163" s="81">
        <v>0</v>
      </c>
      <c r="R163" s="85">
        <v>1287</v>
      </c>
      <c r="S163" s="81">
        <v>46196.18</v>
      </c>
      <c r="T163" s="227" t="s">
        <v>1581</v>
      </c>
      <c r="U163" s="496">
        <v>604</v>
      </c>
      <c r="V163" s="242" t="s">
        <v>686</v>
      </c>
      <c r="W163" s="86" t="s">
        <v>8214</v>
      </c>
      <c r="X163" s="422" t="s">
        <v>3839</v>
      </c>
      <c r="Y163" s="261">
        <v>3180500222227</v>
      </c>
      <c r="Z163" s="228" t="s">
        <v>1581</v>
      </c>
      <c r="AA163" s="266">
        <v>2235.8200000000002</v>
      </c>
      <c r="AB163" s="65">
        <v>0</v>
      </c>
      <c r="AC163" s="65"/>
      <c r="AD163" s="65">
        <v>863</v>
      </c>
      <c r="AE163" s="65">
        <v>424</v>
      </c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148"/>
      <c r="AW163" s="65"/>
      <c r="AX163" s="65">
        <v>0</v>
      </c>
      <c r="AY163" s="65"/>
      <c r="AZ163" s="65">
        <v>948.82</v>
      </c>
      <c r="BA163" s="57">
        <v>0</v>
      </c>
      <c r="BB163" s="65">
        <v>48432</v>
      </c>
      <c r="BC163" s="65">
        <v>46196.18</v>
      </c>
      <c r="BD163" s="260"/>
      <c r="BE163" s="170">
        <v>605</v>
      </c>
      <c r="BF163" s="163" t="s">
        <v>8224</v>
      </c>
      <c r="BG163" s="86" t="s">
        <v>8214</v>
      </c>
      <c r="BH163" s="86" t="s">
        <v>3839</v>
      </c>
      <c r="BI163" s="171">
        <v>0</v>
      </c>
      <c r="BJ163" s="172">
        <v>0</v>
      </c>
      <c r="BK163" s="171">
        <v>0</v>
      </c>
      <c r="BL163" s="86"/>
      <c r="BM163" s="48"/>
      <c r="BN163" s="67"/>
      <c r="BO163" s="67"/>
      <c r="BP163" s="48"/>
      <c r="BQ163" s="368">
        <v>23</v>
      </c>
      <c r="BR163" s="381">
        <v>3</v>
      </c>
      <c r="BS163" s="381" t="s">
        <v>8220</v>
      </c>
      <c r="BT163" s="388" t="s">
        <v>809</v>
      </c>
      <c r="BU163" s="383" t="s">
        <v>752</v>
      </c>
      <c r="BV163" s="384" t="s">
        <v>1581</v>
      </c>
      <c r="BW163" s="384">
        <v>60190</v>
      </c>
      <c r="BX163" s="382" t="s">
        <v>8219</v>
      </c>
      <c r="BY163" s="22"/>
      <c r="BZ163" s="475">
        <v>408</v>
      </c>
      <c r="CA163" s="320" t="b">
        <f>EXACT(A163,CH163)</f>
        <v>1</v>
      </c>
      <c r="CB163" s="318" t="b">
        <f>EXACT(D163,CF163)</f>
        <v>1</v>
      </c>
      <c r="CC163" s="318" t="b">
        <f>EXACT(E163,CG163)</f>
        <v>1</v>
      </c>
      <c r="CD163" s="502">
        <f>+S162-BC162</f>
        <v>0</v>
      </c>
      <c r="CE163" s="17" t="s">
        <v>686</v>
      </c>
      <c r="CF163" s="51" t="s">
        <v>8214</v>
      </c>
      <c r="CG163" s="51" t="s">
        <v>3839</v>
      </c>
      <c r="CH163" s="312">
        <v>3180500222227</v>
      </c>
      <c r="CK163" s="276"/>
      <c r="CL163" s="17"/>
      <c r="CM163" s="273"/>
      <c r="CN163" s="17"/>
      <c r="CO163" s="158"/>
    </row>
    <row r="164" spans="1:93" s="51" customFormat="1">
      <c r="A164" s="511" t="s">
        <v>8554</v>
      </c>
      <c r="B164" s="83" t="s">
        <v>709</v>
      </c>
      <c r="C164" s="237" t="s">
        <v>672</v>
      </c>
      <c r="D164" s="17" t="s">
        <v>8455</v>
      </c>
      <c r="E164" s="75" t="s">
        <v>8456</v>
      </c>
      <c r="F164" s="514" t="s">
        <v>8554</v>
      </c>
      <c r="G164" s="59" t="s">
        <v>1580</v>
      </c>
      <c r="H164" s="98" t="s">
        <v>8650</v>
      </c>
      <c r="I164" s="133">
        <v>35322.47</v>
      </c>
      <c r="J164" s="167">
        <v>0</v>
      </c>
      <c r="K164" s="18">
        <v>0</v>
      </c>
      <c r="L164" s="18">
        <v>0</v>
      </c>
      <c r="M164" s="53">
        <v>0</v>
      </c>
      <c r="N164" s="18">
        <v>0</v>
      </c>
      <c r="O164" s="18">
        <v>0</v>
      </c>
      <c r="P164" s="53">
        <v>99.45</v>
      </c>
      <c r="Q164" s="18">
        <v>0</v>
      </c>
      <c r="R164" s="53">
        <v>23917</v>
      </c>
      <c r="S164" s="18">
        <v>11306.02</v>
      </c>
      <c r="T164" s="227" t="s">
        <v>1581</v>
      </c>
      <c r="U164" s="496">
        <v>1337</v>
      </c>
      <c r="V164" s="516" t="s">
        <v>672</v>
      </c>
      <c r="W164" s="17" t="s">
        <v>8455</v>
      </c>
      <c r="X164" s="17" t="s">
        <v>8456</v>
      </c>
      <c r="Y164" s="261">
        <v>3180500298452</v>
      </c>
      <c r="Z164" s="228" t="s">
        <v>1581</v>
      </c>
      <c r="AA164" s="266">
        <v>24016.45</v>
      </c>
      <c r="AB164" s="65">
        <v>22630</v>
      </c>
      <c r="AC164" s="65"/>
      <c r="AD164" s="65">
        <v>863</v>
      </c>
      <c r="AE164" s="65">
        <v>424</v>
      </c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148"/>
      <c r="AW164" s="65"/>
      <c r="AX164" s="65">
        <v>0</v>
      </c>
      <c r="AY164" s="65"/>
      <c r="AZ164" s="65">
        <v>99.45</v>
      </c>
      <c r="BA164" s="57">
        <v>0</v>
      </c>
      <c r="BB164" s="65">
        <v>35322.47</v>
      </c>
      <c r="BC164" s="65">
        <v>11306.02</v>
      </c>
      <c r="BD164" s="260"/>
      <c r="BE164" s="170">
        <v>1339</v>
      </c>
      <c r="BF164" s="163" t="s">
        <v>8745</v>
      </c>
      <c r="BG164" s="51" t="s">
        <v>8455</v>
      </c>
      <c r="BH164" s="17" t="s">
        <v>8456</v>
      </c>
      <c r="BI164" s="65">
        <v>22630</v>
      </c>
      <c r="BJ164" s="57">
        <v>22630</v>
      </c>
      <c r="BK164" s="65">
        <v>0</v>
      </c>
      <c r="BL164" s="17"/>
      <c r="BM164" s="48"/>
      <c r="BN164" s="67"/>
      <c r="BO164" s="67"/>
      <c r="BP164" s="48"/>
      <c r="BQ164" s="435" t="s">
        <v>8898</v>
      </c>
      <c r="BR164" s="380">
        <v>19</v>
      </c>
      <c r="BS164" s="381"/>
      <c r="BT164" s="383" t="s">
        <v>702</v>
      </c>
      <c r="BU164" s="383" t="s">
        <v>702</v>
      </c>
      <c r="BV164" s="384" t="s">
        <v>1581</v>
      </c>
      <c r="BW164" s="384">
        <v>60110</v>
      </c>
      <c r="BX164" s="385" t="s">
        <v>8899</v>
      </c>
      <c r="BY164" s="573"/>
      <c r="BZ164" s="495">
        <v>605</v>
      </c>
      <c r="CA164" s="320" t="b">
        <f>EXACT(A164,CH164)</f>
        <v>1</v>
      </c>
      <c r="CB164" s="318" t="b">
        <f>EXACT(D164,CF164)</f>
        <v>1</v>
      </c>
      <c r="CC164" s="318" t="b">
        <f>EXACT(E164,CG164)</f>
        <v>1</v>
      </c>
      <c r="CD164" s="502">
        <f>+S163-BC163</f>
        <v>0</v>
      </c>
      <c r="CE164" s="17" t="s">
        <v>672</v>
      </c>
      <c r="CF164" s="17" t="s">
        <v>8455</v>
      </c>
      <c r="CG164" s="103" t="s">
        <v>8456</v>
      </c>
      <c r="CH164" s="275">
        <v>3180500298452</v>
      </c>
      <c r="CI164" s="447"/>
      <c r="CJ164" s="17"/>
      <c r="CK164" s="276"/>
      <c r="CL164" s="17"/>
      <c r="CM164" s="17"/>
      <c r="CN164" s="17"/>
      <c r="CO164" s="17"/>
    </row>
    <row r="165" spans="1:93" s="51" customFormat="1">
      <c r="A165" s="511" t="s">
        <v>8520</v>
      </c>
      <c r="B165" s="83" t="s">
        <v>709</v>
      </c>
      <c r="C165" s="237" t="s">
        <v>686</v>
      </c>
      <c r="D165" s="17" t="s">
        <v>8417</v>
      </c>
      <c r="E165" s="75" t="s">
        <v>8418</v>
      </c>
      <c r="F165" s="514" t="s">
        <v>8520</v>
      </c>
      <c r="G165" s="59" t="s">
        <v>1580</v>
      </c>
      <c r="H165" s="98" t="s">
        <v>8616</v>
      </c>
      <c r="I165" s="133">
        <v>49038.6</v>
      </c>
      <c r="J165" s="167">
        <v>0</v>
      </c>
      <c r="K165" s="18">
        <v>0</v>
      </c>
      <c r="L165" s="18">
        <v>0</v>
      </c>
      <c r="M165" s="53">
        <v>0</v>
      </c>
      <c r="N165" s="18">
        <v>0</v>
      </c>
      <c r="O165" s="18">
        <v>0</v>
      </c>
      <c r="P165" s="53">
        <v>1695.52</v>
      </c>
      <c r="Q165" s="18">
        <v>0</v>
      </c>
      <c r="R165" s="53">
        <v>26963</v>
      </c>
      <c r="S165" s="18">
        <v>15732.379999999997</v>
      </c>
      <c r="T165" s="227" t="s">
        <v>1581</v>
      </c>
      <c r="U165" s="496">
        <v>1303</v>
      </c>
      <c r="V165" s="516" t="s">
        <v>686</v>
      </c>
      <c r="W165" s="17" t="s">
        <v>8417</v>
      </c>
      <c r="X165" s="17" t="s">
        <v>8418</v>
      </c>
      <c r="Y165" s="261">
        <v>3180500465251</v>
      </c>
      <c r="Z165" s="228" t="s">
        <v>1581</v>
      </c>
      <c r="AA165" s="266">
        <v>33306.22</v>
      </c>
      <c r="AB165" s="65">
        <v>26100</v>
      </c>
      <c r="AC165" s="65"/>
      <c r="AD165" s="65">
        <v>863</v>
      </c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>
        <v>0</v>
      </c>
      <c r="AS165" s="65"/>
      <c r="AT165" s="65"/>
      <c r="AU165" s="65"/>
      <c r="AV165" s="148"/>
      <c r="AW165" s="65"/>
      <c r="AX165" s="65">
        <v>4647.7</v>
      </c>
      <c r="AY165" s="65"/>
      <c r="AZ165" s="65">
        <v>1695.52</v>
      </c>
      <c r="BA165" s="57">
        <v>0</v>
      </c>
      <c r="BB165" s="65">
        <v>49038.6</v>
      </c>
      <c r="BC165" s="65">
        <v>15732.379999999997</v>
      </c>
      <c r="BD165" s="260"/>
      <c r="BE165" s="170">
        <v>1305</v>
      </c>
      <c r="BF165" s="163" t="s">
        <v>8711</v>
      </c>
      <c r="BG165" s="51" t="s">
        <v>8417</v>
      </c>
      <c r="BH165" s="17" t="s">
        <v>8418</v>
      </c>
      <c r="BI165" s="171">
        <v>26100</v>
      </c>
      <c r="BJ165" s="172">
        <v>26100</v>
      </c>
      <c r="BK165" s="171">
        <v>0</v>
      </c>
      <c r="BL165" s="17"/>
      <c r="BM165" s="48"/>
      <c r="BN165" s="67"/>
      <c r="BO165" s="67"/>
      <c r="BP165" s="48"/>
      <c r="BQ165" s="435" t="s">
        <v>8837</v>
      </c>
      <c r="BR165" s="380">
        <v>21</v>
      </c>
      <c r="BS165" s="381"/>
      <c r="BT165" s="382" t="s">
        <v>719</v>
      </c>
      <c r="BU165" s="383" t="s">
        <v>719</v>
      </c>
      <c r="BV165" s="384" t="s">
        <v>1581</v>
      </c>
      <c r="BW165" s="384">
        <v>60140</v>
      </c>
      <c r="BX165" s="385" t="s">
        <v>8838</v>
      </c>
      <c r="BY165" s="22"/>
      <c r="BZ165" s="495">
        <v>1337</v>
      </c>
      <c r="CA165" s="320" t="b">
        <f>EXACT(A165,CH165)</f>
        <v>1</v>
      </c>
      <c r="CB165" s="318" t="b">
        <f>EXACT(D165,CF165)</f>
        <v>1</v>
      </c>
      <c r="CC165" s="318" t="b">
        <f>EXACT(E165,CG165)</f>
        <v>1</v>
      </c>
      <c r="CD165" s="502">
        <f>+S164-BC164</f>
        <v>0</v>
      </c>
      <c r="CE165" s="17" t="s">
        <v>686</v>
      </c>
      <c r="CF165" s="17" t="s">
        <v>8417</v>
      </c>
      <c r="CG165" s="103" t="s">
        <v>8418</v>
      </c>
      <c r="CH165" s="275">
        <v>3180500465251</v>
      </c>
      <c r="CI165" s="447"/>
      <c r="CJ165" s="17"/>
      <c r="CK165" s="276"/>
      <c r="CL165" s="17"/>
      <c r="CM165" s="17"/>
      <c r="CN165" s="17"/>
      <c r="CO165" s="17"/>
    </row>
    <row r="166" spans="1:93" s="51" customFormat="1">
      <c r="A166" s="452" t="s">
        <v>5962</v>
      </c>
      <c r="B166" s="83" t="s">
        <v>709</v>
      </c>
      <c r="C166" s="237" t="s">
        <v>686</v>
      </c>
      <c r="D166" s="86" t="s">
        <v>5961</v>
      </c>
      <c r="E166" s="92" t="s">
        <v>1656</v>
      </c>
      <c r="F166" s="452" t="s">
        <v>5962</v>
      </c>
      <c r="G166" s="59" t="s">
        <v>1580</v>
      </c>
      <c r="H166" s="283" t="s">
        <v>6237</v>
      </c>
      <c r="I166" s="244">
        <v>41293.199999999997</v>
      </c>
      <c r="J166" s="310">
        <v>0</v>
      </c>
      <c r="K166" s="81">
        <v>0</v>
      </c>
      <c r="L166" s="81">
        <v>0</v>
      </c>
      <c r="M166" s="85">
        <v>0</v>
      </c>
      <c r="N166" s="81">
        <v>0</v>
      </c>
      <c r="O166" s="81">
        <v>0</v>
      </c>
      <c r="P166" s="85">
        <v>920.98</v>
      </c>
      <c r="Q166" s="81">
        <v>0</v>
      </c>
      <c r="R166" s="85">
        <v>7842</v>
      </c>
      <c r="S166" s="81">
        <v>32530.219999999998</v>
      </c>
      <c r="T166" s="227" t="s">
        <v>1581</v>
      </c>
      <c r="U166" s="496">
        <v>843</v>
      </c>
      <c r="V166" s="237" t="s">
        <v>686</v>
      </c>
      <c r="W166" s="86" t="s">
        <v>5961</v>
      </c>
      <c r="X166" s="92" t="s">
        <v>1656</v>
      </c>
      <c r="Y166" s="261">
        <v>3180500597671</v>
      </c>
      <c r="Z166" s="228" t="s">
        <v>1581</v>
      </c>
      <c r="AA166" s="266">
        <v>8762.98</v>
      </c>
      <c r="AB166" s="65">
        <v>6555</v>
      </c>
      <c r="AC166" s="65"/>
      <c r="AD166" s="65">
        <v>863</v>
      </c>
      <c r="AE166" s="65">
        <v>424</v>
      </c>
      <c r="AF166" s="65"/>
      <c r="AG166" s="65"/>
      <c r="AH166" s="65">
        <v>0</v>
      </c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148"/>
      <c r="AW166" s="65"/>
      <c r="AX166" s="65">
        <v>0</v>
      </c>
      <c r="AY166" s="65"/>
      <c r="AZ166" s="65">
        <v>920.98</v>
      </c>
      <c r="BA166" s="57">
        <v>0</v>
      </c>
      <c r="BB166" s="65">
        <v>41293.199999999997</v>
      </c>
      <c r="BC166" s="65">
        <v>32530.219999999998</v>
      </c>
      <c r="BD166" s="260"/>
      <c r="BE166" s="170">
        <v>844</v>
      </c>
      <c r="BF166" s="163" t="s">
        <v>6349</v>
      </c>
      <c r="BG166" s="86" t="s">
        <v>5961</v>
      </c>
      <c r="BH166" s="86" t="s">
        <v>1656</v>
      </c>
      <c r="BI166" s="171">
        <v>6555</v>
      </c>
      <c r="BJ166" s="172">
        <v>6555</v>
      </c>
      <c r="BK166" s="171">
        <v>0</v>
      </c>
      <c r="BL166" s="86"/>
      <c r="BM166" s="48"/>
      <c r="BN166" s="67"/>
      <c r="BO166" s="67"/>
      <c r="BP166" s="48"/>
      <c r="BQ166" s="368" t="s">
        <v>6492</v>
      </c>
      <c r="BR166" s="380" t="s">
        <v>698</v>
      </c>
      <c r="BS166" s="381" t="s">
        <v>709</v>
      </c>
      <c r="BT166" s="382" t="s">
        <v>797</v>
      </c>
      <c r="BU166" s="383" t="s">
        <v>752</v>
      </c>
      <c r="BV166" s="384" t="s">
        <v>1581</v>
      </c>
      <c r="BW166" s="384">
        <v>60190</v>
      </c>
      <c r="BX166" s="385" t="s">
        <v>6493</v>
      </c>
      <c r="BY166" s="22"/>
      <c r="BZ166" s="495">
        <v>1303</v>
      </c>
      <c r="CA166" s="320" t="b">
        <f>EXACT(A166,CH166)</f>
        <v>1</v>
      </c>
      <c r="CB166" s="318" t="b">
        <f>EXACT(D166,CF166)</f>
        <v>1</v>
      </c>
      <c r="CC166" s="318" t="b">
        <f>EXACT(E166,CG166)</f>
        <v>1</v>
      </c>
      <c r="CD166" s="502">
        <f>+S165-BC165</f>
        <v>0</v>
      </c>
      <c r="CE166" s="17" t="s">
        <v>686</v>
      </c>
      <c r="CF166" s="17" t="s">
        <v>5961</v>
      </c>
      <c r="CG166" s="103" t="s">
        <v>1656</v>
      </c>
      <c r="CH166" s="275">
        <v>3180500597671</v>
      </c>
      <c r="CI166" s="447"/>
      <c r="CJ166" s="17"/>
      <c r="CK166" s="276"/>
      <c r="CL166" s="17"/>
      <c r="CM166" s="17"/>
      <c r="CN166" s="17"/>
      <c r="CO166" s="17"/>
    </row>
    <row r="167" spans="1:93" s="51" customFormat="1">
      <c r="A167" s="451" t="s">
        <v>5156</v>
      </c>
      <c r="B167" s="83" t="s">
        <v>709</v>
      </c>
      <c r="C167" s="129" t="s">
        <v>686</v>
      </c>
      <c r="D167" s="158" t="s">
        <v>2707</v>
      </c>
      <c r="E167" s="92" t="s">
        <v>410</v>
      </c>
      <c r="F167" s="451" t="s">
        <v>5156</v>
      </c>
      <c r="G167" s="59" t="s">
        <v>1580</v>
      </c>
      <c r="H167" s="449" t="s">
        <v>5157</v>
      </c>
      <c r="I167" s="234">
        <v>27008.44</v>
      </c>
      <c r="J167" s="234">
        <v>0</v>
      </c>
      <c r="K167" s="234">
        <v>0</v>
      </c>
      <c r="L167" s="234">
        <v>0</v>
      </c>
      <c r="M167" s="85">
        <v>0</v>
      </c>
      <c r="N167" s="85">
        <v>0</v>
      </c>
      <c r="O167" s="234">
        <v>0</v>
      </c>
      <c r="P167" s="234">
        <v>0</v>
      </c>
      <c r="Q167" s="234">
        <v>0</v>
      </c>
      <c r="R167" s="234">
        <v>19518</v>
      </c>
      <c r="S167" s="234">
        <v>7490.4399999999987</v>
      </c>
      <c r="T167" s="227" t="s">
        <v>1581</v>
      </c>
      <c r="U167" s="496">
        <v>13</v>
      </c>
      <c r="V167" s="129" t="s">
        <v>686</v>
      </c>
      <c r="W167" s="158" t="s">
        <v>2707</v>
      </c>
      <c r="X167" s="92" t="s">
        <v>410</v>
      </c>
      <c r="Y167" s="262">
        <v>3180500605771</v>
      </c>
      <c r="Z167" s="228" t="s">
        <v>1581</v>
      </c>
      <c r="AA167" s="266">
        <v>19518</v>
      </c>
      <c r="AB167" s="66">
        <v>18655</v>
      </c>
      <c r="AC167" s="65"/>
      <c r="AD167" s="266">
        <v>863</v>
      </c>
      <c r="AE167" s="266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6"/>
      <c r="AR167" s="66"/>
      <c r="AS167" s="65"/>
      <c r="AT167" s="65"/>
      <c r="AU167" s="65"/>
      <c r="AV167" s="148"/>
      <c r="AW167" s="65"/>
      <c r="AX167" s="65">
        <v>0</v>
      </c>
      <c r="AY167" s="66"/>
      <c r="AZ167" s="66">
        <v>0</v>
      </c>
      <c r="BA167" s="74">
        <v>0</v>
      </c>
      <c r="BB167" s="66">
        <v>27008.44</v>
      </c>
      <c r="BC167" s="66">
        <v>7490.4399999999987</v>
      </c>
      <c r="BD167" s="252"/>
      <c r="BE167" s="170">
        <v>13</v>
      </c>
      <c r="BF167" s="101" t="s">
        <v>5545</v>
      </c>
      <c r="BG167" s="158" t="s">
        <v>2707</v>
      </c>
      <c r="BH167" s="92" t="s">
        <v>410</v>
      </c>
      <c r="BI167" s="169">
        <v>18655</v>
      </c>
      <c r="BJ167" s="124">
        <v>18655</v>
      </c>
      <c r="BK167" s="124">
        <v>0</v>
      </c>
      <c r="BL167" s="158"/>
      <c r="BM167" s="48"/>
      <c r="BN167" s="67"/>
      <c r="BO167" s="67"/>
      <c r="BP167" s="48"/>
      <c r="BQ167" s="368" t="s">
        <v>5658</v>
      </c>
      <c r="BR167" s="380" t="s">
        <v>709</v>
      </c>
      <c r="BS167" s="381" t="s">
        <v>5659</v>
      </c>
      <c r="BT167" s="382" t="s">
        <v>3203</v>
      </c>
      <c r="BU167" s="383" t="s">
        <v>1531</v>
      </c>
      <c r="BV167" s="384" t="s">
        <v>1270</v>
      </c>
      <c r="BW167" s="384">
        <v>17000</v>
      </c>
      <c r="BX167" s="385" t="s">
        <v>5660</v>
      </c>
      <c r="BY167" s="62"/>
      <c r="BZ167" s="495">
        <v>843</v>
      </c>
      <c r="CA167" s="320" t="b">
        <f>EXACT(A167,CH167)</f>
        <v>1</v>
      </c>
      <c r="CB167" s="318" t="b">
        <f>EXACT(D167,CF167)</f>
        <v>1</v>
      </c>
      <c r="CC167" s="318" t="b">
        <f>EXACT(E167,CG167)</f>
        <v>1</v>
      </c>
      <c r="CD167" s="502">
        <f>+S167-BC167</f>
        <v>0</v>
      </c>
      <c r="CE167" s="51" t="s">
        <v>686</v>
      </c>
      <c r="CF167" s="157" t="s">
        <v>2707</v>
      </c>
      <c r="CG167" s="99" t="s">
        <v>410</v>
      </c>
      <c r="CH167" s="275">
        <v>3180500605771</v>
      </c>
      <c r="CI167" s="447"/>
      <c r="CK167" s="276"/>
      <c r="CM167" s="273"/>
      <c r="CN167" s="17"/>
      <c r="CO167" s="158"/>
    </row>
    <row r="168" spans="1:93" s="51" customFormat="1">
      <c r="A168" s="452" t="s">
        <v>4465</v>
      </c>
      <c r="B168" s="83" t="s">
        <v>709</v>
      </c>
      <c r="C168" s="129" t="s">
        <v>672</v>
      </c>
      <c r="D168" s="158" t="s">
        <v>3047</v>
      </c>
      <c r="E168" s="92" t="s">
        <v>3033</v>
      </c>
      <c r="F168" s="452" t="s">
        <v>4465</v>
      </c>
      <c r="G168" s="59" t="s">
        <v>1580</v>
      </c>
      <c r="H168" s="449" t="s">
        <v>3514</v>
      </c>
      <c r="I168" s="234">
        <v>27335.7</v>
      </c>
      <c r="J168" s="234">
        <v>0</v>
      </c>
      <c r="K168" s="234">
        <v>0</v>
      </c>
      <c r="L168" s="234">
        <v>0</v>
      </c>
      <c r="M168" s="85">
        <v>0</v>
      </c>
      <c r="N168" s="85">
        <v>0</v>
      </c>
      <c r="O168" s="234">
        <v>0</v>
      </c>
      <c r="P168" s="234">
        <v>75.11</v>
      </c>
      <c r="Q168" s="234">
        <v>0</v>
      </c>
      <c r="R168" s="234">
        <v>23574</v>
      </c>
      <c r="S168" s="234">
        <v>586.59000000000015</v>
      </c>
      <c r="T168" s="227" t="s">
        <v>1581</v>
      </c>
      <c r="U168" s="496">
        <v>1190</v>
      </c>
      <c r="V168" s="129" t="s">
        <v>672</v>
      </c>
      <c r="W168" s="158" t="s">
        <v>3047</v>
      </c>
      <c r="X168" s="92" t="s">
        <v>3033</v>
      </c>
      <c r="Y168" s="262">
        <v>3180500605908</v>
      </c>
      <c r="Z168" s="228" t="s">
        <v>1581</v>
      </c>
      <c r="AA168" s="266">
        <v>26749.11</v>
      </c>
      <c r="AB168" s="66">
        <v>21000</v>
      </c>
      <c r="AC168" s="65"/>
      <c r="AD168" s="266">
        <v>1726</v>
      </c>
      <c r="AE168" s="266">
        <v>848</v>
      </c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>
        <v>0</v>
      </c>
      <c r="AR168" s="65"/>
      <c r="AS168" s="65"/>
      <c r="AT168" s="65"/>
      <c r="AU168" s="65"/>
      <c r="AV168" s="148"/>
      <c r="AW168" s="65"/>
      <c r="AX168" s="65">
        <v>3100</v>
      </c>
      <c r="AY168" s="66"/>
      <c r="AZ168" s="66">
        <v>75.11</v>
      </c>
      <c r="BA168" s="74">
        <v>0</v>
      </c>
      <c r="BB168" s="66">
        <v>27335.7</v>
      </c>
      <c r="BC168" s="66">
        <v>586.59000000000015</v>
      </c>
      <c r="BD168" s="252"/>
      <c r="BE168" s="170">
        <v>1192</v>
      </c>
      <c r="BF168" s="101" t="s">
        <v>3592</v>
      </c>
      <c r="BG168" s="158" t="s">
        <v>3047</v>
      </c>
      <c r="BH168" s="92" t="s">
        <v>3033</v>
      </c>
      <c r="BI168" s="169">
        <v>21666.03</v>
      </c>
      <c r="BJ168" s="124">
        <v>21000</v>
      </c>
      <c r="BK168" s="124">
        <v>666.02999999999884</v>
      </c>
      <c r="BL168" s="158"/>
      <c r="BM168" s="48"/>
      <c r="BN168" s="67"/>
      <c r="BO168" s="67"/>
      <c r="BP168" s="48"/>
      <c r="BQ168" s="368" t="s">
        <v>3692</v>
      </c>
      <c r="BR168" s="380" t="s">
        <v>689</v>
      </c>
      <c r="BS168" s="381" t="s">
        <v>709</v>
      </c>
      <c r="BT168" s="382" t="s">
        <v>3693</v>
      </c>
      <c r="BU168" s="383" t="s">
        <v>3694</v>
      </c>
      <c r="BV168" s="384" t="s">
        <v>1270</v>
      </c>
      <c r="BW168" s="384">
        <v>17140</v>
      </c>
      <c r="BX168" s="385" t="s">
        <v>3695</v>
      </c>
      <c r="BY168" s="62"/>
      <c r="BZ168" s="495">
        <v>13</v>
      </c>
      <c r="CA168" s="320" t="b">
        <f>EXACT(A168,CH168)</f>
        <v>1</v>
      </c>
      <c r="CB168" s="318" t="b">
        <f>EXACT(D168,CF168)</f>
        <v>1</v>
      </c>
      <c r="CC168" s="318" t="b">
        <f>EXACT(E168,CG168)</f>
        <v>1</v>
      </c>
      <c r="CD168" s="502">
        <f>+S167-BC167</f>
        <v>0</v>
      </c>
      <c r="CE168" s="17" t="s">
        <v>672</v>
      </c>
      <c r="CF168" s="17" t="s">
        <v>3047</v>
      </c>
      <c r="CG168" s="103" t="s">
        <v>3033</v>
      </c>
      <c r="CH168" s="275">
        <v>3180500605908</v>
      </c>
      <c r="CK168" s="276"/>
      <c r="CL168" s="17"/>
      <c r="CM168" s="273"/>
      <c r="CN168" s="17"/>
      <c r="CO168" s="158"/>
    </row>
    <row r="169" spans="1:93" s="51" customFormat="1">
      <c r="A169" s="511" t="s">
        <v>8524</v>
      </c>
      <c r="B169" s="83" t="s">
        <v>709</v>
      </c>
      <c r="C169" s="237" t="s">
        <v>686</v>
      </c>
      <c r="D169" s="17" t="s">
        <v>8422</v>
      </c>
      <c r="E169" s="75" t="s">
        <v>6714</v>
      </c>
      <c r="F169" s="514" t="s">
        <v>8524</v>
      </c>
      <c r="G169" s="59" t="s">
        <v>1580</v>
      </c>
      <c r="H169" s="98" t="s">
        <v>8620</v>
      </c>
      <c r="I169" s="133">
        <v>30492.7</v>
      </c>
      <c r="J169" s="167">
        <v>0</v>
      </c>
      <c r="K169" s="18">
        <v>0</v>
      </c>
      <c r="L169" s="18">
        <v>0</v>
      </c>
      <c r="M169" s="53">
        <v>0</v>
      </c>
      <c r="N169" s="18">
        <v>0</v>
      </c>
      <c r="O169" s="18">
        <v>0</v>
      </c>
      <c r="P169" s="53">
        <v>170.46</v>
      </c>
      <c r="Q169" s="18">
        <v>0</v>
      </c>
      <c r="R169" s="53">
        <v>10218</v>
      </c>
      <c r="S169" s="18">
        <v>20104.240000000002</v>
      </c>
      <c r="T169" s="227" t="s">
        <v>1581</v>
      </c>
      <c r="U169" s="496">
        <v>1307</v>
      </c>
      <c r="V169" s="516" t="s">
        <v>686</v>
      </c>
      <c r="W169" s="17" t="s">
        <v>8422</v>
      </c>
      <c r="X169" s="17" t="s">
        <v>6714</v>
      </c>
      <c r="Y169" s="261">
        <v>3180500652396</v>
      </c>
      <c r="Z169" s="228" t="s">
        <v>1581</v>
      </c>
      <c r="AA169" s="266">
        <v>10388.459999999999</v>
      </c>
      <c r="AB169" s="65">
        <v>8710</v>
      </c>
      <c r="AC169" s="65"/>
      <c r="AD169" s="65">
        <v>863</v>
      </c>
      <c r="AE169" s="65">
        <v>424</v>
      </c>
      <c r="AF169" s="65">
        <v>221</v>
      </c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148"/>
      <c r="AW169" s="65"/>
      <c r="AX169" s="65">
        <v>0</v>
      </c>
      <c r="AY169" s="65"/>
      <c r="AZ169" s="65">
        <v>170.46</v>
      </c>
      <c r="BA169" s="57">
        <v>0</v>
      </c>
      <c r="BB169" s="65">
        <v>30492.7</v>
      </c>
      <c r="BC169" s="65">
        <v>20104.240000000002</v>
      </c>
      <c r="BD169" s="260"/>
      <c r="BE169" s="170">
        <v>1309</v>
      </c>
      <c r="BF169" s="163" t="s">
        <v>8715</v>
      </c>
      <c r="BG169" s="51" t="s">
        <v>8422</v>
      </c>
      <c r="BH169" s="17" t="s">
        <v>6714</v>
      </c>
      <c r="BI169" s="171">
        <v>8710</v>
      </c>
      <c r="BJ169" s="172">
        <v>8710</v>
      </c>
      <c r="BK169" s="171">
        <v>0</v>
      </c>
      <c r="BL169" s="17"/>
      <c r="BM169" s="48"/>
      <c r="BN169" s="67"/>
      <c r="BO169" s="67"/>
      <c r="BP169" s="48"/>
      <c r="BQ169" s="435" t="s">
        <v>8843</v>
      </c>
      <c r="BR169" s="380">
        <v>5</v>
      </c>
      <c r="BS169" s="381"/>
      <c r="BT169" s="382" t="s">
        <v>740</v>
      </c>
      <c r="BU169" s="383" t="s">
        <v>707</v>
      </c>
      <c r="BV169" s="384" t="s">
        <v>1581</v>
      </c>
      <c r="BW169" s="384">
        <v>60220</v>
      </c>
      <c r="BX169" s="385" t="s">
        <v>8844</v>
      </c>
      <c r="BY169" s="22"/>
      <c r="BZ169" s="475">
        <v>1190</v>
      </c>
      <c r="CA169" s="320" t="b">
        <f>EXACT(A169,CH169)</f>
        <v>1</v>
      </c>
      <c r="CB169" s="318" t="b">
        <f>EXACT(D169,CF169)</f>
        <v>1</v>
      </c>
      <c r="CC169" s="318" t="b">
        <f>EXACT(E169,CG169)</f>
        <v>1</v>
      </c>
      <c r="CD169" s="502">
        <f>+S168-BC168</f>
        <v>0</v>
      </c>
      <c r="CE169" s="51" t="s">
        <v>686</v>
      </c>
      <c r="CF169" s="94" t="s">
        <v>8422</v>
      </c>
      <c r="CG169" s="99" t="s">
        <v>6714</v>
      </c>
      <c r="CH169" s="311">
        <v>3180500652396</v>
      </c>
      <c r="CI169" s="447"/>
      <c r="CJ169" s="17"/>
      <c r="CK169" s="276"/>
      <c r="CL169" s="17"/>
      <c r="CM169" s="273"/>
      <c r="CN169" s="17"/>
      <c r="CO169" s="17"/>
    </row>
    <row r="170" spans="1:93">
      <c r="A170" s="452" t="s">
        <v>7478</v>
      </c>
      <c r="B170" s="83" t="s">
        <v>709</v>
      </c>
      <c r="C170" s="242" t="s">
        <v>672</v>
      </c>
      <c r="D170" s="158" t="s">
        <v>325</v>
      </c>
      <c r="E170" s="1" t="s">
        <v>6798</v>
      </c>
      <c r="F170" s="452" t="s">
        <v>7478</v>
      </c>
      <c r="G170" s="59" t="s">
        <v>1580</v>
      </c>
      <c r="H170" s="449" t="s">
        <v>6928</v>
      </c>
      <c r="I170" s="234">
        <v>55152</v>
      </c>
      <c r="J170" s="234">
        <v>0</v>
      </c>
      <c r="K170" s="234">
        <v>0</v>
      </c>
      <c r="L170" s="234">
        <v>0</v>
      </c>
      <c r="M170" s="85">
        <v>0</v>
      </c>
      <c r="N170" s="85">
        <v>0</v>
      </c>
      <c r="O170" s="234">
        <v>0</v>
      </c>
      <c r="P170" s="234">
        <v>2314.46</v>
      </c>
      <c r="Q170" s="234">
        <v>0</v>
      </c>
      <c r="R170" s="234">
        <v>29614</v>
      </c>
      <c r="S170" s="234">
        <v>23223.54</v>
      </c>
      <c r="T170" s="227" t="s">
        <v>1581</v>
      </c>
      <c r="U170" s="496">
        <v>805</v>
      </c>
      <c r="V170" s="242" t="s">
        <v>672</v>
      </c>
      <c r="W170" s="158" t="s">
        <v>325</v>
      </c>
      <c r="X170" s="424" t="s">
        <v>6798</v>
      </c>
      <c r="Y170" s="262">
        <v>3180600004817</v>
      </c>
      <c r="Z170" s="228" t="s">
        <v>1581</v>
      </c>
      <c r="AA170" s="54">
        <v>31928.46</v>
      </c>
      <c r="AB170" s="55">
        <v>27330</v>
      </c>
      <c r="AC170" s="56"/>
      <c r="AD170" s="175">
        <v>863</v>
      </c>
      <c r="AE170" s="175">
        <v>424</v>
      </c>
      <c r="AF170" s="55"/>
      <c r="AG170" s="55">
        <v>997</v>
      </c>
      <c r="AH170" s="55"/>
      <c r="AI170" s="55"/>
      <c r="AJ170" s="55"/>
      <c r="AK170" s="55"/>
      <c r="AL170" s="55"/>
      <c r="AM170" s="57"/>
      <c r="AN170" s="57"/>
      <c r="AO170" s="57"/>
      <c r="AP170" s="57"/>
      <c r="AQ170" s="58"/>
      <c r="AR170" s="57"/>
      <c r="AS170" s="57"/>
      <c r="AT170" s="57"/>
      <c r="AU170" s="57"/>
      <c r="AV170" s="147"/>
      <c r="AW170" s="57"/>
      <c r="AX170" s="57">
        <v>0</v>
      </c>
      <c r="AY170" s="58"/>
      <c r="AZ170" s="58">
        <v>2314.46</v>
      </c>
      <c r="BA170" s="74">
        <v>0</v>
      </c>
      <c r="BB170" s="58">
        <v>55152</v>
      </c>
      <c r="BC170" s="58">
        <v>23223.54</v>
      </c>
      <c r="BD170" s="252"/>
      <c r="BE170" s="170">
        <v>806</v>
      </c>
      <c r="BF170" s="101" t="s">
        <v>7098</v>
      </c>
      <c r="BG170" s="158" t="s">
        <v>325</v>
      </c>
      <c r="BH170" s="92" t="s">
        <v>6798</v>
      </c>
      <c r="BI170" s="58">
        <v>27330</v>
      </c>
      <c r="BJ170" s="58">
        <v>27330</v>
      </c>
      <c r="BK170" s="124">
        <v>0</v>
      </c>
      <c r="BL170" s="158"/>
      <c r="BM170" s="59"/>
      <c r="BN170" s="60"/>
      <c r="BO170" s="60"/>
      <c r="BP170" s="48"/>
      <c r="BQ170" s="368">
        <v>19</v>
      </c>
      <c r="BR170" s="380" t="s">
        <v>698</v>
      </c>
      <c r="BS170" s="381" t="s">
        <v>5703</v>
      </c>
      <c r="BT170" s="382" t="s">
        <v>809</v>
      </c>
      <c r="BU170" s="383" t="s">
        <v>752</v>
      </c>
      <c r="BV170" s="384" t="s">
        <v>1581</v>
      </c>
      <c r="BW170" s="384">
        <v>60190</v>
      </c>
      <c r="BX170" s="385" t="s">
        <v>7359</v>
      </c>
      <c r="BY170" s="62"/>
      <c r="BZ170" s="495">
        <v>1307</v>
      </c>
      <c r="CA170" s="320" t="b">
        <f>EXACT(A170,CH170)</f>
        <v>1</v>
      </c>
      <c r="CB170" s="318" t="b">
        <f>EXACT(D170,CF170)</f>
        <v>1</v>
      </c>
      <c r="CC170" s="318" t="b">
        <f>EXACT(E170,CG170)</f>
        <v>1</v>
      </c>
      <c r="CD170" s="502">
        <f>+S169-BC169</f>
        <v>0</v>
      </c>
      <c r="CE170" s="51" t="s">
        <v>672</v>
      </c>
      <c r="CF170" s="157" t="s">
        <v>325</v>
      </c>
      <c r="CG170" s="99" t="s">
        <v>6798</v>
      </c>
      <c r="CH170" s="311">
        <v>3180600004817</v>
      </c>
      <c r="CJ170" s="51"/>
      <c r="CM170" s="273"/>
      <c r="CO170" s="158"/>
    </row>
    <row r="171" spans="1:93" s="51" customFormat="1">
      <c r="A171" s="452" t="s">
        <v>7408</v>
      </c>
      <c r="B171" s="83" t="s">
        <v>709</v>
      </c>
      <c r="C171" s="129" t="s">
        <v>672</v>
      </c>
      <c r="D171" s="158" t="s">
        <v>814</v>
      </c>
      <c r="E171" s="92" t="s">
        <v>6731</v>
      </c>
      <c r="F171" s="452" t="s">
        <v>7408</v>
      </c>
      <c r="G171" s="59" t="s">
        <v>1580</v>
      </c>
      <c r="H171" s="449" t="s">
        <v>6870</v>
      </c>
      <c r="I171" s="234">
        <v>37477.879999999997</v>
      </c>
      <c r="J171" s="234">
        <v>0</v>
      </c>
      <c r="K171" s="234">
        <v>0</v>
      </c>
      <c r="L171" s="234">
        <v>0</v>
      </c>
      <c r="M171" s="85">
        <v>0</v>
      </c>
      <c r="N171" s="85">
        <v>0</v>
      </c>
      <c r="O171" s="234">
        <v>0</v>
      </c>
      <c r="P171" s="234">
        <v>582.22</v>
      </c>
      <c r="Q171" s="234">
        <v>0</v>
      </c>
      <c r="R171" s="234">
        <v>16289</v>
      </c>
      <c r="S171" s="234">
        <v>20606.659999999996</v>
      </c>
      <c r="T171" s="227" t="s">
        <v>1581</v>
      </c>
      <c r="U171" s="496">
        <v>151</v>
      </c>
      <c r="V171" s="129" t="s">
        <v>672</v>
      </c>
      <c r="W171" s="158" t="s">
        <v>814</v>
      </c>
      <c r="X171" s="92" t="s">
        <v>6731</v>
      </c>
      <c r="Y171" s="262">
        <v>3180600032683</v>
      </c>
      <c r="Z171" s="228" t="s">
        <v>1581</v>
      </c>
      <c r="AA171" s="54">
        <v>16871.22</v>
      </c>
      <c r="AB171" s="55">
        <v>13920</v>
      </c>
      <c r="AC171" s="56"/>
      <c r="AD171" s="175">
        <v>863</v>
      </c>
      <c r="AE171" s="175">
        <v>424</v>
      </c>
      <c r="AF171" s="55">
        <v>1082</v>
      </c>
      <c r="AG171" s="55"/>
      <c r="AH171" s="55"/>
      <c r="AI171" s="55"/>
      <c r="AJ171" s="55"/>
      <c r="AK171" s="55"/>
      <c r="AL171" s="55"/>
      <c r="AM171" s="57"/>
      <c r="AN171" s="57"/>
      <c r="AO171" s="57"/>
      <c r="AP171" s="57"/>
      <c r="AQ171" s="58"/>
      <c r="AR171" s="58"/>
      <c r="AS171" s="57"/>
      <c r="AT171" s="57"/>
      <c r="AU171" s="57"/>
      <c r="AV171" s="147"/>
      <c r="AW171" s="57"/>
      <c r="AX171" s="57">
        <v>0</v>
      </c>
      <c r="AY171" s="58"/>
      <c r="AZ171" s="58">
        <v>582.22</v>
      </c>
      <c r="BA171" s="74">
        <v>0</v>
      </c>
      <c r="BB171" s="58">
        <v>37477.879999999997</v>
      </c>
      <c r="BC171" s="58">
        <v>20606.659999999996</v>
      </c>
      <c r="BD171" s="252"/>
      <c r="BE171" s="170">
        <v>151</v>
      </c>
      <c r="BF171" s="101" t="s">
        <v>7006</v>
      </c>
      <c r="BG171" s="158" t="s">
        <v>814</v>
      </c>
      <c r="BH171" s="92" t="s">
        <v>6731</v>
      </c>
      <c r="BI171" s="124">
        <v>13920</v>
      </c>
      <c r="BJ171" s="124">
        <v>13920</v>
      </c>
      <c r="BK171" s="124">
        <v>0</v>
      </c>
      <c r="BL171" s="158"/>
      <c r="BM171" s="59"/>
      <c r="BN171" s="60"/>
      <c r="BO171" s="60"/>
      <c r="BP171" s="48"/>
      <c r="BQ171" s="368" t="s">
        <v>7193</v>
      </c>
      <c r="BR171" s="381" t="s">
        <v>709</v>
      </c>
      <c r="BS171" s="394" t="s">
        <v>754</v>
      </c>
      <c r="BT171" s="382" t="s">
        <v>719</v>
      </c>
      <c r="BU171" s="383" t="s">
        <v>719</v>
      </c>
      <c r="BV171" s="383" t="s">
        <v>1581</v>
      </c>
      <c r="BW171" s="383">
        <v>60140</v>
      </c>
      <c r="BX171" s="385" t="s">
        <v>7194</v>
      </c>
      <c r="BY171" s="61"/>
      <c r="BZ171" s="495">
        <v>805</v>
      </c>
      <c r="CA171" s="320" t="b">
        <f>EXACT(A171,CH171)</f>
        <v>1</v>
      </c>
      <c r="CB171" s="318" t="b">
        <f>EXACT(D171,CF171)</f>
        <v>1</v>
      </c>
      <c r="CC171" s="318" t="b">
        <f>EXACT(E171,CG171)</f>
        <v>1</v>
      </c>
      <c r="CD171" s="502">
        <f>+S171-BC171</f>
        <v>0</v>
      </c>
      <c r="CE171" s="17" t="s">
        <v>672</v>
      </c>
      <c r="CF171" s="17" t="s">
        <v>814</v>
      </c>
      <c r="CG171" s="103" t="s">
        <v>6731</v>
      </c>
      <c r="CH171" s="275">
        <v>3180600032683</v>
      </c>
      <c r="CI171" s="447"/>
      <c r="CJ171" s="17"/>
      <c r="CK171" s="276"/>
      <c r="CL171" s="17"/>
      <c r="CM171" s="273"/>
      <c r="CN171" s="17"/>
      <c r="CO171" s="157"/>
    </row>
    <row r="172" spans="1:93" s="51" customFormat="1">
      <c r="A172" s="452" t="s">
        <v>4829</v>
      </c>
      <c r="B172" s="83" t="s">
        <v>709</v>
      </c>
      <c r="C172" s="241" t="s">
        <v>686</v>
      </c>
      <c r="D172" s="158" t="s">
        <v>1200</v>
      </c>
      <c r="E172" s="92" t="s">
        <v>1201</v>
      </c>
      <c r="F172" s="452" t="s">
        <v>4829</v>
      </c>
      <c r="G172" s="59" t="s">
        <v>1580</v>
      </c>
      <c r="H172" s="449" t="s">
        <v>1784</v>
      </c>
      <c r="I172" s="234">
        <v>21132.799999999999</v>
      </c>
      <c r="J172" s="234">
        <v>0</v>
      </c>
      <c r="K172" s="234">
        <v>25.28</v>
      </c>
      <c r="L172" s="234">
        <v>0</v>
      </c>
      <c r="M172" s="85">
        <v>1639</v>
      </c>
      <c r="N172" s="85">
        <v>0</v>
      </c>
      <c r="O172" s="234">
        <v>0</v>
      </c>
      <c r="P172" s="234">
        <v>0</v>
      </c>
      <c r="Q172" s="234">
        <v>0</v>
      </c>
      <c r="R172" s="234">
        <v>12907</v>
      </c>
      <c r="S172" s="234">
        <v>7790.0799999999981</v>
      </c>
      <c r="T172" s="227" t="s">
        <v>1581</v>
      </c>
      <c r="U172" s="496">
        <v>310</v>
      </c>
      <c r="V172" s="241" t="s">
        <v>686</v>
      </c>
      <c r="W172" s="158" t="s">
        <v>1200</v>
      </c>
      <c r="X172" s="92" t="s">
        <v>1201</v>
      </c>
      <c r="Y172" s="262">
        <v>3180600075781</v>
      </c>
      <c r="Z172" s="228" t="s">
        <v>1581</v>
      </c>
      <c r="AA172" s="266">
        <v>15007</v>
      </c>
      <c r="AB172" s="66">
        <v>11620</v>
      </c>
      <c r="AC172" s="65"/>
      <c r="AD172" s="266">
        <v>863</v>
      </c>
      <c r="AE172" s="266">
        <v>424</v>
      </c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148"/>
      <c r="AW172" s="65"/>
      <c r="AX172" s="65">
        <v>2100</v>
      </c>
      <c r="AY172" s="66"/>
      <c r="AZ172" s="66">
        <v>0</v>
      </c>
      <c r="BA172" s="74">
        <v>0</v>
      </c>
      <c r="BB172" s="66">
        <v>22797.079999999998</v>
      </c>
      <c r="BC172" s="66">
        <v>7790.0799999999981</v>
      </c>
      <c r="BD172" s="252"/>
      <c r="BE172" s="170">
        <v>311</v>
      </c>
      <c r="BF172" s="101" t="s">
        <v>1736</v>
      </c>
      <c r="BG172" s="158" t="s">
        <v>1200</v>
      </c>
      <c r="BH172" s="92" t="s">
        <v>1201</v>
      </c>
      <c r="BI172" s="66">
        <v>11620</v>
      </c>
      <c r="BJ172" s="58">
        <v>11620</v>
      </c>
      <c r="BK172" s="58">
        <v>0</v>
      </c>
      <c r="BL172" s="158"/>
      <c r="BM172" s="48"/>
      <c r="BN172" s="67"/>
      <c r="BO172" s="67"/>
      <c r="BP172" s="59"/>
      <c r="BQ172" s="370">
        <v>17</v>
      </c>
      <c r="BR172" s="387" t="s">
        <v>709</v>
      </c>
      <c r="BS172" s="381" t="s">
        <v>1321</v>
      </c>
      <c r="BT172" s="388" t="s">
        <v>719</v>
      </c>
      <c r="BU172" s="388" t="s">
        <v>719</v>
      </c>
      <c r="BV172" s="388" t="s">
        <v>1581</v>
      </c>
      <c r="BW172" s="389">
        <v>60140</v>
      </c>
      <c r="BX172" s="389" t="s">
        <v>1355</v>
      </c>
      <c r="BY172" s="22"/>
      <c r="BZ172" s="495">
        <v>151</v>
      </c>
      <c r="CA172" s="320" t="b">
        <f>EXACT(A172,CH172)</f>
        <v>1</v>
      </c>
      <c r="CB172" s="318" t="b">
        <f>EXACT(D172,CF172)</f>
        <v>1</v>
      </c>
      <c r="CC172" s="318" t="b">
        <f>EXACT(E172,CG172)</f>
        <v>1</v>
      </c>
      <c r="CD172" s="502">
        <f>+S171-BC171</f>
        <v>0</v>
      </c>
      <c r="CE172" s="51" t="s">
        <v>686</v>
      </c>
      <c r="CF172" s="94" t="s">
        <v>1200</v>
      </c>
      <c r="CG172" s="99" t="s">
        <v>1201</v>
      </c>
      <c r="CH172" s="311">
        <v>3180600075781</v>
      </c>
      <c r="CI172" s="447"/>
      <c r="CJ172" s="17"/>
      <c r="CK172" s="276"/>
      <c r="CM172" s="273"/>
      <c r="CN172" s="17"/>
      <c r="CO172" s="157"/>
    </row>
    <row r="173" spans="1:93" s="51" customFormat="1">
      <c r="A173" s="452" t="s">
        <v>4822</v>
      </c>
      <c r="B173" s="83" t="s">
        <v>709</v>
      </c>
      <c r="C173" s="237" t="s">
        <v>672</v>
      </c>
      <c r="D173" s="86" t="s">
        <v>62</v>
      </c>
      <c r="E173" s="92" t="s">
        <v>1507</v>
      </c>
      <c r="F173" s="452" t="s">
        <v>4822</v>
      </c>
      <c r="G173" s="59" t="s">
        <v>1580</v>
      </c>
      <c r="H173" s="449" t="s">
        <v>1987</v>
      </c>
      <c r="I173" s="244">
        <v>21403.55</v>
      </c>
      <c r="J173" s="310">
        <v>0</v>
      </c>
      <c r="K173" s="81">
        <v>67.95</v>
      </c>
      <c r="L173" s="81">
        <v>0</v>
      </c>
      <c r="M173" s="85">
        <v>1968</v>
      </c>
      <c r="N173" s="81">
        <v>0</v>
      </c>
      <c r="O173" s="81">
        <v>0</v>
      </c>
      <c r="P173" s="85">
        <v>0</v>
      </c>
      <c r="Q173" s="81">
        <v>0</v>
      </c>
      <c r="R173" s="85">
        <v>16615.150000000001</v>
      </c>
      <c r="S173" s="81">
        <v>4572.6299999999974</v>
      </c>
      <c r="T173" s="227" t="s">
        <v>1581</v>
      </c>
      <c r="U173" s="496">
        <v>299</v>
      </c>
      <c r="V173" s="237" t="s">
        <v>672</v>
      </c>
      <c r="W173" s="86" t="s">
        <v>62</v>
      </c>
      <c r="X173" s="92" t="s">
        <v>1507</v>
      </c>
      <c r="Y173" s="262">
        <v>3180600423411</v>
      </c>
      <c r="Z173" s="228" t="s">
        <v>1581</v>
      </c>
      <c r="AA173" s="266">
        <v>18866.870000000003</v>
      </c>
      <c r="AB173" s="66">
        <v>15328.15</v>
      </c>
      <c r="AC173" s="65"/>
      <c r="AD173" s="266">
        <v>863</v>
      </c>
      <c r="AE173" s="266">
        <v>424</v>
      </c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148"/>
      <c r="AW173" s="65"/>
      <c r="AX173" s="65">
        <v>2251.7199999999998</v>
      </c>
      <c r="AY173" s="66"/>
      <c r="AZ173" s="66">
        <v>0</v>
      </c>
      <c r="BA173" s="74">
        <v>0</v>
      </c>
      <c r="BB173" s="66">
        <v>23439.5</v>
      </c>
      <c r="BC173" s="66">
        <v>4572.6299999999974</v>
      </c>
      <c r="BD173" s="252"/>
      <c r="BE173" s="170">
        <v>300</v>
      </c>
      <c r="BF173" s="101" t="s">
        <v>103</v>
      </c>
      <c r="BG173" s="158" t="s">
        <v>62</v>
      </c>
      <c r="BH173" s="92" t="s">
        <v>1507</v>
      </c>
      <c r="BI173" s="66">
        <v>15328.15</v>
      </c>
      <c r="BJ173" s="58">
        <v>15328.15</v>
      </c>
      <c r="BK173" s="124">
        <v>0</v>
      </c>
      <c r="BL173" s="158"/>
      <c r="BM173" s="48"/>
      <c r="BN173" s="67"/>
      <c r="BO173" s="67"/>
      <c r="BP173" s="48"/>
      <c r="BQ173" s="368" t="s">
        <v>3720</v>
      </c>
      <c r="BR173" s="380" t="s">
        <v>689</v>
      </c>
      <c r="BS173" s="381" t="s">
        <v>709</v>
      </c>
      <c r="BT173" s="382" t="s">
        <v>752</v>
      </c>
      <c r="BU173" s="383" t="s">
        <v>752</v>
      </c>
      <c r="BV173" s="384" t="s">
        <v>1581</v>
      </c>
      <c r="BW173" s="384">
        <v>60190</v>
      </c>
      <c r="BX173" s="385" t="s">
        <v>3721</v>
      </c>
      <c r="BY173" s="76"/>
      <c r="BZ173" s="495">
        <v>311</v>
      </c>
      <c r="CA173" s="320" t="b">
        <f>EXACT(A173,CH173)</f>
        <v>1</v>
      </c>
      <c r="CB173" s="318" t="b">
        <f>EXACT(D173,CF173)</f>
        <v>1</v>
      </c>
      <c r="CC173" s="318" t="b">
        <f>EXACT(E173,CG173)</f>
        <v>1</v>
      </c>
      <c r="CD173" s="502">
        <f>+S172-BC172</f>
        <v>0</v>
      </c>
      <c r="CE173" s="17" t="s">
        <v>672</v>
      </c>
      <c r="CF173" s="17" t="s">
        <v>62</v>
      </c>
      <c r="CG173" s="103" t="s">
        <v>1507</v>
      </c>
      <c r="CH173" s="275">
        <v>3180600423411</v>
      </c>
      <c r="CI173" s="447"/>
      <c r="CJ173" s="17"/>
      <c r="CK173" s="276"/>
      <c r="CL173" s="17"/>
      <c r="CM173" s="17"/>
      <c r="CN173" s="17"/>
      <c r="CO173" s="17"/>
    </row>
    <row r="174" spans="1:93" s="51" customFormat="1">
      <c r="A174" s="451" t="s">
        <v>5516</v>
      </c>
      <c r="B174" s="83" t="s">
        <v>709</v>
      </c>
      <c r="C174" s="237" t="s">
        <v>686</v>
      </c>
      <c r="D174" s="86" t="s">
        <v>5514</v>
      </c>
      <c r="E174" s="92" t="s">
        <v>5515</v>
      </c>
      <c r="F174" s="451" t="s">
        <v>5516</v>
      </c>
      <c r="G174" s="59" t="s">
        <v>1580</v>
      </c>
      <c r="H174" s="449" t="s">
        <v>5517</v>
      </c>
      <c r="I174" s="244">
        <v>33483.1</v>
      </c>
      <c r="J174" s="310">
        <v>0</v>
      </c>
      <c r="K174" s="81">
        <v>0</v>
      </c>
      <c r="L174" s="81">
        <v>0</v>
      </c>
      <c r="M174" s="85">
        <v>0</v>
      </c>
      <c r="N174" s="81">
        <v>0</v>
      </c>
      <c r="O174" s="81">
        <v>0</v>
      </c>
      <c r="P174" s="85">
        <v>382.48</v>
      </c>
      <c r="Q174" s="81">
        <v>0</v>
      </c>
      <c r="R174" s="85">
        <v>22987</v>
      </c>
      <c r="S174" s="81">
        <v>10113.619999999999</v>
      </c>
      <c r="T174" s="227" t="s">
        <v>1581</v>
      </c>
      <c r="U174" s="496">
        <v>1259</v>
      </c>
      <c r="V174" s="237" t="s">
        <v>686</v>
      </c>
      <c r="W174" s="86" t="s">
        <v>5514</v>
      </c>
      <c r="X174" s="92" t="s">
        <v>5515</v>
      </c>
      <c r="Y174" s="262">
        <v>3180600464796</v>
      </c>
      <c r="Z174" s="228" t="s">
        <v>1581</v>
      </c>
      <c r="AA174" s="266">
        <v>23369.48</v>
      </c>
      <c r="AB174" s="65">
        <v>21700</v>
      </c>
      <c r="AC174" s="65"/>
      <c r="AD174" s="65">
        <v>863</v>
      </c>
      <c r="AE174" s="65">
        <v>424</v>
      </c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>
        <v>0</v>
      </c>
      <c r="AS174" s="65"/>
      <c r="AT174" s="65"/>
      <c r="AU174" s="65"/>
      <c r="AV174" s="148"/>
      <c r="AW174" s="65"/>
      <c r="AX174" s="65">
        <v>0</v>
      </c>
      <c r="AY174" s="65"/>
      <c r="AZ174" s="65">
        <v>382.48</v>
      </c>
      <c r="BA174" s="57">
        <v>0</v>
      </c>
      <c r="BB174" s="65">
        <v>33483.1</v>
      </c>
      <c r="BC174" s="65">
        <v>10113.619999999999</v>
      </c>
      <c r="BD174" s="252"/>
      <c r="BE174" s="170">
        <v>1261</v>
      </c>
      <c r="BF174" s="163" t="s">
        <v>5649</v>
      </c>
      <c r="BG174" s="158" t="s">
        <v>5514</v>
      </c>
      <c r="BH174" s="92" t="s">
        <v>5515</v>
      </c>
      <c r="BI174" s="171">
        <v>21700</v>
      </c>
      <c r="BJ174" s="172">
        <v>21700</v>
      </c>
      <c r="BK174" s="171">
        <v>0</v>
      </c>
      <c r="BL174" s="86"/>
      <c r="BM174" s="48"/>
      <c r="BN174" s="67"/>
      <c r="BO174" s="67"/>
      <c r="BP174" s="48"/>
      <c r="BQ174" s="368">
        <v>70</v>
      </c>
      <c r="BR174" s="380" t="s">
        <v>709</v>
      </c>
      <c r="BS174" s="381" t="s">
        <v>1929</v>
      </c>
      <c r="BT174" s="382" t="s">
        <v>719</v>
      </c>
      <c r="BU174" s="383" t="s">
        <v>719</v>
      </c>
      <c r="BV174" s="384" t="s">
        <v>1581</v>
      </c>
      <c r="BW174" s="384">
        <v>60140</v>
      </c>
      <c r="BX174" s="385" t="s">
        <v>5851</v>
      </c>
      <c r="BY174" s="22"/>
      <c r="BZ174" s="475">
        <v>300</v>
      </c>
      <c r="CA174" s="320" t="b">
        <f>EXACT(A174,CH174)</f>
        <v>1</v>
      </c>
      <c r="CB174" s="318" t="b">
        <f>EXACT(D174,CF174)</f>
        <v>1</v>
      </c>
      <c r="CC174" s="318" t="b">
        <f>EXACT(E174,CG174)</f>
        <v>1</v>
      </c>
      <c r="CD174" s="502">
        <f>+S173-BC173</f>
        <v>0</v>
      </c>
      <c r="CE174" s="51" t="s">
        <v>686</v>
      </c>
      <c r="CF174" s="157" t="s">
        <v>5514</v>
      </c>
      <c r="CG174" s="103" t="s">
        <v>5515</v>
      </c>
      <c r="CH174" s="275">
        <v>3180600464796</v>
      </c>
      <c r="CI174" s="447"/>
      <c r="CK174" s="276"/>
      <c r="CM174" s="273"/>
      <c r="CN174" s="17"/>
      <c r="CO174" s="157"/>
    </row>
    <row r="175" spans="1:93" s="51" customFormat="1">
      <c r="A175" s="451" t="s">
        <v>5520</v>
      </c>
      <c r="B175" s="83" t="s">
        <v>709</v>
      </c>
      <c r="C175" s="129" t="s">
        <v>672</v>
      </c>
      <c r="D175" s="158" t="s">
        <v>5518</v>
      </c>
      <c r="E175" s="92" t="s">
        <v>5519</v>
      </c>
      <c r="F175" s="451" t="s">
        <v>5520</v>
      </c>
      <c r="G175" s="59" t="s">
        <v>1580</v>
      </c>
      <c r="H175" s="449" t="s">
        <v>5521</v>
      </c>
      <c r="I175" s="234">
        <v>41512.800000000003</v>
      </c>
      <c r="J175" s="234">
        <v>0</v>
      </c>
      <c r="K175" s="234">
        <v>56.63</v>
      </c>
      <c r="L175" s="234">
        <v>0</v>
      </c>
      <c r="M175" s="85">
        <v>0</v>
      </c>
      <c r="N175" s="85">
        <v>0</v>
      </c>
      <c r="O175" s="234">
        <v>0</v>
      </c>
      <c r="P175" s="234">
        <v>0</v>
      </c>
      <c r="Q175" s="234">
        <v>0</v>
      </c>
      <c r="R175" s="234">
        <v>26287</v>
      </c>
      <c r="S175" s="234">
        <v>13030.720000000001</v>
      </c>
      <c r="T175" s="227" t="s">
        <v>1581</v>
      </c>
      <c r="U175" s="496">
        <v>1267</v>
      </c>
      <c r="V175" s="129" t="s">
        <v>672</v>
      </c>
      <c r="W175" s="158" t="s">
        <v>5518</v>
      </c>
      <c r="X175" s="92" t="s">
        <v>5519</v>
      </c>
      <c r="Y175" s="262">
        <v>3180600543301</v>
      </c>
      <c r="Z175" s="228" t="s">
        <v>1581</v>
      </c>
      <c r="AA175" s="54">
        <v>28538.71</v>
      </c>
      <c r="AB175" s="55">
        <v>25000</v>
      </c>
      <c r="AC175" s="56"/>
      <c r="AD175" s="175">
        <v>863</v>
      </c>
      <c r="AE175" s="175">
        <v>424</v>
      </c>
      <c r="AF175" s="55"/>
      <c r="AG175" s="55"/>
      <c r="AH175" s="55"/>
      <c r="AI175" s="55"/>
      <c r="AJ175" s="55"/>
      <c r="AK175" s="55"/>
      <c r="AL175" s="55"/>
      <c r="AM175" s="57"/>
      <c r="AN175" s="57"/>
      <c r="AO175" s="57"/>
      <c r="AP175" s="57"/>
      <c r="AQ175" s="58"/>
      <c r="AR175" s="58">
        <v>0</v>
      </c>
      <c r="AS175" s="57"/>
      <c r="AT175" s="57"/>
      <c r="AU175" s="57"/>
      <c r="AV175" s="147"/>
      <c r="AW175" s="57"/>
      <c r="AX175" s="57">
        <v>2251.71</v>
      </c>
      <c r="AY175" s="58"/>
      <c r="AZ175" s="58">
        <v>0</v>
      </c>
      <c r="BA175" s="74">
        <v>0</v>
      </c>
      <c r="BB175" s="58">
        <v>41569.43</v>
      </c>
      <c r="BC175" s="58">
        <v>13030.720000000001</v>
      </c>
      <c r="BD175" s="252"/>
      <c r="BE175" s="170">
        <v>1269</v>
      </c>
      <c r="BF175" s="101" t="s">
        <v>5650</v>
      </c>
      <c r="BG175" s="158" t="s">
        <v>5518</v>
      </c>
      <c r="BH175" s="92" t="s">
        <v>5519</v>
      </c>
      <c r="BI175" s="124">
        <v>31760.49</v>
      </c>
      <c r="BJ175" s="124">
        <v>25000</v>
      </c>
      <c r="BK175" s="124">
        <v>6760.4900000000016</v>
      </c>
      <c r="BL175" s="158"/>
      <c r="BM175" s="59" t="s">
        <v>717</v>
      </c>
      <c r="BN175" s="60"/>
      <c r="BO175" s="60"/>
      <c r="BP175" s="48"/>
      <c r="BQ175" s="368" t="s">
        <v>5852</v>
      </c>
      <c r="BR175" s="380" t="s">
        <v>720</v>
      </c>
      <c r="BS175" s="381" t="s">
        <v>51</v>
      </c>
      <c r="BT175" s="382" t="s">
        <v>1299</v>
      </c>
      <c r="BU175" s="383" t="s">
        <v>719</v>
      </c>
      <c r="BV175" s="384" t="s">
        <v>1581</v>
      </c>
      <c r="BW175" s="384">
        <v>60140</v>
      </c>
      <c r="BX175" s="385" t="s">
        <v>5853</v>
      </c>
      <c r="BY175" s="1"/>
      <c r="BZ175" s="495">
        <v>1259</v>
      </c>
      <c r="CA175" s="320" t="b">
        <f>EXACT(A175,CH175)</f>
        <v>1</v>
      </c>
      <c r="CB175" s="318" t="b">
        <f>EXACT(D175,CF175)</f>
        <v>1</v>
      </c>
      <c r="CC175" s="318" t="b">
        <f>EXACT(E175,CG175)</f>
        <v>1</v>
      </c>
      <c r="CD175" s="502">
        <f>+S174-BC174</f>
        <v>0</v>
      </c>
      <c r="CE175" s="17" t="s">
        <v>672</v>
      </c>
      <c r="CF175" s="17" t="s">
        <v>5518</v>
      </c>
      <c r="CG175" s="103" t="s">
        <v>5519</v>
      </c>
      <c r="CH175" s="275">
        <v>3180600543301</v>
      </c>
      <c r="CI175" s="447"/>
      <c r="CJ175" s="17"/>
      <c r="CK175" s="276"/>
      <c r="CL175" s="17"/>
      <c r="CM175" s="17"/>
      <c r="CN175" s="17"/>
      <c r="CO175" s="17"/>
    </row>
    <row r="176" spans="1:93" s="51" customFormat="1">
      <c r="A176" s="452" t="s">
        <v>8195</v>
      </c>
      <c r="B176" s="459" t="s">
        <v>709</v>
      </c>
      <c r="C176" s="331" t="s">
        <v>672</v>
      </c>
      <c r="D176" s="332" t="s">
        <v>3833</v>
      </c>
      <c r="E176" s="333" t="s">
        <v>8191</v>
      </c>
      <c r="F176" s="452" t="s">
        <v>8195</v>
      </c>
      <c r="G176" s="59" t="s">
        <v>1580</v>
      </c>
      <c r="H176" s="459" t="s">
        <v>8198</v>
      </c>
      <c r="I176" s="426">
        <v>34423.67</v>
      </c>
      <c r="J176" s="426">
        <v>0</v>
      </c>
      <c r="K176" s="426">
        <v>0</v>
      </c>
      <c r="L176" s="426">
        <v>0</v>
      </c>
      <c r="M176" s="427">
        <v>0</v>
      </c>
      <c r="N176" s="427">
        <v>0</v>
      </c>
      <c r="O176" s="426">
        <v>0</v>
      </c>
      <c r="P176" s="426">
        <v>179.51</v>
      </c>
      <c r="Q176" s="426">
        <v>0</v>
      </c>
      <c r="R176" s="426">
        <v>25205.75</v>
      </c>
      <c r="S176" s="426">
        <v>9038.41</v>
      </c>
      <c r="T176" s="227" t="s">
        <v>1581</v>
      </c>
      <c r="U176" s="496">
        <v>364</v>
      </c>
      <c r="V176" s="331" t="s">
        <v>672</v>
      </c>
      <c r="W176" s="332" t="s">
        <v>3833</v>
      </c>
      <c r="X176" s="333" t="s">
        <v>8191</v>
      </c>
      <c r="Y176" s="291">
        <v>3180600557450</v>
      </c>
      <c r="Z176" s="228" t="s">
        <v>1581</v>
      </c>
      <c r="AA176" s="358">
        <v>25385.26</v>
      </c>
      <c r="AB176" s="359">
        <v>0</v>
      </c>
      <c r="AC176" s="360">
        <v>22631.75</v>
      </c>
      <c r="AD176" s="358">
        <v>1726</v>
      </c>
      <c r="AE176" s="358">
        <v>848</v>
      </c>
      <c r="AF176" s="360"/>
      <c r="AG176" s="360"/>
      <c r="AH176" s="360"/>
      <c r="AI176" s="360"/>
      <c r="AJ176" s="360"/>
      <c r="AK176" s="360"/>
      <c r="AL176" s="360"/>
      <c r="AM176" s="360"/>
      <c r="AN176" s="360"/>
      <c r="AO176" s="360"/>
      <c r="AP176" s="360"/>
      <c r="AQ176" s="360"/>
      <c r="AR176" s="360"/>
      <c r="AS176" s="360"/>
      <c r="AT176" s="360"/>
      <c r="AU176" s="360"/>
      <c r="AV176" s="337"/>
      <c r="AW176" s="360"/>
      <c r="AX176" s="360">
        <v>0</v>
      </c>
      <c r="AY176" s="360"/>
      <c r="AZ176" s="359">
        <v>179.51</v>
      </c>
      <c r="BA176" s="351">
        <v>0</v>
      </c>
      <c r="BB176" s="359">
        <v>34423.67</v>
      </c>
      <c r="BC176" s="359">
        <v>9038.41</v>
      </c>
      <c r="BD176" s="338"/>
      <c r="BE176" s="170">
        <v>365</v>
      </c>
      <c r="BF176" s="352" t="s">
        <v>8200</v>
      </c>
      <c r="BG176" s="332" t="s">
        <v>3833</v>
      </c>
      <c r="BH176" s="333" t="s">
        <v>8191</v>
      </c>
      <c r="BI176" s="499">
        <v>0</v>
      </c>
      <c r="BJ176" s="363">
        <v>0</v>
      </c>
      <c r="BK176" s="363">
        <v>0</v>
      </c>
      <c r="BL176" s="332"/>
      <c r="BM176" s="354"/>
      <c r="BN176" s="361"/>
      <c r="BO176" s="361"/>
      <c r="BP176" s="354"/>
      <c r="BQ176" s="375" t="s">
        <v>8972</v>
      </c>
      <c r="BR176" s="406">
        <v>5</v>
      </c>
      <c r="BS176" s="403" t="s">
        <v>709</v>
      </c>
      <c r="BT176" s="407" t="s">
        <v>8973</v>
      </c>
      <c r="BU176" s="413" t="s">
        <v>3685</v>
      </c>
      <c r="BV176" s="408" t="s">
        <v>1480</v>
      </c>
      <c r="BW176" s="408">
        <v>66120</v>
      </c>
      <c r="BX176" s="407" t="s">
        <v>8196</v>
      </c>
      <c r="BY176" s="500"/>
      <c r="BZ176" s="495">
        <v>1267</v>
      </c>
      <c r="CA176" s="320" t="b">
        <f>EXACT(A176,CH176)</f>
        <v>1</v>
      </c>
      <c r="CB176" s="318" t="b">
        <f>EXACT(D176,CF176)</f>
        <v>1</v>
      </c>
      <c r="CC176" s="318" t="b">
        <f>EXACT(E176,CG176)</f>
        <v>1</v>
      </c>
      <c r="CD176" s="502">
        <f>+S175-BC175</f>
        <v>0</v>
      </c>
      <c r="CE176" s="17" t="s">
        <v>672</v>
      </c>
      <c r="CF176" s="52" t="s">
        <v>3833</v>
      </c>
      <c r="CG176" s="51" t="s">
        <v>8191</v>
      </c>
      <c r="CH176" s="312">
        <v>3180600557450</v>
      </c>
      <c r="CJ176" s="17"/>
      <c r="CK176" s="276"/>
      <c r="CL176" s="17"/>
      <c r="CM176" s="273"/>
      <c r="CN176" s="17"/>
      <c r="CO176" s="157"/>
    </row>
    <row r="177" spans="1:93" s="51" customFormat="1">
      <c r="A177" s="451" t="s">
        <v>7450</v>
      </c>
      <c r="B177" s="83" t="s">
        <v>709</v>
      </c>
      <c r="C177" s="309" t="s">
        <v>672</v>
      </c>
      <c r="D177" s="309" t="s">
        <v>6768</v>
      </c>
      <c r="E177" s="309" t="s">
        <v>6769</v>
      </c>
      <c r="F177" s="451" t="s">
        <v>7450</v>
      </c>
      <c r="G177" s="59" t="s">
        <v>1580</v>
      </c>
      <c r="H177" s="428" t="s">
        <v>6904</v>
      </c>
      <c r="I177" s="429">
        <v>47085.73</v>
      </c>
      <c r="J177" s="429">
        <v>0</v>
      </c>
      <c r="K177" s="429">
        <v>0</v>
      </c>
      <c r="L177" s="429">
        <v>0</v>
      </c>
      <c r="M177" s="430">
        <v>0</v>
      </c>
      <c r="N177" s="430">
        <v>0</v>
      </c>
      <c r="O177" s="429">
        <v>0</v>
      </c>
      <c r="P177" s="429">
        <v>1110.3699999999999</v>
      </c>
      <c r="Q177" s="429">
        <v>0</v>
      </c>
      <c r="R177" s="429">
        <v>1287</v>
      </c>
      <c r="S177" s="429">
        <v>44688.36</v>
      </c>
      <c r="T177" s="227" t="s">
        <v>1581</v>
      </c>
      <c r="U177" s="496">
        <v>537</v>
      </c>
      <c r="V177" s="434" t="s">
        <v>672</v>
      </c>
      <c r="W177" s="309" t="s">
        <v>6768</v>
      </c>
      <c r="X177" s="431" t="s">
        <v>6769</v>
      </c>
      <c r="Y177" s="291">
        <v>3189800012510</v>
      </c>
      <c r="Z177" s="228" t="s">
        <v>1581</v>
      </c>
      <c r="AA177" s="296">
        <v>2397.37</v>
      </c>
      <c r="AB177" s="297">
        <v>0</v>
      </c>
      <c r="AC177" s="297"/>
      <c r="AD177" s="297">
        <v>863</v>
      </c>
      <c r="AE177" s="297">
        <v>424</v>
      </c>
      <c r="AF177" s="297"/>
      <c r="AG177" s="297"/>
      <c r="AH177" s="297"/>
      <c r="AI177" s="297"/>
      <c r="AJ177" s="297"/>
      <c r="AK177" s="297"/>
      <c r="AL177" s="297"/>
      <c r="AM177" s="297"/>
      <c r="AN177" s="297"/>
      <c r="AO177" s="297"/>
      <c r="AP177" s="297"/>
      <c r="AQ177" s="297"/>
      <c r="AR177" s="297"/>
      <c r="AS177" s="297"/>
      <c r="AT177" s="297"/>
      <c r="AU177" s="297"/>
      <c r="AV177" s="298"/>
      <c r="AW177" s="297"/>
      <c r="AX177" s="297">
        <v>0</v>
      </c>
      <c r="AY177" s="297"/>
      <c r="AZ177" s="297">
        <v>1110.3699999999999</v>
      </c>
      <c r="BA177" s="299">
        <v>0</v>
      </c>
      <c r="BB177" s="297">
        <v>47085.73</v>
      </c>
      <c r="BC177" s="297">
        <v>44688.36</v>
      </c>
      <c r="BD177" s="300"/>
      <c r="BE177" s="170">
        <v>538</v>
      </c>
      <c r="BF177" s="301" t="s">
        <v>7056</v>
      </c>
      <c r="BG177" s="294" t="s">
        <v>6768</v>
      </c>
      <c r="BH177" s="295" t="s">
        <v>6769</v>
      </c>
      <c r="BI177" s="510">
        <v>0</v>
      </c>
      <c r="BJ177" s="547">
        <v>0</v>
      </c>
      <c r="BK177" s="510">
        <v>0</v>
      </c>
      <c r="BL177" s="309"/>
      <c r="BM177" s="302"/>
      <c r="BN177" s="302"/>
      <c r="BO177" s="302"/>
      <c r="BP177" s="302"/>
      <c r="BQ177" s="376" t="s">
        <v>7255</v>
      </c>
      <c r="BR177" s="411" t="s">
        <v>698</v>
      </c>
      <c r="BS177" s="403" t="s">
        <v>51</v>
      </c>
      <c r="BT177" s="412" t="s">
        <v>805</v>
      </c>
      <c r="BU177" s="413" t="s">
        <v>702</v>
      </c>
      <c r="BV177" s="408" t="s">
        <v>1581</v>
      </c>
      <c r="BW177" s="408">
        <v>60111</v>
      </c>
      <c r="BX177" s="414" t="s">
        <v>7256</v>
      </c>
      <c r="BY177" s="461"/>
      <c r="BZ177" s="495">
        <v>365</v>
      </c>
      <c r="CA177" s="320" t="b">
        <f>EXACT(A177,CH177)</f>
        <v>1</v>
      </c>
      <c r="CB177" s="318" t="b">
        <f>EXACT(D177,CF177)</f>
        <v>1</v>
      </c>
      <c r="CC177" s="318" t="b">
        <f>EXACT(E177,CG177)</f>
        <v>1</v>
      </c>
      <c r="CD177" s="502">
        <f>+S176-BC176</f>
        <v>0</v>
      </c>
      <c r="CE177" s="17" t="s">
        <v>672</v>
      </c>
      <c r="CF177" s="157" t="s">
        <v>6768</v>
      </c>
      <c r="CG177" s="103" t="s">
        <v>6769</v>
      </c>
      <c r="CH177" s="275">
        <v>3189800012510</v>
      </c>
      <c r="CI177" s="447"/>
      <c r="CJ177" s="17"/>
      <c r="CK177" s="276"/>
      <c r="CL177" s="17"/>
      <c r="CM177" s="273"/>
      <c r="CN177" s="17"/>
      <c r="CO177" s="157"/>
    </row>
    <row r="178" spans="1:93" s="51" customFormat="1">
      <c r="A178" s="511" t="s">
        <v>9024</v>
      </c>
      <c r="B178" s="83"/>
      <c r="C178" s="237" t="s">
        <v>6221</v>
      </c>
      <c r="D178" s="86" t="s">
        <v>9023</v>
      </c>
      <c r="E178" s="92" t="s">
        <v>7749</v>
      </c>
      <c r="F178" s="514" t="s">
        <v>9024</v>
      </c>
      <c r="G178" s="59" t="s">
        <v>1580</v>
      </c>
      <c r="H178" s="283">
        <v>6071511526</v>
      </c>
      <c r="I178" s="244">
        <v>31494.17</v>
      </c>
      <c r="J178" s="310">
        <v>0</v>
      </c>
      <c r="K178" s="81">
        <v>0</v>
      </c>
      <c r="L178" s="81">
        <v>0</v>
      </c>
      <c r="M178" s="85">
        <v>0</v>
      </c>
      <c r="N178" s="81">
        <v>0</v>
      </c>
      <c r="O178" s="81">
        <v>0</v>
      </c>
      <c r="P178" s="85">
        <v>0</v>
      </c>
      <c r="Q178" s="81">
        <v>0</v>
      </c>
      <c r="R178" s="85">
        <v>17028</v>
      </c>
      <c r="S178" s="81">
        <v>14466.169999999998</v>
      </c>
      <c r="T178" s="227" t="s">
        <v>1581</v>
      </c>
      <c r="U178" s="496">
        <v>1385</v>
      </c>
      <c r="V178" s="516" t="s">
        <v>6221</v>
      </c>
      <c r="W178" s="86" t="s">
        <v>9023</v>
      </c>
      <c r="X178" s="86" t="s">
        <v>7749</v>
      </c>
      <c r="Y178" s="261" t="s">
        <v>9024</v>
      </c>
      <c r="Z178" s="228" t="s">
        <v>1581</v>
      </c>
      <c r="AA178" s="266">
        <v>17028</v>
      </c>
      <c r="AB178" s="65">
        <v>16165</v>
      </c>
      <c r="AC178" s="65"/>
      <c r="AD178" s="65">
        <v>863</v>
      </c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148"/>
      <c r="AW178" s="65"/>
      <c r="AX178" s="65">
        <v>0</v>
      </c>
      <c r="AY178" s="65"/>
      <c r="AZ178" s="65">
        <v>0</v>
      </c>
      <c r="BA178" s="57">
        <v>0</v>
      </c>
      <c r="BB178" s="65">
        <v>31494.17</v>
      </c>
      <c r="BC178" s="65">
        <v>14466.169999999998</v>
      </c>
      <c r="BD178" s="260"/>
      <c r="BE178" s="170">
        <v>1388</v>
      </c>
      <c r="BF178" s="163" t="s">
        <v>9136</v>
      </c>
      <c r="BG178" s="1" t="s">
        <v>9023</v>
      </c>
      <c r="BH178" s="86" t="s">
        <v>7749</v>
      </c>
      <c r="BI178" s="171">
        <v>16165</v>
      </c>
      <c r="BJ178" s="172">
        <v>16165</v>
      </c>
      <c r="BK178" s="171">
        <v>0</v>
      </c>
      <c r="BL178" s="86"/>
      <c r="BM178" s="48"/>
      <c r="BN178" s="67"/>
      <c r="BO178" s="67"/>
      <c r="BP178" s="48"/>
      <c r="BQ178" s="435" t="s">
        <v>712</v>
      </c>
      <c r="BR178" s="382" t="s">
        <v>676</v>
      </c>
      <c r="BS178" s="395" t="s">
        <v>9215</v>
      </c>
      <c r="BT178" s="382" t="s">
        <v>11</v>
      </c>
      <c r="BU178" s="382" t="s">
        <v>719</v>
      </c>
      <c r="BV178" s="386" t="s">
        <v>1581</v>
      </c>
      <c r="BW178" s="386" t="s">
        <v>9216</v>
      </c>
      <c r="BX178" s="382" t="s">
        <v>9217</v>
      </c>
      <c r="BY178" s="23"/>
      <c r="BZ178" s="475">
        <v>538</v>
      </c>
      <c r="CA178" s="320" t="b">
        <f>EXACT(A178,CH178)</f>
        <v>1</v>
      </c>
      <c r="CB178" s="318" t="b">
        <f>EXACT(D178,CF178)</f>
        <v>1</v>
      </c>
      <c r="CC178" s="318" t="b">
        <f>EXACT(E178,CG178)</f>
        <v>1</v>
      </c>
      <c r="CD178" s="502">
        <f>+S177-BC177</f>
        <v>0</v>
      </c>
      <c r="CE178" s="17" t="s">
        <v>6221</v>
      </c>
      <c r="CF178" s="17" t="s">
        <v>9023</v>
      </c>
      <c r="CG178" s="103" t="s">
        <v>7749</v>
      </c>
      <c r="CH178" s="275" t="s">
        <v>9024</v>
      </c>
      <c r="CI178" s="447"/>
      <c r="CJ178" s="17"/>
      <c r="CK178" s="276"/>
      <c r="CL178" s="17"/>
      <c r="CM178" s="17"/>
      <c r="CN178" s="17"/>
      <c r="CO178" s="17"/>
    </row>
    <row r="179" spans="1:93">
      <c r="A179" s="452" t="s">
        <v>4961</v>
      </c>
      <c r="B179" s="83" t="s">
        <v>709</v>
      </c>
      <c r="C179" s="129" t="s">
        <v>672</v>
      </c>
      <c r="D179" s="158" t="s">
        <v>3016</v>
      </c>
      <c r="E179" s="92" t="s">
        <v>3017</v>
      </c>
      <c r="F179" s="452" t="s">
        <v>4961</v>
      </c>
      <c r="G179" s="59" t="s">
        <v>1580</v>
      </c>
      <c r="H179" s="449" t="s">
        <v>6657</v>
      </c>
      <c r="I179" s="234">
        <v>31392.78</v>
      </c>
      <c r="J179" s="234">
        <v>0</v>
      </c>
      <c r="K179" s="234">
        <v>60.75</v>
      </c>
      <c r="L179" s="234">
        <v>0</v>
      </c>
      <c r="M179" s="85">
        <v>1255</v>
      </c>
      <c r="N179" s="85">
        <v>0</v>
      </c>
      <c r="O179" s="234">
        <v>0</v>
      </c>
      <c r="P179" s="234">
        <v>218.76</v>
      </c>
      <c r="Q179" s="234">
        <v>0</v>
      </c>
      <c r="R179" s="234">
        <v>16700.690000000002</v>
      </c>
      <c r="S179" s="234">
        <v>15789.079999999998</v>
      </c>
      <c r="T179" s="227" t="s">
        <v>1581</v>
      </c>
      <c r="U179" s="496">
        <v>533</v>
      </c>
      <c r="V179" s="129" t="s">
        <v>672</v>
      </c>
      <c r="W179" s="158" t="s">
        <v>3016</v>
      </c>
      <c r="X179" s="92" t="s">
        <v>3017</v>
      </c>
      <c r="Y179" s="262">
        <v>3189900074916</v>
      </c>
      <c r="Z179" s="228" t="s">
        <v>1581</v>
      </c>
      <c r="AA179" s="54">
        <v>16919.45</v>
      </c>
      <c r="AB179" s="55">
        <v>15413.69</v>
      </c>
      <c r="AC179" s="56"/>
      <c r="AD179" s="175">
        <v>863</v>
      </c>
      <c r="AE179" s="175">
        <v>424</v>
      </c>
      <c r="AF179" s="55"/>
      <c r="AG179" s="55"/>
      <c r="AH179" s="55">
        <v>0</v>
      </c>
      <c r="AI179" s="55"/>
      <c r="AJ179" s="55"/>
      <c r="AK179" s="55"/>
      <c r="AL179" s="55"/>
      <c r="AM179" s="57"/>
      <c r="AN179" s="57"/>
      <c r="AO179" s="57"/>
      <c r="AP179" s="57"/>
      <c r="AQ179" s="58"/>
      <c r="AR179" s="57"/>
      <c r="AS179" s="57"/>
      <c r="AT179" s="57"/>
      <c r="AU179" s="57"/>
      <c r="AV179" s="147"/>
      <c r="AW179" s="57"/>
      <c r="AX179" s="57">
        <v>0</v>
      </c>
      <c r="AY179" s="58"/>
      <c r="AZ179" s="58">
        <v>218.76</v>
      </c>
      <c r="BA179" s="74">
        <v>0</v>
      </c>
      <c r="BB179" s="58">
        <v>32708.53</v>
      </c>
      <c r="BC179" s="58">
        <v>15789.079999999998</v>
      </c>
      <c r="BD179" s="252"/>
      <c r="BE179" s="170">
        <v>534</v>
      </c>
      <c r="BF179" s="101" t="s">
        <v>3124</v>
      </c>
      <c r="BG179" s="158" t="s">
        <v>3016</v>
      </c>
      <c r="BH179" s="92" t="s">
        <v>3017</v>
      </c>
      <c r="BI179" s="124">
        <v>15413.69</v>
      </c>
      <c r="BJ179" s="124">
        <v>15413.69</v>
      </c>
      <c r="BK179" s="124">
        <v>0</v>
      </c>
      <c r="BL179" s="158"/>
      <c r="BM179" s="59"/>
      <c r="BN179" s="60"/>
      <c r="BO179" s="60"/>
      <c r="BP179" s="59"/>
      <c r="BQ179" s="370" t="s">
        <v>3192</v>
      </c>
      <c r="BR179" s="387" t="s">
        <v>51</v>
      </c>
      <c r="BS179" s="381" t="s">
        <v>3193</v>
      </c>
      <c r="BT179" s="391" t="s">
        <v>3194</v>
      </c>
      <c r="BU179" s="391" t="s">
        <v>3195</v>
      </c>
      <c r="BV179" s="391" t="s">
        <v>879</v>
      </c>
      <c r="BW179" s="391">
        <v>61000</v>
      </c>
      <c r="BX179" s="385" t="s">
        <v>3196</v>
      </c>
      <c r="BY179" s="84"/>
      <c r="BZ179" s="475">
        <v>1386</v>
      </c>
      <c r="CA179" s="320" t="b">
        <f>EXACT(A179,CH179)</f>
        <v>1</v>
      </c>
      <c r="CB179" s="318" t="b">
        <f>EXACT(D179,CF179)</f>
        <v>1</v>
      </c>
      <c r="CC179" s="318" t="b">
        <f>EXACT(E179,CG179)</f>
        <v>1</v>
      </c>
      <c r="CD179" s="502">
        <f>+S178-BC178</f>
        <v>0</v>
      </c>
      <c r="CE179" s="51" t="s">
        <v>672</v>
      </c>
      <c r="CF179" s="17" t="s">
        <v>3016</v>
      </c>
      <c r="CG179" s="103" t="s">
        <v>3017</v>
      </c>
      <c r="CH179" s="311">
        <v>3189900074916</v>
      </c>
      <c r="CI179" s="51"/>
      <c r="CM179" s="273"/>
    </row>
    <row r="180" spans="1:93" s="51" customFormat="1">
      <c r="A180" s="452" t="s">
        <v>4480</v>
      </c>
      <c r="B180" s="83" t="s">
        <v>709</v>
      </c>
      <c r="C180" s="129" t="s">
        <v>672</v>
      </c>
      <c r="D180" s="158" t="s">
        <v>1266</v>
      </c>
      <c r="E180" s="92" t="s">
        <v>1267</v>
      </c>
      <c r="F180" s="452" t="s">
        <v>4480</v>
      </c>
      <c r="G180" s="59" t="s">
        <v>1580</v>
      </c>
      <c r="H180" s="449" t="s">
        <v>1070</v>
      </c>
      <c r="I180" s="234">
        <v>23953.8</v>
      </c>
      <c r="J180" s="234">
        <v>0</v>
      </c>
      <c r="K180" s="234">
        <v>281.75</v>
      </c>
      <c r="L180" s="234">
        <v>0</v>
      </c>
      <c r="M180" s="85">
        <v>3610</v>
      </c>
      <c r="N180" s="85">
        <v>0</v>
      </c>
      <c r="O180" s="234">
        <v>0</v>
      </c>
      <c r="P180" s="234">
        <v>0</v>
      </c>
      <c r="Q180" s="234">
        <v>0</v>
      </c>
      <c r="R180" s="234">
        <v>14097</v>
      </c>
      <c r="S180" s="234">
        <v>13748.55</v>
      </c>
      <c r="T180" s="227" t="s">
        <v>1581</v>
      </c>
      <c r="U180" s="496">
        <v>1168</v>
      </c>
      <c r="V180" s="129" t="s">
        <v>672</v>
      </c>
      <c r="W180" s="158" t="s">
        <v>1266</v>
      </c>
      <c r="X180" s="92" t="s">
        <v>1267</v>
      </c>
      <c r="Y180" s="262">
        <v>3189900106630</v>
      </c>
      <c r="Z180" s="228" t="s">
        <v>1581</v>
      </c>
      <c r="AA180" s="266">
        <v>14097</v>
      </c>
      <c r="AB180" s="66">
        <v>12810</v>
      </c>
      <c r="AC180" s="65"/>
      <c r="AD180" s="266">
        <v>863</v>
      </c>
      <c r="AE180" s="266">
        <v>424</v>
      </c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148"/>
      <c r="AW180" s="65"/>
      <c r="AX180" s="65">
        <v>0</v>
      </c>
      <c r="AY180" s="66"/>
      <c r="AZ180" s="66">
        <v>0</v>
      </c>
      <c r="BA180" s="74">
        <v>0</v>
      </c>
      <c r="BB180" s="66">
        <v>27845.55</v>
      </c>
      <c r="BC180" s="66">
        <v>13748.55</v>
      </c>
      <c r="BD180" s="252"/>
      <c r="BE180" s="170">
        <v>1169</v>
      </c>
      <c r="BF180" s="101" t="s">
        <v>2355</v>
      </c>
      <c r="BG180" s="158" t="s">
        <v>1266</v>
      </c>
      <c r="BH180" s="92" t="s">
        <v>1267</v>
      </c>
      <c r="BI180" s="169">
        <v>12810</v>
      </c>
      <c r="BJ180" s="124">
        <v>12810</v>
      </c>
      <c r="BK180" s="124">
        <v>0</v>
      </c>
      <c r="BL180" s="158"/>
      <c r="BM180" s="48"/>
      <c r="BN180" s="67"/>
      <c r="BO180" s="67"/>
      <c r="BP180" s="48"/>
      <c r="BQ180" s="368" t="s">
        <v>1268</v>
      </c>
      <c r="BR180" s="380" t="s">
        <v>51</v>
      </c>
      <c r="BS180" s="381" t="s">
        <v>380</v>
      </c>
      <c r="BT180" s="382" t="s">
        <v>1269</v>
      </c>
      <c r="BU180" s="383" t="s">
        <v>46</v>
      </c>
      <c r="BV180" s="384" t="s">
        <v>1270</v>
      </c>
      <c r="BW180" s="384">
        <v>17000</v>
      </c>
      <c r="BX180" s="385" t="s">
        <v>3723</v>
      </c>
      <c r="BY180" s="23"/>
      <c r="BZ180" s="475">
        <v>534</v>
      </c>
      <c r="CA180" s="320" t="b">
        <f>EXACT(A180,CH180)</f>
        <v>1</v>
      </c>
      <c r="CB180" s="318" t="b">
        <f>EXACT(D180,CF180)</f>
        <v>1</v>
      </c>
      <c r="CC180" s="318" t="b">
        <f>EXACT(E180,CG180)</f>
        <v>1</v>
      </c>
      <c r="CD180" s="502">
        <f>+S179-BC179</f>
        <v>0</v>
      </c>
      <c r="CE180" s="51" t="s">
        <v>672</v>
      </c>
      <c r="CF180" s="157" t="s">
        <v>1266</v>
      </c>
      <c r="CG180" s="99" t="s">
        <v>1267</v>
      </c>
      <c r="CH180" s="311">
        <v>3189900106630</v>
      </c>
      <c r="CI180" s="447"/>
      <c r="CK180" s="276"/>
      <c r="CL180" s="17"/>
      <c r="CM180" s="273"/>
      <c r="CN180" s="17"/>
      <c r="CO180" s="457"/>
    </row>
    <row r="181" spans="1:93" s="51" customFormat="1">
      <c r="A181" s="452" t="s">
        <v>4807</v>
      </c>
      <c r="B181" s="83" t="s">
        <v>709</v>
      </c>
      <c r="C181" s="129" t="s">
        <v>686</v>
      </c>
      <c r="D181" s="158" t="s">
        <v>898</v>
      </c>
      <c r="E181" s="92" t="s">
        <v>899</v>
      </c>
      <c r="F181" s="452" t="s">
        <v>4807</v>
      </c>
      <c r="G181" s="59" t="s">
        <v>1580</v>
      </c>
      <c r="H181" s="449" t="s">
        <v>900</v>
      </c>
      <c r="I181" s="234">
        <v>26373.599999999999</v>
      </c>
      <c r="J181" s="234">
        <v>0</v>
      </c>
      <c r="K181" s="234">
        <v>41.85</v>
      </c>
      <c r="L181" s="234">
        <v>0</v>
      </c>
      <c r="M181" s="85">
        <v>1054</v>
      </c>
      <c r="N181" s="85">
        <v>0</v>
      </c>
      <c r="O181" s="234">
        <v>0</v>
      </c>
      <c r="P181" s="234">
        <v>81.8</v>
      </c>
      <c r="Q181" s="234">
        <v>0</v>
      </c>
      <c r="R181" s="234">
        <v>20433</v>
      </c>
      <c r="S181" s="234">
        <v>5031.6899999999987</v>
      </c>
      <c r="T181" s="227" t="s">
        <v>1581</v>
      </c>
      <c r="U181" s="496">
        <v>274</v>
      </c>
      <c r="V181" s="129" t="s">
        <v>686</v>
      </c>
      <c r="W181" s="158" t="s">
        <v>898</v>
      </c>
      <c r="X181" s="92" t="s">
        <v>899</v>
      </c>
      <c r="Y181" s="261">
        <v>3189900126266</v>
      </c>
      <c r="Z181" s="228" t="s">
        <v>1581</v>
      </c>
      <c r="AA181" s="266">
        <v>22437.759999999998</v>
      </c>
      <c r="AB181" s="66">
        <v>17070</v>
      </c>
      <c r="AC181" s="65"/>
      <c r="AD181" s="266">
        <v>863</v>
      </c>
      <c r="AE181" s="266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>
        <v>2500</v>
      </c>
      <c r="AS181" s="65"/>
      <c r="AT181" s="65"/>
      <c r="AU181" s="65"/>
      <c r="AV181" s="148"/>
      <c r="AW181" s="65"/>
      <c r="AX181" s="65">
        <v>1922.96</v>
      </c>
      <c r="AY181" s="65"/>
      <c r="AZ181" s="66">
        <v>81.8</v>
      </c>
      <c r="BA181" s="74">
        <v>0</v>
      </c>
      <c r="BB181" s="66">
        <v>27469.449999999997</v>
      </c>
      <c r="BC181" s="66">
        <v>5031.6899999999987</v>
      </c>
      <c r="BD181" s="252"/>
      <c r="BE181" s="170">
        <v>275</v>
      </c>
      <c r="BF181" s="101" t="s">
        <v>934</v>
      </c>
      <c r="BG181" s="158" t="s">
        <v>898</v>
      </c>
      <c r="BH181" s="92" t="s">
        <v>899</v>
      </c>
      <c r="BI181" s="169">
        <v>17070</v>
      </c>
      <c r="BJ181" s="124">
        <v>17070</v>
      </c>
      <c r="BK181" s="124">
        <v>0</v>
      </c>
      <c r="BL181" s="456"/>
      <c r="BM181" s="48"/>
      <c r="BN181" s="67"/>
      <c r="BO181" s="67"/>
      <c r="BP181" s="59"/>
      <c r="BQ181" s="370">
        <v>6</v>
      </c>
      <c r="BR181" s="387" t="s">
        <v>676</v>
      </c>
      <c r="BS181" s="381" t="s">
        <v>2988</v>
      </c>
      <c r="BT181" s="388" t="s">
        <v>11</v>
      </c>
      <c r="BU181" s="388" t="s">
        <v>719</v>
      </c>
      <c r="BV181" s="388" t="s">
        <v>1581</v>
      </c>
      <c r="BW181" s="389">
        <v>60210</v>
      </c>
      <c r="BX181" s="389" t="s">
        <v>2083</v>
      </c>
      <c r="BY181" s="1"/>
      <c r="BZ181" s="495">
        <v>1167</v>
      </c>
      <c r="CA181" s="320" t="b">
        <f>EXACT(A181,CH181)</f>
        <v>1</v>
      </c>
      <c r="CB181" s="318" t="b">
        <f>EXACT(D181,CF181)</f>
        <v>1</v>
      </c>
      <c r="CC181" s="318" t="b">
        <f>EXACT(E181,CG181)</f>
        <v>1</v>
      </c>
      <c r="CD181" s="502">
        <f>+S180-BC180</f>
        <v>0</v>
      </c>
      <c r="CE181" s="51" t="s">
        <v>686</v>
      </c>
      <c r="CF181" s="157" t="s">
        <v>898</v>
      </c>
      <c r="CG181" s="99" t="s">
        <v>899</v>
      </c>
      <c r="CH181" s="311">
        <v>3189900126266</v>
      </c>
      <c r="CJ181" s="17"/>
      <c r="CK181" s="276"/>
      <c r="CL181" s="17"/>
      <c r="CM181" s="273"/>
      <c r="CN181" s="17"/>
      <c r="CO181" s="157"/>
    </row>
    <row r="182" spans="1:93">
      <c r="A182" s="452" t="s">
        <v>7572</v>
      </c>
      <c r="B182" s="83" t="s">
        <v>709</v>
      </c>
      <c r="C182" s="129" t="s">
        <v>672</v>
      </c>
      <c r="D182" s="158" t="s">
        <v>7570</v>
      </c>
      <c r="E182" s="92" t="s">
        <v>7571</v>
      </c>
      <c r="F182" s="452" t="s">
        <v>7572</v>
      </c>
      <c r="G182" s="59" t="s">
        <v>1580</v>
      </c>
      <c r="H182" s="449" t="s">
        <v>7574</v>
      </c>
      <c r="I182" s="234">
        <v>47879.8</v>
      </c>
      <c r="J182" s="234">
        <v>0</v>
      </c>
      <c r="K182" s="234">
        <v>7.68</v>
      </c>
      <c r="L182" s="234">
        <v>0</v>
      </c>
      <c r="M182" s="85">
        <v>0</v>
      </c>
      <c r="N182" s="85">
        <v>0</v>
      </c>
      <c r="O182" s="234">
        <v>0</v>
      </c>
      <c r="P182" s="234">
        <v>747.08</v>
      </c>
      <c r="Q182" s="234">
        <v>0</v>
      </c>
      <c r="R182" s="234">
        <v>1287</v>
      </c>
      <c r="S182" s="234">
        <v>45853.4</v>
      </c>
      <c r="T182" s="227" t="s">
        <v>1581</v>
      </c>
      <c r="U182" s="496">
        <v>1161</v>
      </c>
      <c r="V182" s="129" t="s">
        <v>672</v>
      </c>
      <c r="W182" s="158" t="s">
        <v>7570</v>
      </c>
      <c r="X182" s="92" t="s">
        <v>7571</v>
      </c>
      <c r="Y182" s="262">
        <v>3190200563576</v>
      </c>
      <c r="Z182" s="228" t="s">
        <v>1581</v>
      </c>
      <c r="AA182" s="54">
        <v>2034.08</v>
      </c>
      <c r="AB182" s="55">
        <v>0</v>
      </c>
      <c r="AC182" s="56"/>
      <c r="AD182" s="175">
        <v>863</v>
      </c>
      <c r="AE182" s="175">
        <v>424</v>
      </c>
      <c r="AF182" s="55"/>
      <c r="AG182" s="55"/>
      <c r="AH182" s="55"/>
      <c r="AI182" s="55"/>
      <c r="AJ182" s="55"/>
      <c r="AK182" s="55"/>
      <c r="AL182" s="55"/>
      <c r="AM182" s="57"/>
      <c r="AN182" s="57"/>
      <c r="AO182" s="57"/>
      <c r="AP182" s="57"/>
      <c r="AQ182" s="58"/>
      <c r="AR182" s="58"/>
      <c r="AS182" s="57"/>
      <c r="AT182" s="57"/>
      <c r="AU182" s="57"/>
      <c r="AV182" s="147"/>
      <c r="AW182" s="57"/>
      <c r="AX182" s="57">
        <v>0</v>
      </c>
      <c r="AY182" s="58"/>
      <c r="AZ182" s="58">
        <v>747.08</v>
      </c>
      <c r="BA182" s="74">
        <v>0</v>
      </c>
      <c r="BB182" s="58">
        <v>47887.48</v>
      </c>
      <c r="BC182" s="58">
        <v>45853.4</v>
      </c>
      <c r="BD182" s="252"/>
      <c r="BE182" s="170">
        <v>1162</v>
      </c>
      <c r="BF182" s="101" t="s">
        <v>7588</v>
      </c>
      <c r="BG182" s="158" t="s">
        <v>7570</v>
      </c>
      <c r="BH182" s="92" t="s">
        <v>7571</v>
      </c>
      <c r="BI182" s="124">
        <v>0</v>
      </c>
      <c r="BJ182" s="124">
        <v>0</v>
      </c>
      <c r="BK182" s="124">
        <v>0</v>
      </c>
      <c r="BL182" s="158"/>
      <c r="BM182" s="59"/>
      <c r="BN182" s="60"/>
      <c r="BO182" s="60"/>
      <c r="BP182" s="59"/>
      <c r="BQ182" s="370" t="s">
        <v>7590</v>
      </c>
      <c r="BR182" s="387" t="s">
        <v>727</v>
      </c>
      <c r="BS182" s="381" t="s">
        <v>51</v>
      </c>
      <c r="BT182" s="388" t="s">
        <v>7591</v>
      </c>
      <c r="BU182" s="388" t="s">
        <v>7592</v>
      </c>
      <c r="BV182" s="388" t="s">
        <v>7593</v>
      </c>
      <c r="BW182" s="389">
        <v>30130</v>
      </c>
      <c r="BX182" s="416" t="s">
        <v>7594</v>
      </c>
      <c r="BY182" s="62"/>
      <c r="BZ182" s="495">
        <v>275</v>
      </c>
      <c r="CA182" s="320" t="b">
        <f>EXACT(A182,CH182)</f>
        <v>1</v>
      </c>
      <c r="CB182" s="318" t="b">
        <f>EXACT(D182,CF182)</f>
        <v>1</v>
      </c>
      <c r="CC182" s="318" t="b">
        <f>EXACT(E182,CG182)</f>
        <v>1</v>
      </c>
      <c r="CD182" s="502">
        <f>+S181-BC181</f>
        <v>0</v>
      </c>
      <c r="CE182" s="17" t="s">
        <v>672</v>
      </c>
      <c r="CF182" s="17" t="s">
        <v>7570</v>
      </c>
      <c r="CG182" s="103" t="s">
        <v>7571</v>
      </c>
      <c r="CH182" s="275">
        <v>3190200563576</v>
      </c>
    </row>
    <row r="183" spans="1:93" s="51" customFormat="1">
      <c r="A183" s="452" t="s">
        <v>4672</v>
      </c>
      <c r="B183" s="83" t="s">
        <v>709</v>
      </c>
      <c r="C183" s="129" t="s">
        <v>672</v>
      </c>
      <c r="D183" s="158" t="s">
        <v>355</v>
      </c>
      <c r="E183" s="92" t="s">
        <v>1663</v>
      </c>
      <c r="F183" s="452" t="s">
        <v>4672</v>
      </c>
      <c r="G183" s="59" t="s">
        <v>1580</v>
      </c>
      <c r="H183" s="449" t="s">
        <v>1684</v>
      </c>
      <c r="I183" s="234">
        <v>17005.599999999999</v>
      </c>
      <c r="J183" s="234">
        <v>0</v>
      </c>
      <c r="K183" s="234">
        <v>0</v>
      </c>
      <c r="L183" s="234">
        <v>0</v>
      </c>
      <c r="M183" s="85">
        <v>1376</v>
      </c>
      <c r="N183" s="85">
        <v>0</v>
      </c>
      <c r="O183" s="234">
        <v>0</v>
      </c>
      <c r="P183" s="234">
        <v>0</v>
      </c>
      <c r="Q183" s="234">
        <v>0</v>
      </c>
      <c r="R183" s="234">
        <v>10242</v>
      </c>
      <c r="S183" s="234">
        <v>8139.5999999999985</v>
      </c>
      <c r="T183" s="227" t="s">
        <v>1581</v>
      </c>
      <c r="U183" s="496">
        <v>950</v>
      </c>
      <c r="V183" s="129" t="s">
        <v>672</v>
      </c>
      <c r="W183" s="158" t="s">
        <v>355</v>
      </c>
      <c r="X183" s="92" t="s">
        <v>1663</v>
      </c>
      <c r="Y183" s="262">
        <v>3190300193134</v>
      </c>
      <c r="Z183" s="228" t="s">
        <v>1581</v>
      </c>
      <c r="AA183" s="54">
        <v>10242</v>
      </c>
      <c r="AB183" s="55">
        <v>8955</v>
      </c>
      <c r="AC183" s="56"/>
      <c r="AD183" s="175">
        <v>863</v>
      </c>
      <c r="AE183" s="175">
        <v>424</v>
      </c>
      <c r="AF183" s="55"/>
      <c r="AG183" s="55"/>
      <c r="AH183" s="55">
        <v>0</v>
      </c>
      <c r="AI183" s="55"/>
      <c r="AJ183" s="55"/>
      <c r="AK183" s="55"/>
      <c r="AL183" s="55"/>
      <c r="AM183" s="57"/>
      <c r="AN183" s="57"/>
      <c r="AO183" s="57"/>
      <c r="AP183" s="57"/>
      <c r="AQ183" s="58"/>
      <c r="AR183" s="58"/>
      <c r="AS183" s="57"/>
      <c r="AT183" s="57"/>
      <c r="AU183" s="57"/>
      <c r="AV183" s="147"/>
      <c r="AW183" s="57"/>
      <c r="AX183" s="57">
        <v>0</v>
      </c>
      <c r="AY183" s="58"/>
      <c r="AZ183" s="58">
        <v>0</v>
      </c>
      <c r="BA183" s="74">
        <v>0</v>
      </c>
      <c r="BB183" s="58">
        <v>18381.599999999999</v>
      </c>
      <c r="BC183" s="58">
        <v>8139.5999999999985</v>
      </c>
      <c r="BD183" s="252"/>
      <c r="BE183" s="170">
        <v>951</v>
      </c>
      <c r="BF183" s="101" t="s">
        <v>119</v>
      </c>
      <c r="BG183" s="158" t="s">
        <v>355</v>
      </c>
      <c r="BH183" s="92" t="s">
        <v>1663</v>
      </c>
      <c r="BI183" s="124">
        <v>8955</v>
      </c>
      <c r="BJ183" s="124">
        <v>8955</v>
      </c>
      <c r="BK183" s="124">
        <v>0</v>
      </c>
      <c r="BL183" s="158"/>
      <c r="BM183" s="59"/>
      <c r="BN183" s="60"/>
      <c r="BO183" s="60"/>
      <c r="BP183" s="48"/>
      <c r="BQ183" s="368" t="s">
        <v>150</v>
      </c>
      <c r="BR183" s="380" t="s">
        <v>698</v>
      </c>
      <c r="BS183" s="381" t="s">
        <v>1431</v>
      </c>
      <c r="BT183" s="382" t="s">
        <v>752</v>
      </c>
      <c r="BU183" s="383" t="s">
        <v>752</v>
      </c>
      <c r="BV183" s="384" t="s">
        <v>1581</v>
      </c>
      <c r="BW183" s="384">
        <v>60190</v>
      </c>
      <c r="BX183" s="385" t="s">
        <v>151</v>
      </c>
      <c r="BY183" s="23"/>
      <c r="BZ183" s="475">
        <v>1160</v>
      </c>
      <c r="CA183" s="320" t="b">
        <f>EXACT(A183,CH183)</f>
        <v>1</v>
      </c>
      <c r="CB183" s="318" t="b">
        <f>EXACT(D183,CF183)</f>
        <v>1</v>
      </c>
      <c r="CC183" s="318" t="b">
        <f>EXACT(E183,CG183)</f>
        <v>1</v>
      </c>
      <c r="CD183" s="502">
        <f>+S182-BC182</f>
        <v>0</v>
      </c>
      <c r="CE183" s="17" t="s">
        <v>672</v>
      </c>
      <c r="CF183" s="17" t="s">
        <v>355</v>
      </c>
      <c r="CG183" s="103" t="s">
        <v>1663</v>
      </c>
      <c r="CH183" s="275">
        <v>3190300193134</v>
      </c>
      <c r="CJ183" s="17"/>
      <c r="CK183" s="276"/>
      <c r="CL183" s="17"/>
      <c r="CM183" s="273"/>
      <c r="CN183" s="17"/>
      <c r="CO183" s="157"/>
    </row>
    <row r="184" spans="1:93">
      <c r="A184" s="452" t="s">
        <v>8192</v>
      </c>
      <c r="B184" s="83" t="s">
        <v>709</v>
      </c>
      <c r="C184" s="129" t="s">
        <v>686</v>
      </c>
      <c r="D184" s="158" t="s">
        <v>8189</v>
      </c>
      <c r="E184" s="92" t="s">
        <v>8190</v>
      </c>
      <c r="F184" s="452" t="s">
        <v>8192</v>
      </c>
      <c r="G184" s="59" t="s">
        <v>1580</v>
      </c>
      <c r="H184" s="449" t="s">
        <v>8197</v>
      </c>
      <c r="I184" s="234">
        <v>56612.800000000003</v>
      </c>
      <c r="J184" s="234">
        <v>0</v>
      </c>
      <c r="K184" s="234">
        <v>0</v>
      </c>
      <c r="L184" s="234">
        <v>0</v>
      </c>
      <c r="M184" s="85">
        <v>0</v>
      </c>
      <c r="N184" s="85">
        <v>0</v>
      </c>
      <c r="O184" s="234">
        <v>0</v>
      </c>
      <c r="P184" s="234">
        <v>1817.16</v>
      </c>
      <c r="Q184" s="234">
        <v>0</v>
      </c>
      <c r="R184" s="234">
        <v>33557</v>
      </c>
      <c r="S184" s="234">
        <v>21238.639999999999</v>
      </c>
      <c r="T184" s="227" t="s">
        <v>1581</v>
      </c>
      <c r="U184" s="496">
        <v>11</v>
      </c>
      <c r="V184" s="129" t="s">
        <v>686</v>
      </c>
      <c r="W184" s="158" t="s">
        <v>8189</v>
      </c>
      <c r="X184" s="92" t="s">
        <v>8190</v>
      </c>
      <c r="Y184" s="262">
        <v>3190400150372</v>
      </c>
      <c r="Z184" s="228" t="s">
        <v>1581</v>
      </c>
      <c r="AA184" s="54">
        <v>35374.160000000003</v>
      </c>
      <c r="AB184" s="55">
        <v>32270</v>
      </c>
      <c r="AC184" s="56"/>
      <c r="AD184" s="175">
        <v>863</v>
      </c>
      <c r="AE184" s="175">
        <v>424</v>
      </c>
      <c r="AF184" s="55"/>
      <c r="AG184" s="55"/>
      <c r="AH184" s="55"/>
      <c r="AI184" s="55"/>
      <c r="AJ184" s="55"/>
      <c r="AK184" s="55"/>
      <c r="AL184" s="55"/>
      <c r="AM184" s="57"/>
      <c r="AN184" s="57"/>
      <c r="AO184" s="57"/>
      <c r="AP184" s="57"/>
      <c r="AQ184" s="58"/>
      <c r="AR184" s="58"/>
      <c r="AS184" s="57"/>
      <c r="AT184" s="57"/>
      <c r="AU184" s="57"/>
      <c r="AV184" s="147"/>
      <c r="AW184" s="57"/>
      <c r="AX184" s="57">
        <v>0</v>
      </c>
      <c r="AY184" s="58"/>
      <c r="AZ184" s="58">
        <v>1817.16</v>
      </c>
      <c r="BA184" s="74">
        <v>0</v>
      </c>
      <c r="BB184" s="58">
        <v>56612.800000000003</v>
      </c>
      <c r="BC184" s="58">
        <v>21238.639999999999</v>
      </c>
      <c r="BD184" s="252"/>
      <c r="BE184" s="170">
        <v>11</v>
      </c>
      <c r="BF184" s="101" t="s">
        <v>8199</v>
      </c>
      <c r="BG184" s="158" t="s">
        <v>8189</v>
      </c>
      <c r="BH184" s="92" t="s">
        <v>8190</v>
      </c>
      <c r="BI184" s="124">
        <v>32270</v>
      </c>
      <c r="BJ184" s="124">
        <v>32270</v>
      </c>
      <c r="BK184" s="124">
        <v>0</v>
      </c>
      <c r="BL184" s="158"/>
      <c r="BM184" s="59"/>
      <c r="BN184" s="60"/>
      <c r="BO184" s="60"/>
      <c r="BP184" s="59"/>
      <c r="BQ184" s="369" t="s">
        <v>8193</v>
      </c>
      <c r="BR184" s="380">
        <v>21</v>
      </c>
      <c r="BS184" s="381" t="s">
        <v>709</v>
      </c>
      <c r="BT184" s="383" t="s">
        <v>719</v>
      </c>
      <c r="BU184" s="383" t="s">
        <v>719</v>
      </c>
      <c r="BV184" s="383" t="s">
        <v>1581</v>
      </c>
      <c r="BW184" s="383">
        <v>60140</v>
      </c>
      <c r="BX184" s="416" t="s">
        <v>8194</v>
      </c>
      <c r="BY184" s="84"/>
      <c r="BZ184" s="475">
        <v>950</v>
      </c>
      <c r="CA184" s="320" t="b">
        <f>EXACT(A184,CH184)</f>
        <v>1</v>
      </c>
      <c r="CB184" s="318" t="b">
        <f>EXACT(D184,CF184)</f>
        <v>1</v>
      </c>
      <c r="CC184" s="318" t="b">
        <f>EXACT(E184,CG184)</f>
        <v>1</v>
      </c>
      <c r="CD184" s="502">
        <f>+S184-BC184</f>
        <v>0</v>
      </c>
      <c r="CE184" s="17" t="s">
        <v>686</v>
      </c>
      <c r="CF184" s="90" t="s">
        <v>8189</v>
      </c>
      <c r="CG184" s="103" t="s">
        <v>8190</v>
      </c>
      <c r="CH184" s="311">
        <v>3190400150372</v>
      </c>
      <c r="CM184" s="273"/>
    </row>
    <row r="185" spans="1:93" s="51" customFormat="1">
      <c r="A185" s="511" t="s">
        <v>8492</v>
      </c>
      <c r="B185" s="83" t="s">
        <v>709</v>
      </c>
      <c r="C185" s="237" t="s">
        <v>686</v>
      </c>
      <c r="D185" s="17" t="s">
        <v>8386</v>
      </c>
      <c r="E185" s="75" t="s">
        <v>8387</v>
      </c>
      <c r="F185" s="514" t="s">
        <v>8492</v>
      </c>
      <c r="G185" s="59" t="s">
        <v>1580</v>
      </c>
      <c r="H185" s="98" t="s">
        <v>8588</v>
      </c>
      <c r="I185" s="133">
        <v>54152.800000000003</v>
      </c>
      <c r="J185" s="167">
        <v>0</v>
      </c>
      <c r="K185" s="18">
        <v>0</v>
      </c>
      <c r="L185" s="18">
        <v>0</v>
      </c>
      <c r="M185" s="53">
        <v>0</v>
      </c>
      <c r="N185" s="18">
        <v>0</v>
      </c>
      <c r="O185" s="18">
        <v>0</v>
      </c>
      <c r="P185" s="53">
        <v>1709.65</v>
      </c>
      <c r="Q185" s="18">
        <v>0</v>
      </c>
      <c r="R185" s="53">
        <v>32032.25</v>
      </c>
      <c r="S185" s="18">
        <v>15191.64</v>
      </c>
      <c r="T185" s="227" t="s">
        <v>1581</v>
      </c>
      <c r="U185" s="496">
        <v>1275</v>
      </c>
      <c r="V185" s="516" t="s">
        <v>686</v>
      </c>
      <c r="W185" s="17" t="s">
        <v>8386</v>
      </c>
      <c r="X185" s="17" t="s">
        <v>8387</v>
      </c>
      <c r="Y185" s="261">
        <v>3190900066664</v>
      </c>
      <c r="Z185" s="228" t="s">
        <v>1581</v>
      </c>
      <c r="AA185" s="266">
        <v>38961.160000000003</v>
      </c>
      <c r="AB185" s="65">
        <v>31169.25</v>
      </c>
      <c r="AC185" s="65"/>
      <c r="AD185" s="65">
        <v>863</v>
      </c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148"/>
      <c r="AW185" s="65"/>
      <c r="AX185" s="65">
        <v>5219.26</v>
      </c>
      <c r="AY185" s="65"/>
      <c r="AZ185" s="65">
        <v>1709.65</v>
      </c>
      <c r="BA185" s="57">
        <v>0</v>
      </c>
      <c r="BB185" s="65">
        <v>54152.800000000003</v>
      </c>
      <c r="BC185" s="65">
        <v>15191.64</v>
      </c>
      <c r="BD185" s="260"/>
      <c r="BE185" s="170">
        <v>1277</v>
      </c>
      <c r="BF185" s="163" t="s">
        <v>8683</v>
      </c>
      <c r="BG185" s="51" t="s">
        <v>8386</v>
      </c>
      <c r="BH185" s="17" t="s">
        <v>8387</v>
      </c>
      <c r="BI185" s="171">
        <v>31169.25</v>
      </c>
      <c r="BJ185" s="172">
        <v>31169.25</v>
      </c>
      <c r="BK185" s="171">
        <v>0</v>
      </c>
      <c r="BL185" s="17"/>
      <c r="BM185" s="48"/>
      <c r="BN185" s="67"/>
      <c r="BO185" s="67"/>
      <c r="BP185" s="48"/>
      <c r="BQ185" s="435" t="s">
        <v>8782</v>
      </c>
      <c r="BR185" s="380">
        <v>11</v>
      </c>
      <c r="BS185" s="381"/>
      <c r="BT185" s="382" t="s">
        <v>1558</v>
      </c>
      <c r="BU185" s="383" t="s">
        <v>719</v>
      </c>
      <c r="BV185" s="384" t="s">
        <v>1581</v>
      </c>
      <c r="BW185" s="384">
        <v>60140</v>
      </c>
      <c r="BX185" s="385" t="s">
        <v>8783</v>
      </c>
      <c r="BY185" s="22"/>
      <c r="BZ185" s="495">
        <v>11</v>
      </c>
      <c r="CA185" s="320" t="b">
        <f>EXACT(A185,CH185)</f>
        <v>1</v>
      </c>
      <c r="CB185" s="318" t="b">
        <f>EXACT(D185,CF185)</f>
        <v>1</v>
      </c>
      <c r="CC185" s="318" t="b">
        <f>EXACT(E185,CG185)</f>
        <v>1</v>
      </c>
      <c r="CD185" s="502">
        <f>+S184-BC184</f>
        <v>0</v>
      </c>
      <c r="CE185" s="51" t="s">
        <v>686</v>
      </c>
      <c r="CF185" s="17" t="s">
        <v>8386</v>
      </c>
      <c r="CG185" s="103" t="s">
        <v>8387</v>
      </c>
      <c r="CH185" s="275">
        <v>3190900066664</v>
      </c>
      <c r="CJ185" s="17"/>
      <c r="CK185" s="276"/>
      <c r="CL185" s="17"/>
      <c r="CM185" s="273"/>
      <c r="CN185" s="17"/>
      <c r="CO185" s="157"/>
    </row>
    <row r="186" spans="1:93" s="51" customFormat="1">
      <c r="A186" s="452" t="s">
        <v>4864</v>
      </c>
      <c r="B186" s="83" t="s">
        <v>709</v>
      </c>
      <c r="C186" s="129" t="s">
        <v>695</v>
      </c>
      <c r="D186" s="158" t="s">
        <v>2378</v>
      </c>
      <c r="E186" s="92" t="s">
        <v>2531</v>
      </c>
      <c r="F186" s="452" t="s">
        <v>4864</v>
      </c>
      <c r="G186" s="59" t="s">
        <v>1580</v>
      </c>
      <c r="H186" s="449" t="s">
        <v>2569</v>
      </c>
      <c r="I186" s="234">
        <v>25154.63</v>
      </c>
      <c r="J186" s="234">
        <v>0</v>
      </c>
      <c r="K186" s="234">
        <v>0</v>
      </c>
      <c r="L186" s="234">
        <v>0</v>
      </c>
      <c r="M186" s="85">
        <v>1006</v>
      </c>
      <c r="N186" s="85">
        <v>0</v>
      </c>
      <c r="O186" s="234">
        <v>0</v>
      </c>
      <c r="P186" s="234">
        <v>16.36</v>
      </c>
      <c r="Q186" s="234">
        <v>0</v>
      </c>
      <c r="R186" s="234">
        <v>16328</v>
      </c>
      <c r="S186" s="234">
        <v>9816.27</v>
      </c>
      <c r="T186" s="227" t="s">
        <v>1581</v>
      </c>
      <c r="U186" s="496">
        <v>376</v>
      </c>
      <c r="V186" s="129" t="s">
        <v>695</v>
      </c>
      <c r="W186" s="158" t="s">
        <v>2378</v>
      </c>
      <c r="X186" s="92" t="s">
        <v>2531</v>
      </c>
      <c r="Y186" s="262">
        <v>3199900158567</v>
      </c>
      <c r="Z186" s="228" t="s">
        <v>1581</v>
      </c>
      <c r="AA186" s="266">
        <v>16344.36</v>
      </c>
      <c r="AB186" s="66">
        <v>15465</v>
      </c>
      <c r="AC186" s="65"/>
      <c r="AD186" s="266">
        <v>863</v>
      </c>
      <c r="AE186" s="266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6"/>
      <c r="AR186" s="66"/>
      <c r="AS186" s="65"/>
      <c r="AT186" s="65"/>
      <c r="AU186" s="65"/>
      <c r="AV186" s="148"/>
      <c r="AW186" s="65"/>
      <c r="AX186" s="65">
        <v>0</v>
      </c>
      <c r="AY186" s="66"/>
      <c r="AZ186" s="66">
        <v>16.36</v>
      </c>
      <c r="BA186" s="74">
        <v>0</v>
      </c>
      <c r="BB186" s="66">
        <v>26160.63</v>
      </c>
      <c r="BC186" s="66">
        <v>9816.27</v>
      </c>
      <c r="BD186" s="252"/>
      <c r="BE186" s="170">
        <v>377</v>
      </c>
      <c r="BF186" s="101" t="s">
        <v>7037</v>
      </c>
      <c r="BG186" s="158" t="s">
        <v>2378</v>
      </c>
      <c r="BH186" s="92" t="s">
        <v>2531</v>
      </c>
      <c r="BI186" s="169">
        <v>15465</v>
      </c>
      <c r="BJ186" s="124">
        <v>15465</v>
      </c>
      <c r="BK186" s="124">
        <v>0</v>
      </c>
      <c r="BL186" s="158"/>
      <c r="BM186" s="48"/>
      <c r="BN186" s="67"/>
      <c r="BO186" s="67"/>
      <c r="BP186" s="48"/>
      <c r="BQ186" s="368" t="s">
        <v>2670</v>
      </c>
      <c r="BR186" s="380" t="s">
        <v>709</v>
      </c>
      <c r="BS186" s="381" t="s">
        <v>2671</v>
      </c>
      <c r="BT186" s="382" t="s">
        <v>2672</v>
      </c>
      <c r="BU186" s="383" t="s">
        <v>46</v>
      </c>
      <c r="BV186" s="384" t="s">
        <v>2673</v>
      </c>
      <c r="BW186" s="384">
        <v>18000</v>
      </c>
      <c r="BX186" s="385" t="s">
        <v>2619</v>
      </c>
      <c r="BY186" s="76"/>
      <c r="BZ186" s="495">
        <v>1275</v>
      </c>
      <c r="CA186" s="320" t="b">
        <f>EXACT(A186,CH186)</f>
        <v>1</v>
      </c>
      <c r="CB186" s="318" t="b">
        <f>EXACT(D186,CF186)</f>
        <v>1</v>
      </c>
      <c r="CC186" s="318" t="b">
        <f>EXACT(E186,CG186)</f>
        <v>1</v>
      </c>
      <c r="CD186" s="502">
        <f>+S185-BC185</f>
        <v>0</v>
      </c>
      <c r="CE186" s="51" t="s">
        <v>695</v>
      </c>
      <c r="CF186" s="51" t="s">
        <v>2378</v>
      </c>
      <c r="CG186" s="51" t="s">
        <v>2531</v>
      </c>
      <c r="CH186" s="312">
        <v>3199900158567</v>
      </c>
      <c r="CI186" s="447"/>
      <c r="CK186" s="276"/>
      <c r="CM186" s="273"/>
      <c r="CN186" s="17"/>
      <c r="CO186" s="158"/>
    </row>
    <row r="187" spans="1:93" s="51" customFormat="1">
      <c r="A187" s="452" t="s">
        <v>4539</v>
      </c>
      <c r="B187" s="83" t="s">
        <v>709</v>
      </c>
      <c r="C187" s="129" t="s">
        <v>672</v>
      </c>
      <c r="D187" s="158" t="s">
        <v>2664</v>
      </c>
      <c r="E187" s="92" t="s">
        <v>2665</v>
      </c>
      <c r="F187" s="452" t="s">
        <v>4539</v>
      </c>
      <c r="G187" s="59" t="s">
        <v>1580</v>
      </c>
      <c r="H187" s="449" t="s">
        <v>2666</v>
      </c>
      <c r="I187" s="234">
        <v>23116.799999999999</v>
      </c>
      <c r="J187" s="234">
        <v>0</v>
      </c>
      <c r="K187" s="234">
        <v>0</v>
      </c>
      <c r="L187" s="234">
        <v>0</v>
      </c>
      <c r="M187" s="85">
        <v>2125</v>
      </c>
      <c r="N187" s="85">
        <v>0</v>
      </c>
      <c r="O187" s="234">
        <v>0</v>
      </c>
      <c r="P187" s="234">
        <v>0</v>
      </c>
      <c r="Q187" s="234">
        <v>0</v>
      </c>
      <c r="R187" s="234">
        <v>8307.99</v>
      </c>
      <c r="S187" s="234">
        <v>13433.81</v>
      </c>
      <c r="T187" s="227" t="s">
        <v>1581</v>
      </c>
      <c r="U187" s="496">
        <v>202</v>
      </c>
      <c r="V187" s="129" t="s">
        <v>672</v>
      </c>
      <c r="W187" s="158" t="s">
        <v>2664</v>
      </c>
      <c r="X187" s="92" t="s">
        <v>2665</v>
      </c>
      <c r="Y187" s="262">
        <v>3200100118219</v>
      </c>
      <c r="Z187" s="228" t="s">
        <v>1581</v>
      </c>
      <c r="AA187" s="266">
        <v>11807.99</v>
      </c>
      <c r="AB187" s="66">
        <v>7444.99</v>
      </c>
      <c r="AC187" s="65"/>
      <c r="AD187" s="266">
        <v>863</v>
      </c>
      <c r="AE187" s="266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148"/>
      <c r="AW187" s="65"/>
      <c r="AX187" s="65">
        <v>3500</v>
      </c>
      <c r="AY187" s="66"/>
      <c r="AZ187" s="66">
        <v>0</v>
      </c>
      <c r="BA187" s="74">
        <v>0</v>
      </c>
      <c r="BB187" s="66">
        <v>25241.8</v>
      </c>
      <c r="BC187" s="66">
        <v>13433.81</v>
      </c>
      <c r="BD187" s="252"/>
      <c r="BE187" s="170">
        <v>202</v>
      </c>
      <c r="BF187" s="101" t="s">
        <v>2667</v>
      </c>
      <c r="BG187" s="158" t="s">
        <v>2664</v>
      </c>
      <c r="BH187" s="92" t="s">
        <v>2665</v>
      </c>
      <c r="BI187" s="66">
        <v>7444.99</v>
      </c>
      <c r="BJ187" s="58">
        <v>7444.99</v>
      </c>
      <c r="BK187" s="124">
        <v>0</v>
      </c>
      <c r="BL187" s="456"/>
      <c r="BM187" s="48"/>
      <c r="BN187" s="67"/>
      <c r="BO187" s="67"/>
      <c r="BP187" s="59"/>
      <c r="BQ187" s="370">
        <v>10</v>
      </c>
      <c r="BR187" s="387" t="s">
        <v>698</v>
      </c>
      <c r="BS187" s="381" t="s">
        <v>709</v>
      </c>
      <c r="BT187" s="388" t="s">
        <v>755</v>
      </c>
      <c r="BU187" s="388" t="s">
        <v>702</v>
      </c>
      <c r="BV187" s="388" t="s">
        <v>1581</v>
      </c>
      <c r="BW187" s="389">
        <v>60110</v>
      </c>
      <c r="BX187" s="389" t="s">
        <v>2674</v>
      </c>
      <c r="BY187" s="22"/>
      <c r="BZ187" s="495">
        <v>377</v>
      </c>
      <c r="CA187" s="320" t="b">
        <f>EXACT(A187,CH187)</f>
        <v>1</v>
      </c>
      <c r="CB187" s="318" t="b">
        <f>EXACT(D187,CF187)</f>
        <v>1</v>
      </c>
      <c r="CC187" s="318" t="b">
        <f>EXACT(E187,CG187)</f>
        <v>1</v>
      </c>
      <c r="CD187" s="502">
        <f>+S187-BC187</f>
        <v>0</v>
      </c>
      <c r="CE187" s="17" t="s">
        <v>672</v>
      </c>
      <c r="CF187" s="17" t="s">
        <v>2664</v>
      </c>
      <c r="CG187" s="103" t="s">
        <v>2665</v>
      </c>
      <c r="CH187" s="275">
        <v>3200100118219</v>
      </c>
      <c r="CI187" s="447"/>
      <c r="CJ187" s="17"/>
      <c r="CK187" s="276"/>
      <c r="CM187" s="273"/>
      <c r="CN187" s="17"/>
      <c r="CO187" s="158"/>
    </row>
    <row r="188" spans="1:93" s="51" customFormat="1">
      <c r="A188" s="452" t="s">
        <v>4477</v>
      </c>
      <c r="B188" s="83" t="s">
        <v>709</v>
      </c>
      <c r="C188" s="129" t="s">
        <v>695</v>
      </c>
      <c r="D188" s="158" t="s">
        <v>1669</v>
      </c>
      <c r="E188" s="92" t="s">
        <v>1670</v>
      </c>
      <c r="F188" s="452" t="s">
        <v>4477</v>
      </c>
      <c r="G188" s="59" t="s">
        <v>1580</v>
      </c>
      <c r="H188" s="449" t="s">
        <v>1687</v>
      </c>
      <c r="I188" s="234">
        <v>24819.599999999999</v>
      </c>
      <c r="J188" s="234">
        <v>0</v>
      </c>
      <c r="K188" s="234">
        <v>0</v>
      </c>
      <c r="L188" s="234">
        <v>0</v>
      </c>
      <c r="M188" s="85">
        <v>2282</v>
      </c>
      <c r="N188" s="85">
        <v>0</v>
      </c>
      <c r="O188" s="234">
        <v>0</v>
      </c>
      <c r="P188" s="234">
        <v>63.41</v>
      </c>
      <c r="Q188" s="234">
        <v>0</v>
      </c>
      <c r="R188" s="234">
        <v>0</v>
      </c>
      <c r="S188" s="234">
        <v>27038.19</v>
      </c>
      <c r="T188" s="227" t="s">
        <v>1581</v>
      </c>
      <c r="U188" s="496">
        <v>1173</v>
      </c>
      <c r="V188" s="129" t="s">
        <v>695</v>
      </c>
      <c r="W188" s="158" t="s">
        <v>1669</v>
      </c>
      <c r="X188" s="92" t="s">
        <v>1670</v>
      </c>
      <c r="Y188" s="262">
        <v>3200101399912</v>
      </c>
      <c r="Z188" s="228" t="s">
        <v>1581</v>
      </c>
      <c r="AA188" s="54">
        <v>63.41</v>
      </c>
      <c r="AB188" s="55">
        <v>0</v>
      </c>
      <c r="AC188" s="56">
        <v>0</v>
      </c>
      <c r="AD188" s="175"/>
      <c r="AE188" s="175"/>
      <c r="AF188" s="55"/>
      <c r="AG188" s="55"/>
      <c r="AH188" s="55"/>
      <c r="AI188" s="55"/>
      <c r="AJ188" s="55"/>
      <c r="AK188" s="55"/>
      <c r="AL188" s="55"/>
      <c r="AM188" s="57"/>
      <c r="AN188" s="57"/>
      <c r="AO188" s="57"/>
      <c r="AP188" s="57"/>
      <c r="AQ188" s="58"/>
      <c r="AR188" s="58"/>
      <c r="AS188" s="57"/>
      <c r="AT188" s="57"/>
      <c r="AU188" s="57"/>
      <c r="AV188" s="147"/>
      <c r="AW188" s="57"/>
      <c r="AX188" s="57">
        <v>0</v>
      </c>
      <c r="AY188" s="58"/>
      <c r="AZ188" s="58">
        <v>63.41</v>
      </c>
      <c r="BA188" s="74">
        <v>0</v>
      </c>
      <c r="BB188" s="58">
        <v>27101.599999999999</v>
      </c>
      <c r="BC188" s="58">
        <v>27038.19</v>
      </c>
      <c r="BD188" s="252"/>
      <c r="BE188" s="170">
        <v>1175</v>
      </c>
      <c r="BF188" s="101" t="s">
        <v>7149</v>
      </c>
      <c r="BG188" s="158" t="s">
        <v>1669</v>
      </c>
      <c r="BH188" s="92" t="s">
        <v>1670</v>
      </c>
      <c r="BI188" s="58">
        <v>0</v>
      </c>
      <c r="BJ188" s="58">
        <v>0</v>
      </c>
      <c r="BK188" s="124">
        <v>0</v>
      </c>
      <c r="BL188" s="158"/>
      <c r="BM188" s="59"/>
      <c r="BN188" s="60"/>
      <c r="BO188" s="60"/>
      <c r="BP188" s="59"/>
      <c r="BQ188" s="369" t="s">
        <v>142</v>
      </c>
      <c r="BR188" s="380" t="s">
        <v>709</v>
      </c>
      <c r="BS188" s="381" t="s">
        <v>143</v>
      </c>
      <c r="BT188" s="382" t="s">
        <v>719</v>
      </c>
      <c r="BU188" s="382" t="s">
        <v>719</v>
      </c>
      <c r="BV188" s="383" t="s">
        <v>1581</v>
      </c>
      <c r="BW188" s="383">
        <v>60140</v>
      </c>
      <c r="BX188" s="385" t="s">
        <v>144</v>
      </c>
      <c r="BY188" s="23"/>
      <c r="BZ188" s="475">
        <v>202</v>
      </c>
      <c r="CA188" s="320" t="b">
        <f>EXACT(A188,CH188)</f>
        <v>1</v>
      </c>
      <c r="CB188" s="318" t="b">
        <f>EXACT(D188,CF188)</f>
        <v>1</v>
      </c>
      <c r="CC188" s="318" t="b">
        <f>EXACT(E188,CG188)</f>
        <v>1</v>
      </c>
      <c r="CD188" s="502">
        <f>+S187-BC187</f>
        <v>0</v>
      </c>
      <c r="CE188" s="17" t="s">
        <v>695</v>
      </c>
      <c r="CF188" s="157" t="s">
        <v>1669</v>
      </c>
      <c r="CG188" s="99" t="s">
        <v>1670</v>
      </c>
      <c r="CH188" s="311">
        <v>3200101399912</v>
      </c>
      <c r="CJ188" s="17"/>
      <c r="CK188" s="276"/>
      <c r="CM188" s="273"/>
      <c r="CN188" s="17"/>
      <c r="CO188" s="157"/>
    </row>
    <row r="189" spans="1:93">
      <c r="A189" s="511" t="s">
        <v>9007</v>
      </c>
      <c r="B189" s="83"/>
      <c r="C189" s="237" t="s">
        <v>686</v>
      </c>
      <c r="D189" s="86" t="s">
        <v>9006</v>
      </c>
      <c r="E189" s="92" t="s">
        <v>6731</v>
      </c>
      <c r="F189" s="514" t="s">
        <v>9007</v>
      </c>
      <c r="G189" s="59" t="s">
        <v>1580</v>
      </c>
      <c r="H189" s="283">
        <v>6070280822</v>
      </c>
      <c r="I189" s="244">
        <v>21049.78</v>
      </c>
      <c r="J189" s="310">
        <v>0</v>
      </c>
      <c r="K189" s="81">
        <v>0</v>
      </c>
      <c r="L189" s="81">
        <v>0</v>
      </c>
      <c r="M189" s="85">
        <v>0</v>
      </c>
      <c r="N189" s="81">
        <v>0</v>
      </c>
      <c r="O189" s="81">
        <v>0</v>
      </c>
      <c r="P189" s="85">
        <v>0</v>
      </c>
      <c r="Q189" s="81">
        <v>0</v>
      </c>
      <c r="R189" s="85">
        <v>10365</v>
      </c>
      <c r="S189" s="81">
        <v>10684.779999999999</v>
      </c>
      <c r="T189" s="227" t="s">
        <v>1581</v>
      </c>
      <c r="U189" s="496">
        <v>1377</v>
      </c>
      <c r="V189" s="516" t="s">
        <v>686</v>
      </c>
      <c r="W189" s="86" t="s">
        <v>9006</v>
      </c>
      <c r="X189" s="86" t="s">
        <v>6731</v>
      </c>
      <c r="Y189" s="261" t="s">
        <v>9007</v>
      </c>
      <c r="Z189" s="228" t="s">
        <v>1581</v>
      </c>
      <c r="AA189" s="266">
        <v>10365</v>
      </c>
      <c r="AB189" s="65">
        <v>7970</v>
      </c>
      <c r="AC189" s="65"/>
      <c r="AD189" s="65">
        <v>863</v>
      </c>
      <c r="AE189" s="65">
        <v>424</v>
      </c>
      <c r="AF189" s="65">
        <v>1108</v>
      </c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148"/>
      <c r="AW189" s="65"/>
      <c r="AX189" s="65">
        <v>0</v>
      </c>
      <c r="AY189" s="65"/>
      <c r="AZ189" s="65">
        <v>0</v>
      </c>
      <c r="BA189" s="57">
        <v>0</v>
      </c>
      <c r="BB189" s="65">
        <v>21049.78</v>
      </c>
      <c r="BC189" s="65">
        <v>10684.779999999999</v>
      </c>
      <c r="BD189" s="260"/>
      <c r="BE189" s="170">
        <v>1380</v>
      </c>
      <c r="BF189" s="163" t="s">
        <v>9128</v>
      </c>
      <c r="BG189" s="1" t="s">
        <v>9006</v>
      </c>
      <c r="BH189" s="86" t="s">
        <v>6731</v>
      </c>
      <c r="BI189" s="171">
        <v>7970</v>
      </c>
      <c r="BJ189" s="172">
        <v>7970</v>
      </c>
      <c r="BK189" s="171">
        <v>0</v>
      </c>
      <c r="BL189" s="86"/>
      <c r="BM189" s="48"/>
      <c r="BN189" s="67"/>
      <c r="BO189" s="67"/>
      <c r="BP189" s="48"/>
      <c r="BQ189" s="435" t="s">
        <v>7193</v>
      </c>
      <c r="BR189" s="382"/>
      <c r="BS189" s="395" t="s">
        <v>754</v>
      </c>
      <c r="BT189" s="382" t="s">
        <v>719</v>
      </c>
      <c r="BU189" s="382" t="s">
        <v>719</v>
      </c>
      <c r="BV189" s="386" t="s">
        <v>1581</v>
      </c>
      <c r="BW189" s="386" t="s">
        <v>7334</v>
      </c>
      <c r="BX189" s="382" t="s">
        <v>9198</v>
      </c>
      <c r="BY189" s="1"/>
      <c r="BZ189" s="495">
        <v>1173</v>
      </c>
      <c r="CA189" s="320" t="b">
        <f>EXACT(A189,CH189)</f>
        <v>1</v>
      </c>
      <c r="CB189" s="318" t="b">
        <f>EXACT(D189,CF189)</f>
        <v>1</v>
      </c>
      <c r="CC189" s="318" t="b">
        <f>EXACT(E189,CG189)</f>
        <v>1</v>
      </c>
      <c r="CD189" s="502">
        <f>+S188-BC188</f>
        <v>0</v>
      </c>
      <c r="CE189" s="51" t="s">
        <v>686</v>
      </c>
      <c r="CF189" s="157" t="s">
        <v>9006</v>
      </c>
      <c r="CG189" s="99" t="s">
        <v>6731</v>
      </c>
      <c r="CH189" s="311" t="s">
        <v>9007</v>
      </c>
      <c r="CL189" s="51"/>
      <c r="CM189" s="273"/>
      <c r="CO189" s="157"/>
    </row>
    <row r="190" spans="1:93" s="51" customFormat="1">
      <c r="A190" s="452" t="s">
        <v>4994</v>
      </c>
      <c r="B190" s="83" t="s">
        <v>709</v>
      </c>
      <c r="C190" s="237" t="s">
        <v>686</v>
      </c>
      <c r="D190" s="86" t="s">
        <v>280</v>
      </c>
      <c r="E190" s="92" t="s">
        <v>281</v>
      </c>
      <c r="F190" s="452" t="s">
        <v>4994</v>
      </c>
      <c r="G190" s="59" t="s">
        <v>1580</v>
      </c>
      <c r="H190" s="449" t="s">
        <v>1837</v>
      </c>
      <c r="I190" s="244">
        <v>15146.6</v>
      </c>
      <c r="J190" s="310">
        <v>0</v>
      </c>
      <c r="K190" s="81">
        <v>80.55</v>
      </c>
      <c r="L190" s="81">
        <v>0</v>
      </c>
      <c r="M190" s="85">
        <v>2913</v>
      </c>
      <c r="N190" s="81">
        <v>0</v>
      </c>
      <c r="O190" s="81">
        <v>0</v>
      </c>
      <c r="P190" s="85">
        <v>0</v>
      </c>
      <c r="Q190" s="81">
        <v>0</v>
      </c>
      <c r="R190" s="85">
        <v>10218.68</v>
      </c>
      <c r="S190" s="81">
        <v>7921.4700000000012</v>
      </c>
      <c r="T190" s="227" t="s">
        <v>1581</v>
      </c>
      <c r="U190" s="496">
        <v>585</v>
      </c>
      <c r="V190" s="237" t="s">
        <v>686</v>
      </c>
      <c r="W190" s="86" t="s">
        <v>280</v>
      </c>
      <c r="X190" s="92" t="s">
        <v>281</v>
      </c>
      <c r="Y190" s="262">
        <v>3239900050021</v>
      </c>
      <c r="Z190" s="228" t="s">
        <v>1581</v>
      </c>
      <c r="AA190" s="266">
        <v>10218.68</v>
      </c>
      <c r="AB190" s="66">
        <v>10218.68</v>
      </c>
      <c r="AC190" s="65"/>
      <c r="AD190" s="266"/>
      <c r="AE190" s="266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148"/>
      <c r="AW190" s="65"/>
      <c r="AX190" s="65">
        <v>0</v>
      </c>
      <c r="AY190" s="66"/>
      <c r="AZ190" s="66">
        <v>0</v>
      </c>
      <c r="BA190" s="74">
        <v>0</v>
      </c>
      <c r="BB190" s="66">
        <v>18140.150000000001</v>
      </c>
      <c r="BC190" s="66">
        <v>7921.4700000000012</v>
      </c>
      <c r="BD190" s="252"/>
      <c r="BE190" s="170">
        <v>586</v>
      </c>
      <c r="BF190" s="101" t="s">
        <v>2218</v>
      </c>
      <c r="BG190" s="158" t="s">
        <v>280</v>
      </c>
      <c r="BH190" s="92" t="s">
        <v>281</v>
      </c>
      <c r="BI190" s="169">
        <v>10218.68</v>
      </c>
      <c r="BJ190" s="124">
        <v>10218.68</v>
      </c>
      <c r="BK190" s="124">
        <v>0</v>
      </c>
      <c r="BL190" s="158"/>
      <c r="BM190" s="48" t="s">
        <v>677</v>
      </c>
      <c r="BN190" s="67"/>
      <c r="BO190" s="67"/>
      <c r="BP190" s="48"/>
      <c r="BQ190" s="368" t="s">
        <v>1298</v>
      </c>
      <c r="BR190" s="380" t="s">
        <v>698</v>
      </c>
      <c r="BS190" s="381" t="s">
        <v>51</v>
      </c>
      <c r="BT190" s="382" t="s">
        <v>1299</v>
      </c>
      <c r="BU190" s="383" t="s">
        <v>719</v>
      </c>
      <c r="BV190" s="384" t="s">
        <v>1581</v>
      </c>
      <c r="BW190" s="384">
        <v>60140</v>
      </c>
      <c r="BX190" s="385" t="s">
        <v>43</v>
      </c>
      <c r="BY190" s="23"/>
      <c r="BZ190" s="475">
        <v>1378</v>
      </c>
      <c r="CA190" s="320" t="b">
        <f>EXACT(A190,CH190)</f>
        <v>1</v>
      </c>
      <c r="CB190" s="318" t="b">
        <f>EXACT(D190,CF190)</f>
        <v>1</v>
      </c>
      <c r="CC190" s="318" t="b">
        <f>EXACT(E190,CG190)</f>
        <v>1</v>
      </c>
      <c r="CD190" s="502">
        <f>+S189-BC189</f>
        <v>0</v>
      </c>
      <c r="CE190" s="51" t="s">
        <v>686</v>
      </c>
      <c r="CF190" s="157" t="s">
        <v>280</v>
      </c>
      <c r="CG190" s="103" t="s">
        <v>281</v>
      </c>
      <c r="CH190" s="275">
        <v>3239900050021</v>
      </c>
      <c r="CK190" s="276"/>
      <c r="CM190" s="273"/>
      <c r="CN190" s="17"/>
      <c r="CO190" s="158"/>
    </row>
    <row r="191" spans="1:93" s="51" customFormat="1">
      <c r="A191" s="452" t="s">
        <v>7842</v>
      </c>
      <c r="B191" s="83" t="s">
        <v>709</v>
      </c>
      <c r="C191" s="129" t="s">
        <v>686</v>
      </c>
      <c r="D191" s="158" t="s">
        <v>1235</v>
      </c>
      <c r="E191" s="92" t="s">
        <v>7734</v>
      </c>
      <c r="F191" s="452" t="s">
        <v>7842</v>
      </c>
      <c r="G191" s="59" t="s">
        <v>1580</v>
      </c>
      <c r="H191" s="449" t="s">
        <v>7960</v>
      </c>
      <c r="I191" s="234">
        <v>37167.82</v>
      </c>
      <c r="J191" s="234">
        <v>0</v>
      </c>
      <c r="K191" s="234">
        <v>0</v>
      </c>
      <c r="L191" s="234">
        <v>0</v>
      </c>
      <c r="M191" s="85">
        <v>0</v>
      </c>
      <c r="N191" s="85">
        <v>0</v>
      </c>
      <c r="O191" s="234">
        <v>0</v>
      </c>
      <c r="P191" s="234">
        <v>504.22</v>
      </c>
      <c r="Q191" s="234">
        <v>0</v>
      </c>
      <c r="R191" s="234">
        <v>22718</v>
      </c>
      <c r="S191" s="234">
        <v>11693.89</v>
      </c>
      <c r="T191" s="227" t="s">
        <v>1581</v>
      </c>
      <c r="U191" s="496">
        <v>1060</v>
      </c>
      <c r="V191" s="129" t="s">
        <v>686</v>
      </c>
      <c r="W191" s="158" t="s">
        <v>1235</v>
      </c>
      <c r="X191" s="92" t="s">
        <v>7734</v>
      </c>
      <c r="Y191" s="262" t="s">
        <v>7842</v>
      </c>
      <c r="Z191" s="228" t="s">
        <v>1581</v>
      </c>
      <c r="AA191" s="54">
        <v>25473.93</v>
      </c>
      <c r="AB191" s="55">
        <v>21000</v>
      </c>
      <c r="AC191" s="56"/>
      <c r="AD191" s="175">
        <v>863</v>
      </c>
      <c r="AE191" s="175">
        <v>424</v>
      </c>
      <c r="AF191" s="55">
        <v>431</v>
      </c>
      <c r="AG191" s="55"/>
      <c r="AH191" s="55"/>
      <c r="AI191" s="55"/>
      <c r="AJ191" s="55"/>
      <c r="AK191" s="55"/>
      <c r="AL191" s="55"/>
      <c r="AM191" s="57"/>
      <c r="AN191" s="57"/>
      <c r="AO191" s="57"/>
      <c r="AP191" s="57"/>
      <c r="AQ191" s="58"/>
      <c r="AR191" s="58">
        <v>0</v>
      </c>
      <c r="AS191" s="57">
        <v>0</v>
      </c>
      <c r="AT191" s="57"/>
      <c r="AU191" s="57"/>
      <c r="AV191" s="147"/>
      <c r="AW191" s="57"/>
      <c r="AX191" s="57">
        <v>2251.71</v>
      </c>
      <c r="AY191" s="58"/>
      <c r="AZ191" s="58">
        <v>504.22</v>
      </c>
      <c r="BA191" s="74">
        <v>0</v>
      </c>
      <c r="BB191" s="58">
        <v>37167.82</v>
      </c>
      <c r="BC191" s="58">
        <v>11693.89</v>
      </c>
      <c r="BD191" s="252"/>
      <c r="BE191" s="170">
        <v>1061</v>
      </c>
      <c r="BF191" s="101" t="s">
        <v>8355</v>
      </c>
      <c r="BG191" s="158" t="s">
        <v>1235</v>
      </c>
      <c r="BH191" s="92" t="s">
        <v>7734</v>
      </c>
      <c r="BI191" s="124">
        <v>33547.519999999997</v>
      </c>
      <c r="BJ191" s="124">
        <v>21000</v>
      </c>
      <c r="BK191" s="124">
        <v>12547.519999999997</v>
      </c>
      <c r="BL191" s="158"/>
      <c r="BM191" s="59"/>
      <c r="BN191" s="60"/>
      <c r="BO191" s="60"/>
      <c r="BP191" s="48"/>
      <c r="BQ191" s="368" t="s">
        <v>8116</v>
      </c>
      <c r="BR191" s="380" t="s">
        <v>709</v>
      </c>
      <c r="BS191" s="381" t="s">
        <v>7985</v>
      </c>
      <c r="BT191" s="382" t="s">
        <v>719</v>
      </c>
      <c r="BU191" s="382" t="s">
        <v>719</v>
      </c>
      <c r="BV191" s="384" t="s">
        <v>1581</v>
      </c>
      <c r="BW191" s="384">
        <v>60140</v>
      </c>
      <c r="BX191" s="385"/>
      <c r="BY191" s="1"/>
      <c r="BZ191" s="475">
        <v>586</v>
      </c>
      <c r="CA191" s="320" t="b">
        <f>EXACT(A191,CH191)</f>
        <v>1</v>
      </c>
      <c r="CB191" s="318" t="b">
        <f>EXACT(D191,CF191)</f>
        <v>1</v>
      </c>
      <c r="CC191" s="318" t="b">
        <f>EXACT(E191,CG191)</f>
        <v>1</v>
      </c>
      <c r="CD191" s="502">
        <f>+S190-BC190</f>
        <v>0</v>
      </c>
      <c r="CE191" s="17" t="s">
        <v>686</v>
      </c>
      <c r="CF191" s="90" t="s">
        <v>1235</v>
      </c>
      <c r="CG191" s="103" t="s">
        <v>7734</v>
      </c>
      <c r="CH191" s="275" t="s">
        <v>7842</v>
      </c>
      <c r="CI191" s="447"/>
      <c r="CJ191" s="17"/>
      <c r="CK191" s="276"/>
      <c r="CM191" s="273"/>
      <c r="CN191" s="17"/>
      <c r="CO191" s="332"/>
    </row>
    <row r="192" spans="1:93" s="51" customFormat="1">
      <c r="A192" s="511" t="s">
        <v>9101</v>
      </c>
      <c r="B192" s="83"/>
      <c r="C192" s="237" t="s">
        <v>686</v>
      </c>
      <c r="D192" s="86" t="s">
        <v>9100</v>
      </c>
      <c r="E192" s="92" t="s">
        <v>6759</v>
      </c>
      <c r="F192" s="514" t="s">
        <v>9101</v>
      </c>
      <c r="G192" s="59" t="s">
        <v>1580</v>
      </c>
      <c r="H192" s="283">
        <v>6081343278</v>
      </c>
      <c r="I192" s="244">
        <v>40953.599999999999</v>
      </c>
      <c r="J192" s="310">
        <v>0</v>
      </c>
      <c r="K192" s="81">
        <v>0</v>
      </c>
      <c r="L192" s="81">
        <v>0</v>
      </c>
      <c r="M192" s="85">
        <v>0</v>
      </c>
      <c r="N192" s="81">
        <v>0</v>
      </c>
      <c r="O192" s="81">
        <v>0</v>
      </c>
      <c r="P192" s="85">
        <v>567.26</v>
      </c>
      <c r="Q192" s="81">
        <v>0</v>
      </c>
      <c r="R192" s="85">
        <v>27285</v>
      </c>
      <c r="S192" s="81">
        <v>13101.34</v>
      </c>
      <c r="T192" s="227" t="s">
        <v>1581</v>
      </c>
      <c r="U192" s="496">
        <v>1419</v>
      </c>
      <c r="V192" s="516" t="s">
        <v>686</v>
      </c>
      <c r="W192" s="86" t="s">
        <v>9100</v>
      </c>
      <c r="X192" s="86" t="s">
        <v>6759</v>
      </c>
      <c r="Y192" s="261" t="s">
        <v>9101</v>
      </c>
      <c r="Z192" s="228" t="s">
        <v>1581</v>
      </c>
      <c r="AA192" s="266">
        <v>27852.26</v>
      </c>
      <c r="AB192" s="65">
        <v>25730</v>
      </c>
      <c r="AC192" s="65"/>
      <c r="AD192" s="65">
        <v>863</v>
      </c>
      <c r="AE192" s="65">
        <v>424</v>
      </c>
      <c r="AF192" s="65">
        <v>268</v>
      </c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148"/>
      <c r="AW192" s="65"/>
      <c r="AX192" s="65">
        <v>0</v>
      </c>
      <c r="AY192" s="65"/>
      <c r="AZ192" s="65">
        <v>567.26</v>
      </c>
      <c r="BA192" s="57">
        <v>0</v>
      </c>
      <c r="BB192" s="65">
        <v>40953.599999999999</v>
      </c>
      <c r="BC192" s="65">
        <v>13101.34</v>
      </c>
      <c r="BD192" s="260"/>
      <c r="BE192" s="170">
        <v>1422</v>
      </c>
      <c r="BF192" s="163" t="s">
        <v>9169</v>
      </c>
      <c r="BG192" s="1" t="s">
        <v>9100</v>
      </c>
      <c r="BH192" s="86" t="s">
        <v>6759</v>
      </c>
      <c r="BI192" s="171">
        <v>25730</v>
      </c>
      <c r="BJ192" s="172">
        <v>25730</v>
      </c>
      <c r="BK192" s="171">
        <v>0</v>
      </c>
      <c r="BL192" s="86"/>
      <c r="BM192" s="48"/>
      <c r="BN192" s="67"/>
      <c r="BO192" s="67"/>
      <c r="BP192" s="48"/>
      <c r="BQ192" s="435" t="s">
        <v>7237</v>
      </c>
      <c r="BR192" s="382" t="s">
        <v>689</v>
      </c>
      <c r="BS192" s="395"/>
      <c r="BT192" s="382" t="s">
        <v>805</v>
      </c>
      <c r="BU192" s="382" t="s">
        <v>702</v>
      </c>
      <c r="BV192" s="386" t="s">
        <v>1581</v>
      </c>
      <c r="BW192" s="386" t="s">
        <v>703</v>
      </c>
      <c r="BX192" s="382" t="s">
        <v>9269</v>
      </c>
      <c r="BY192" s="22"/>
      <c r="BZ192" s="495">
        <v>1059</v>
      </c>
      <c r="CA192" s="320" t="b">
        <f>EXACT(A192,CH192)</f>
        <v>1</v>
      </c>
      <c r="CB192" s="318" t="b">
        <f>EXACT(D192,CF192)</f>
        <v>1</v>
      </c>
      <c r="CC192" s="318" t="b">
        <f>EXACT(E192,CG192)</f>
        <v>1</v>
      </c>
      <c r="CD192" s="502">
        <f>+S191-BC191</f>
        <v>0</v>
      </c>
      <c r="CE192" s="51" t="s">
        <v>686</v>
      </c>
      <c r="CF192" s="17" t="s">
        <v>9100</v>
      </c>
      <c r="CG192" s="103" t="s">
        <v>6759</v>
      </c>
      <c r="CH192" s="275" t="s">
        <v>9101</v>
      </c>
      <c r="CI192" s="447"/>
      <c r="CK192" s="276"/>
      <c r="CL192" s="17"/>
      <c r="CM192" s="273"/>
      <c r="CN192" s="17"/>
      <c r="CO192" s="157"/>
    </row>
    <row r="193" spans="1:93" s="51" customFormat="1">
      <c r="A193" s="452" t="s">
        <v>7419</v>
      </c>
      <c r="B193" s="83" t="s">
        <v>709</v>
      </c>
      <c r="C193" s="129" t="s">
        <v>6221</v>
      </c>
      <c r="D193" s="158" t="s">
        <v>6677</v>
      </c>
      <c r="E193" s="92" t="s">
        <v>6678</v>
      </c>
      <c r="F193" s="452" t="s">
        <v>7419</v>
      </c>
      <c r="G193" s="59" t="s">
        <v>1580</v>
      </c>
      <c r="H193" s="449" t="s">
        <v>6682</v>
      </c>
      <c r="I193" s="234">
        <v>15744.57</v>
      </c>
      <c r="J193" s="234">
        <v>0</v>
      </c>
      <c r="K193" s="234">
        <v>0</v>
      </c>
      <c r="L193" s="234">
        <v>0</v>
      </c>
      <c r="M193" s="85">
        <v>0</v>
      </c>
      <c r="N193" s="85">
        <v>0</v>
      </c>
      <c r="O193" s="234">
        <v>0</v>
      </c>
      <c r="P193" s="234">
        <v>0</v>
      </c>
      <c r="Q193" s="234">
        <v>0</v>
      </c>
      <c r="R193" s="234">
        <v>0</v>
      </c>
      <c r="S193" s="234">
        <v>15744.57</v>
      </c>
      <c r="T193" s="227" t="s">
        <v>1581</v>
      </c>
      <c r="U193" s="496">
        <v>271</v>
      </c>
      <c r="V193" s="129" t="s">
        <v>6221</v>
      </c>
      <c r="W193" s="158" t="s">
        <v>6677</v>
      </c>
      <c r="X193" s="92" t="s">
        <v>6678</v>
      </c>
      <c r="Y193" s="262">
        <v>3260300489466</v>
      </c>
      <c r="Z193" s="228" t="s">
        <v>1581</v>
      </c>
      <c r="AA193" s="54">
        <v>0</v>
      </c>
      <c r="AB193" s="55">
        <v>0</v>
      </c>
      <c r="AC193" s="56"/>
      <c r="AD193" s="175"/>
      <c r="AE193" s="175"/>
      <c r="AF193" s="55"/>
      <c r="AG193" s="55"/>
      <c r="AH193" s="55"/>
      <c r="AI193" s="55"/>
      <c r="AJ193" s="55"/>
      <c r="AK193" s="55"/>
      <c r="AL193" s="55"/>
      <c r="AM193" s="57"/>
      <c r="AN193" s="57"/>
      <c r="AO193" s="57"/>
      <c r="AP193" s="57"/>
      <c r="AQ193" s="58"/>
      <c r="AR193" s="57"/>
      <c r="AS193" s="57"/>
      <c r="AT193" s="57"/>
      <c r="AU193" s="57"/>
      <c r="AV193" s="147"/>
      <c r="AW193" s="57"/>
      <c r="AX193" s="57">
        <v>0</v>
      </c>
      <c r="AY193" s="58"/>
      <c r="AZ193" s="58">
        <v>0</v>
      </c>
      <c r="BA193" s="74">
        <v>0</v>
      </c>
      <c r="BB193" s="58">
        <v>15744.57</v>
      </c>
      <c r="BC193" s="58">
        <v>15744.57</v>
      </c>
      <c r="BD193" s="252"/>
      <c r="BE193" s="170">
        <v>272</v>
      </c>
      <c r="BF193" s="101" t="s">
        <v>7020</v>
      </c>
      <c r="BG193" s="158" t="s">
        <v>6677</v>
      </c>
      <c r="BH193" s="92" t="s">
        <v>6678</v>
      </c>
      <c r="BI193" s="124">
        <v>0</v>
      </c>
      <c r="BJ193" s="124">
        <v>0</v>
      </c>
      <c r="BK193" s="124">
        <v>0</v>
      </c>
      <c r="BL193" s="158"/>
      <c r="BM193" s="59"/>
      <c r="BN193" s="60"/>
      <c r="BO193" s="60"/>
      <c r="BP193" s="48"/>
      <c r="BQ193" s="368">
        <v>65</v>
      </c>
      <c r="BR193" s="380" t="s">
        <v>712</v>
      </c>
      <c r="BS193" s="381" t="s">
        <v>51</v>
      </c>
      <c r="BT193" s="382" t="s">
        <v>6690</v>
      </c>
      <c r="BU193" s="383" t="s">
        <v>6691</v>
      </c>
      <c r="BV193" s="384" t="s">
        <v>6692</v>
      </c>
      <c r="BW193" s="384">
        <v>26110</v>
      </c>
      <c r="BX193" s="385" t="s">
        <v>6693</v>
      </c>
      <c r="BY193" s="1"/>
      <c r="BZ193" s="475">
        <v>1420</v>
      </c>
      <c r="CA193" s="320" t="b">
        <f>EXACT(A193,CH193)</f>
        <v>1</v>
      </c>
      <c r="CB193" s="318" t="b">
        <f>EXACT(D193,CF193)</f>
        <v>1</v>
      </c>
      <c r="CC193" s="318" t="b">
        <f>EXACT(E193,CG193)</f>
        <v>1</v>
      </c>
      <c r="CD193" s="502">
        <f>+S192-BC192</f>
        <v>0</v>
      </c>
      <c r="CE193" s="17" t="s">
        <v>6221</v>
      </c>
      <c r="CF193" s="51" t="s">
        <v>6677</v>
      </c>
      <c r="CG193" s="51" t="s">
        <v>6678</v>
      </c>
      <c r="CH193" s="312">
        <v>3260300489466</v>
      </c>
      <c r="CK193" s="276"/>
      <c r="CM193" s="273"/>
      <c r="CN193" s="17"/>
      <c r="CO193" s="158"/>
    </row>
    <row r="194" spans="1:93" s="51" customFormat="1">
      <c r="A194" s="452" t="s">
        <v>5964</v>
      </c>
      <c r="B194" s="83" t="s">
        <v>709</v>
      </c>
      <c r="C194" s="86" t="s">
        <v>686</v>
      </c>
      <c r="D194" s="86" t="s">
        <v>5963</v>
      </c>
      <c r="E194" s="92" t="s">
        <v>476</v>
      </c>
      <c r="F194" s="452" t="s">
        <v>5964</v>
      </c>
      <c r="G194" s="59" t="s">
        <v>1580</v>
      </c>
      <c r="H194" s="283" t="s">
        <v>6238</v>
      </c>
      <c r="I194" s="244">
        <v>31606.75</v>
      </c>
      <c r="J194" s="310">
        <v>0</v>
      </c>
      <c r="K194" s="81">
        <v>0</v>
      </c>
      <c r="L194" s="81">
        <v>0</v>
      </c>
      <c r="M194" s="85">
        <v>0</v>
      </c>
      <c r="N194" s="81">
        <v>0</v>
      </c>
      <c r="O194" s="81">
        <v>0</v>
      </c>
      <c r="P194" s="85">
        <v>0</v>
      </c>
      <c r="Q194" s="81">
        <v>0</v>
      </c>
      <c r="R194" s="85">
        <v>8330.7000000000007</v>
      </c>
      <c r="S194" s="81">
        <v>23276.05</v>
      </c>
      <c r="T194" s="227" t="s">
        <v>1581</v>
      </c>
      <c r="U194" s="496">
        <v>507</v>
      </c>
      <c r="V194" s="86" t="s">
        <v>686</v>
      </c>
      <c r="W194" s="86" t="s">
        <v>5963</v>
      </c>
      <c r="X194" s="92" t="s">
        <v>476</v>
      </c>
      <c r="Y194" s="261">
        <v>3300100510746</v>
      </c>
      <c r="Z194" s="228" t="s">
        <v>1581</v>
      </c>
      <c r="AA194" s="266">
        <v>8330.7000000000007</v>
      </c>
      <c r="AB194" s="65">
        <v>5450</v>
      </c>
      <c r="AC194" s="65"/>
      <c r="AD194" s="65">
        <v>863</v>
      </c>
      <c r="AE194" s="65">
        <v>424</v>
      </c>
      <c r="AF194" s="65">
        <v>1593.7</v>
      </c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148"/>
      <c r="AW194" s="65"/>
      <c r="AX194" s="65">
        <v>0</v>
      </c>
      <c r="AY194" s="65"/>
      <c r="AZ194" s="65">
        <v>0</v>
      </c>
      <c r="BA194" s="57">
        <v>0</v>
      </c>
      <c r="BB194" s="65">
        <v>31606.75</v>
      </c>
      <c r="BC194" s="65">
        <v>23276.05</v>
      </c>
      <c r="BD194" s="260"/>
      <c r="BE194" s="170">
        <v>508</v>
      </c>
      <c r="BF194" s="163" t="s">
        <v>6350</v>
      </c>
      <c r="BG194" s="86" t="s">
        <v>5963</v>
      </c>
      <c r="BH194" s="86" t="s">
        <v>476</v>
      </c>
      <c r="BI194" s="171">
        <v>5450</v>
      </c>
      <c r="BJ194" s="172">
        <v>5450</v>
      </c>
      <c r="BK194" s="171">
        <v>0</v>
      </c>
      <c r="BL194" s="86"/>
      <c r="BM194" s="48"/>
      <c r="BN194" s="67"/>
      <c r="BO194" s="67"/>
      <c r="BP194" s="48"/>
      <c r="BQ194" s="368" t="s">
        <v>6594</v>
      </c>
      <c r="BR194" s="380" t="s">
        <v>778</v>
      </c>
      <c r="BS194" s="381" t="s">
        <v>6595</v>
      </c>
      <c r="BT194" s="382" t="s">
        <v>719</v>
      </c>
      <c r="BU194" s="383" t="s">
        <v>719</v>
      </c>
      <c r="BV194" s="384" t="s">
        <v>1581</v>
      </c>
      <c r="BW194" s="384">
        <v>60140</v>
      </c>
      <c r="BX194" s="385" t="s">
        <v>6596</v>
      </c>
      <c r="BY194" s="22"/>
      <c r="BZ194" s="475">
        <v>272</v>
      </c>
      <c r="CA194" s="320" t="b">
        <f>EXACT(A194,CH194)</f>
        <v>1</v>
      </c>
      <c r="CB194" s="318" t="b">
        <f>EXACT(D194,CF194)</f>
        <v>1</v>
      </c>
      <c r="CC194" s="318" t="b">
        <f>EXACT(E194,CG194)</f>
        <v>1</v>
      </c>
      <c r="CD194" s="502">
        <f>+S193-BC193</f>
        <v>0</v>
      </c>
      <c r="CE194" s="17" t="s">
        <v>686</v>
      </c>
      <c r="CF194" s="157" t="s">
        <v>5963</v>
      </c>
      <c r="CG194" s="99" t="s">
        <v>476</v>
      </c>
      <c r="CH194" s="311">
        <v>3300100510746</v>
      </c>
      <c r="CK194" s="276"/>
      <c r="CM194" s="273"/>
      <c r="CN194" s="17"/>
      <c r="CO194" s="157"/>
    </row>
    <row r="195" spans="1:93" s="51" customFormat="1">
      <c r="A195" s="452" t="s">
        <v>7521</v>
      </c>
      <c r="B195" s="83" t="s">
        <v>709</v>
      </c>
      <c r="C195" s="86" t="s">
        <v>686</v>
      </c>
      <c r="D195" s="86" t="s">
        <v>6841</v>
      </c>
      <c r="E195" s="86" t="s">
        <v>6842</v>
      </c>
      <c r="F195" s="452" t="s">
        <v>7521</v>
      </c>
      <c r="G195" s="59" t="s">
        <v>1580</v>
      </c>
      <c r="H195" s="449" t="s">
        <v>6968</v>
      </c>
      <c r="I195" s="234">
        <v>37770.370000000003</v>
      </c>
      <c r="J195" s="234">
        <v>0</v>
      </c>
      <c r="K195" s="234">
        <v>0</v>
      </c>
      <c r="L195" s="234">
        <v>0</v>
      </c>
      <c r="M195" s="85">
        <v>0</v>
      </c>
      <c r="N195" s="85">
        <v>0</v>
      </c>
      <c r="O195" s="234">
        <v>0</v>
      </c>
      <c r="P195" s="234">
        <v>478.79</v>
      </c>
      <c r="Q195" s="234">
        <v>0</v>
      </c>
      <c r="R195" s="234">
        <v>25287</v>
      </c>
      <c r="S195" s="234">
        <v>12004.580000000002</v>
      </c>
      <c r="T195" s="227" t="s">
        <v>1581</v>
      </c>
      <c r="U195" s="496">
        <v>1209</v>
      </c>
      <c r="V195" s="86" t="s">
        <v>686</v>
      </c>
      <c r="W195" s="86" t="s">
        <v>6841</v>
      </c>
      <c r="X195" s="422" t="s">
        <v>6842</v>
      </c>
      <c r="Y195" s="262">
        <v>3301200733551</v>
      </c>
      <c r="Z195" s="228" t="s">
        <v>1581</v>
      </c>
      <c r="AA195" s="266">
        <v>25765.79</v>
      </c>
      <c r="AB195" s="65">
        <v>24000</v>
      </c>
      <c r="AC195" s="65"/>
      <c r="AD195" s="65">
        <v>863</v>
      </c>
      <c r="AE195" s="65">
        <v>424</v>
      </c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148"/>
      <c r="AW195" s="65"/>
      <c r="AX195" s="65">
        <v>0</v>
      </c>
      <c r="AY195" s="65"/>
      <c r="AZ195" s="65">
        <v>478.79</v>
      </c>
      <c r="BA195" s="57">
        <v>0</v>
      </c>
      <c r="BB195" s="65">
        <v>37770.370000000003</v>
      </c>
      <c r="BC195" s="65">
        <v>12004.580000000002</v>
      </c>
      <c r="BD195" s="252"/>
      <c r="BE195" s="170">
        <v>1211</v>
      </c>
      <c r="BF195" s="163" t="s">
        <v>7155</v>
      </c>
      <c r="BG195" s="158" t="s">
        <v>6841</v>
      </c>
      <c r="BH195" s="92" t="s">
        <v>6842</v>
      </c>
      <c r="BI195" s="171">
        <v>26501.45</v>
      </c>
      <c r="BJ195" s="172">
        <v>24000</v>
      </c>
      <c r="BK195" s="171">
        <v>2501.4500000000007</v>
      </c>
      <c r="BL195" s="86"/>
      <c r="BM195" s="48"/>
      <c r="BN195" s="67"/>
      <c r="BO195" s="67"/>
      <c r="BP195" s="48"/>
      <c r="BQ195" s="368">
        <v>858</v>
      </c>
      <c r="BR195" s="381" t="s">
        <v>51</v>
      </c>
      <c r="BS195" s="381" t="s">
        <v>1431</v>
      </c>
      <c r="BT195" s="382" t="s">
        <v>719</v>
      </c>
      <c r="BU195" s="383" t="s">
        <v>719</v>
      </c>
      <c r="BV195" s="384" t="s">
        <v>1581</v>
      </c>
      <c r="BW195" s="384">
        <v>60140</v>
      </c>
      <c r="BX195" s="385" t="s">
        <v>7294</v>
      </c>
      <c r="BY195" s="76"/>
      <c r="BZ195" s="475">
        <v>508</v>
      </c>
      <c r="CA195" s="320" t="b">
        <f>EXACT(A195,CH195)</f>
        <v>1</v>
      </c>
      <c r="CB195" s="318" t="b">
        <f>EXACT(D195,CF195)</f>
        <v>1</v>
      </c>
      <c r="CC195" s="318" t="b">
        <f>EXACT(E195,CG195)</f>
        <v>1</v>
      </c>
      <c r="CD195" s="502">
        <f>+S194-BC194</f>
        <v>0</v>
      </c>
      <c r="CE195" s="17" t="s">
        <v>686</v>
      </c>
      <c r="CF195" s="17" t="s">
        <v>6841</v>
      </c>
      <c r="CG195" s="103" t="s">
        <v>6842</v>
      </c>
      <c r="CH195" s="275">
        <v>3301200733551</v>
      </c>
      <c r="CI195" s="447"/>
      <c r="CJ195" s="17"/>
      <c r="CK195" s="276"/>
      <c r="CL195" s="17"/>
      <c r="CM195" s="273"/>
      <c r="CN195" s="17"/>
      <c r="CO195" s="157"/>
    </row>
    <row r="196" spans="1:93" s="51" customFormat="1">
      <c r="A196" s="452" t="s">
        <v>5967</v>
      </c>
      <c r="B196" s="83" t="s">
        <v>709</v>
      </c>
      <c r="C196" s="237" t="s">
        <v>686</v>
      </c>
      <c r="D196" s="86" t="s">
        <v>5965</v>
      </c>
      <c r="E196" s="92" t="s">
        <v>5966</v>
      </c>
      <c r="F196" s="452" t="s">
        <v>5967</v>
      </c>
      <c r="G196" s="59" t="s">
        <v>1580</v>
      </c>
      <c r="H196" s="283" t="s">
        <v>6239</v>
      </c>
      <c r="I196" s="244">
        <v>19709.849999999999</v>
      </c>
      <c r="J196" s="310">
        <v>0</v>
      </c>
      <c r="K196" s="81">
        <v>0</v>
      </c>
      <c r="L196" s="81">
        <v>0</v>
      </c>
      <c r="M196" s="85">
        <v>0</v>
      </c>
      <c r="N196" s="81">
        <v>0</v>
      </c>
      <c r="O196" s="81">
        <v>0</v>
      </c>
      <c r="P196" s="85">
        <v>0</v>
      </c>
      <c r="Q196" s="81">
        <v>0</v>
      </c>
      <c r="R196" s="85">
        <v>11098</v>
      </c>
      <c r="S196" s="81">
        <v>7111.8499999999985</v>
      </c>
      <c r="T196" s="227" t="s">
        <v>1581</v>
      </c>
      <c r="U196" s="496">
        <v>126</v>
      </c>
      <c r="V196" s="237" t="s">
        <v>686</v>
      </c>
      <c r="W196" s="86" t="s">
        <v>5965</v>
      </c>
      <c r="X196" s="92" t="s">
        <v>5966</v>
      </c>
      <c r="Y196" s="261">
        <v>3301700448104</v>
      </c>
      <c r="Z196" s="228" t="s">
        <v>1581</v>
      </c>
      <c r="AA196" s="266">
        <v>12598</v>
      </c>
      <c r="AB196" s="65">
        <v>8955</v>
      </c>
      <c r="AC196" s="65"/>
      <c r="AD196" s="65">
        <v>863</v>
      </c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148">
        <v>0</v>
      </c>
      <c r="AW196" s="65"/>
      <c r="AX196" s="65">
        <v>1500</v>
      </c>
      <c r="AY196" s="65">
        <v>1280</v>
      </c>
      <c r="AZ196" s="65">
        <v>0</v>
      </c>
      <c r="BA196" s="57">
        <v>0</v>
      </c>
      <c r="BB196" s="65">
        <v>19709.849999999999</v>
      </c>
      <c r="BC196" s="65">
        <v>7111.8499999999985</v>
      </c>
      <c r="BD196" s="260"/>
      <c r="BE196" s="170">
        <v>126</v>
      </c>
      <c r="BF196" s="163" t="s">
        <v>6351</v>
      </c>
      <c r="BG196" s="86" t="s">
        <v>5965</v>
      </c>
      <c r="BH196" s="86" t="s">
        <v>5966</v>
      </c>
      <c r="BI196" s="65">
        <v>8955</v>
      </c>
      <c r="BJ196" s="57">
        <v>8955</v>
      </c>
      <c r="BK196" s="65">
        <v>0</v>
      </c>
      <c r="BL196" s="86"/>
      <c r="BM196" s="48"/>
      <c r="BN196" s="67"/>
      <c r="BO196" s="67"/>
      <c r="BP196" s="48"/>
      <c r="BQ196" s="368" t="s">
        <v>6481</v>
      </c>
      <c r="BR196" s="380" t="s">
        <v>698</v>
      </c>
      <c r="BS196" s="381" t="s">
        <v>8</v>
      </c>
      <c r="BT196" s="382" t="s">
        <v>6</v>
      </c>
      <c r="BU196" s="383" t="s">
        <v>719</v>
      </c>
      <c r="BV196" s="384" t="s">
        <v>1581</v>
      </c>
      <c r="BW196" s="384">
        <v>60140</v>
      </c>
      <c r="BX196" s="385" t="s">
        <v>6482</v>
      </c>
      <c r="BY196" s="76"/>
      <c r="BZ196" s="495">
        <v>1209</v>
      </c>
      <c r="CA196" s="320" t="b">
        <f>EXACT(A196,CH196)</f>
        <v>1</v>
      </c>
      <c r="CB196" s="318" t="b">
        <f>EXACT(D196,CF196)</f>
        <v>1</v>
      </c>
      <c r="CC196" s="318" t="b">
        <f>EXACT(E196,CG196)</f>
        <v>1</v>
      </c>
      <c r="CD196" s="502">
        <f>+S196-BC196</f>
        <v>0</v>
      </c>
      <c r="CE196" s="17" t="s">
        <v>686</v>
      </c>
      <c r="CF196" s="17" t="s">
        <v>5965</v>
      </c>
      <c r="CG196" s="103" t="s">
        <v>5966</v>
      </c>
      <c r="CH196" s="275">
        <v>3301700448104</v>
      </c>
      <c r="CI196" s="447"/>
      <c r="CJ196" s="17"/>
      <c r="CK196" s="276"/>
      <c r="CL196" s="17"/>
      <c r="CM196" s="17"/>
      <c r="CN196" s="17"/>
      <c r="CO196" s="17"/>
    </row>
    <row r="197" spans="1:93" s="51" customFormat="1">
      <c r="A197" s="452" t="s">
        <v>5002</v>
      </c>
      <c r="B197" s="83" t="s">
        <v>709</v>
      </c>
      <c r="C197" s="129" t="s">
        <v>672</v>
      </c>
      <c r="D197" s="158" t="s">
        <v>526</v>
      </c>
      <c r="E197" s="92" t="s">
        <v>2026</v>
      </c>
      <c r="F197" s="452" t="s">
        <v>5002</v>
      </c>
      <c r="G197" s="59" t="s">
        <v>1580</v>
      </c>
      <c r="H197" s="449" t="s">
        <v>1841</v>
      </c>
      <c r="I197" s="234">
        <v>18111.599999999999</v>
      </c>
      <c r="J197" s="234">
        <v>0</v>
      </c>
      <c r="K197" s="234">
        <v>0</v>
      </c>
      <c r="L197" s="234">
        <v>0</v>
      </c>
      <c r="M197" s="85">
        <v>1419</v>
      </c>
      <c r="N197" s="85">
        <v>0</v>
      </c>
      <c r="O197" s="234">
        <v>0</v>
      </c>
      <c r="P197" s="234">
        <v>0</v>
      </c>
      <c r="Q197" s="234">
        <v>0</v>
      </c>
      <c r="R197" s="234">
        <v>12000</v>
      </c>
      <c r="S197" s="234">
        <v>6116.5299999999988</v>
      </c>
      <c r="T197" s="227" t="s">
        <v>1581</v>
      </c>
      <c r="U197" s="496">
        <v>609</v>
      </c>
      <c r="V197" s="129" t="s">
        <v>672</v>
      </c>
      <c r="W197" s="158" t="s">
        <v>526</v>
      </c>
      <c r="X197" s="92" t="s">
        <v>2026</v>
      </c>
      <c r="Y197" s="263">
        <v>3309900246642</v>
      </c>
      <c r="Z197" s="228" t="s">
        <v>1581</v>
      </c>
      <c r="AA197" s="266">
        <v>13414.07</v>
      </c>
      <c r="AB197" s="65">
        <v>12000</v>
      </c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148"/>
      <c r="AW197" s="65"/>
      <c r="AX197" s="65">
        <v>1414.07</v>
      </c>
      <c r="AY197" s="65"/>
      <c r="AZ197" s="65">
        <v>0</v>
      </c>
      <c r="BA197" s="57">
        <v>0</v>
      </c>
      <c r="BB197" s="65">
        <v>19530.599999999999</v>
      </c>
      <c r="BC197" s="65">
        <v>6116.5299999999988</v>
      </c>
      <c r="BD197" s="252"/>
      <c r="BE197" s="170">
        <v>610</v>
      </c>
      <c r="BF197" s="163" t="s">
        <v>2222</v>
      </c>
      <c r="BG197" s="158" t="s">
        <v>526</v>
      </c>
      <c r="BH197" s="92" t="s">
        <v>2026</v>
      </c>
      <c r="BI197" s="65">
        <v>16871.96</v>
      </c>
      <c r="BJ197" s="57">
        <v>12000</v>
      </c>
      <c r="BK197" s="65">
        <v>4871.9599999999991</v>
      </c>
      <c r="BL197" s="86"/>
      <c r="BM197" s="48" t="s">
        <v>690</v>
      </c>
      <c r="BN197" s="67"/>
      <c r="BO197" s="67"/>
      <c r="BP197" s="59"/>
      <c r="BQ197" s="369">
        <v>114</v>
      </c>
      <c r="BR197" s="380">
        <v>3</v>
      </c>
      <c r="BS197" s="381" t="s">
        <v>24</v>
      </c>
      <c r="BT197" s="383" t="s">
        <v>740</v>
      </c>
      <c r="BU197" s="383" t="s">
        <v>707</v>
      </c>
      <c r="BV197" s="383" t="s">
        <v>1581</v>
      </c>
      <c r="BW197" s="383">
        <v>60220</v>
      </c>
      <c r="BX197" s="385" t="s">
        <v>14</v>
      </c>
      <c r="BY197" s="76"/>
      <c r="BZ197" s="475">
        <v>126</v>
      </c>
      <c r="CA197" s="320" t="b">
        <f>EXACT(A197,CH197)</f>
        <v>1</v>
      </c>
      <c r="CB197" s="318" t="b">
        <f>EXACT(D197,CF197)</f>
        <v>1</v>
      </c>
      <c r="CC197" s="318" t="b">
        <f>EXACT(E197,CG197)</f>
        <v>1</v>
      </c>
      <c r="CD197" s="502">
        <f>+S196-BC196</f>
        <v>0</v>
      </c>
      <c r="CE197" s="86" t="s">
        <v>672</v>
      </c>
      <c r="CF197" s="17" t="s">
        <v>526</v>
      </c>
      <c r="CG197" s="103" t="s">
        <v>2026</v>
      </c>
      <c r="CH197" s="275">
        <v>3309900246642</v>
      </c>
      <c r="CI197" s="447"/>
      <c r="CJ197" s="17"/>
      <c r="CK197" s="276"/>
      <c r="CM197" s="273"/>
      <c r="CN197" s="17"/>
      <c r="CO197" s="157"/>
    </row>
    <row r="198" spans="1:93" s="51" customFormat="1">
      <c r="A198" s="452" t="s">
        <v>5970</v>
      </c>
      <c r="B198" s="83" t="s">
        <v>709</v>
      </c>
      <c r="C198" s="331" t="s">
        <v>672</v>
      </c>
      <c r="D198" s="332" t="s">
        <v>5968</v>
      </c>
      <c r="E198" s="333" t="s">
        <v>5969</v>
      </c>
      <c r="F198" s="452" t="s">
        <v>5970</v>
      </c>
      <c r="G198" s="59" t="s">
        <v>1580</v>
      </c>
      <c r="H198" s="459" t="s">
        <v>6240</v>
      </c>
      <c r="I198" s="426">
        <v>36325.33</v>
      </c>
      <c r="J198" s="426">
        <v>0</v>
      </c>
      <c r="K198" s="426">
        <v>0</v>
      </c>
      <c r="L198" s="426">
        <v>0</v>
      </c>
      <c r="M198" s="427">
        <v>0</v>
      </c>
      <c r="N198" s="427">
        <v>0</v>
      </c>
      <c r="O198" s="426">
        <v>0</v>
      </c>
      <c r="P198" s="426">
        <v>241.75</v>
      </c>
      <c r="Q198" s="426">
        <v>0</v>
      </c>
      <c r="R198" s="426">
        <v>19212.310000000001</v>
      </c>
      <c r="S198" s="426">
        <v>16871.27</v>
      </c>
      <c r="T198" s="227" t="s">
        <v>1581</v>
      </c>
      <c r="U198" s="496">
        <v>517</v>
      </c>
      <c r="V198" s="331" t="s">
        <v>672</v>
      </c>
      <c r="W198" s="332" t="s">
        <v>5968</v>
      </c>
      <c r="X198" s="333" t="s">
        <v>5969</v>
      </c>
      <c r="Y198" s="291">
        <v>3309900841745</v>
      </c>
      <c r="Z198" s="228" t="s">
        <v>1581</v>
      </c>
      <c r="AA198" s="335">
        <v>19454.060000000001</v>
      </c>
      <c r="AB198" s="335">
        <v>16904.91</v>
      </c>
      <c r="AC198" s="334"/>
      <c r="AD198" s="336">
        <v>863</v>
      </c>
      <c r="AE198" s="336">
        <v>424</v>
      </c>
      <c r="AF198" s="334">
        <v>1020.4</v>
      </c>
      <c r="AG198" s="334"/>
      <c r="AH198" s="334"/>
      <c r="AI198" s="334"/>
      <c r="AJ198" s="334"/>
      <c r="AK198" s="334"/>
      <c r="AL198" s="334"/>
      <c r="AM198" s="334"/>
      <c r="AN198" s="334"/>
      <c r="AO198" s="334"/>
      <c r="AP198" s="334"/>
      <c r="AQ198" s="334"/>
      <c r="AR198" s="334"/>
      <c r="AS198" s="334"/>
      <c r="AT198" s="334"/>
      <c r="AU198" s="334"/>
      <c r="AV198" s="337"/>
      <c r="AW198" s="334"/>
      <c r="AX198" s="334">
        <v>0</v>
      </c>
      <c r="AY198" s="334"/>
      <c r="AZ198" s="334">
        <v>241.75</v>
      </c>
      <c r="BA198" s="334">
        <v>0</v>
      </c>
      <c r="BB198" s="334">
        <v>36325.33</v>
      </c>
      <c r="BC198" s="334">
        <v>16871.27</v>
      </c>
      <c r="BD198" s="338"/>
      <c r="BE198" s="170">
        <v>518</v>
      </c>
      <c r="BF198" s="463" t="s">
        <v>7052</v>
      </c>
      <c r="BG198" s="332" t="s">
        <v>5968</v>
      </c>
      <c r="BH198" s="333" t="s">
        <v>5969</v>
      </c>
      <c r="BI198" s="339">
        <v>16904.91</v>
      </c>
      <c r="BJ198" s="339">
        <v>16904.91</v>
      </c>
      <c r="BK198" s="339">
        <v>0</v>
      </c>
      <c r="BL198" s="332"/>
      <c r="BM198" s="334"/>
      <c r="BN198" s="334"/>
      <c r="BO198" s="334"/>
      <c r="BP198" s="334"/>
      <c r="BQ198" s="374" t="s">
        <v>6694</v>
      </c>
      <c r="BR198" s="402" t="s">
        <v>720</v>
      </c>
      <c r="BS198" s="403" t="s">
        <v>51</v>
      </c>
      <c r="BT198" s="404" t="s">
        <v>945</v>
      </c>
      <c r="BU198" s="404" t="s">
        <v>945</v>
      </c>
      <c r="BV198" s="404" t="s">
        <v>128</v>
      </c>
      <c r="BW198" s="405">
        <v>60160</v>
      </c>
      <c r="BX198" s="405" t="s">
        <v>6695</v>
      </c>
      <c r="BY198" s="340"/>
      <c r="BZ198" s="475">
        <v>610</v>
      </c>
      <c r="CA198" s="320" t="b">
        <f>EXACT(A198,CH198)</f>
        <v>1</v>
      </c>
      <c r="CB198" s="318" t="b">
        <f>EXACT(D198,CF198)</f>
        <v>1</v>
      </c>
      <c r="CC198" s="318" t="b">
        <f>EXACT(E198,CG198)</f>
        <v>1</v>
      </c>
      <c r="CD198" s="502">
        <f>+S197-BC197</f>
        <v>0</v>
      </c>
      <c r="CE198" s="17" t="s">
        <v>672</v>
      </c>
      <c r="CF198" s="17" t="s">
        <v>5968</v>
      </c>
      <c r="CG198" s="103" t="s">
        <v>5969</v>
      </c>
      <c r="CH198" s="275">
        <v>3309900841745</v>
      </c>
      <c r="CI198" s="447"/>
      <c r="CJ198" s="17"/>
      <c r="CK198" s="276"/>
      <c r="CL198" s="17"/>
      <c r="CM198" s="17"/>
      <c r="CN198" s="17"/>
      <c r="CO198" s="17"/>
    </row>
    <row r="199" spans="1:93" s="51" customFormat="1">
      <c r="A199" s="511" t="s">
        <v>9093</v>
      </c>
      <c r="B199" s="83"/>
      <c r="C199" s="237" t="s">
        <v>672</v>
      </c>
      <c r="D199" s="86" t="s">
        <v>9092</v>
      </c>
      <c r="E199" s="92" t="s">
        <v>7666</v>
      </c>
      <c r="F199" s="514" t="s">
        <v>9093</v>
      </c>
      <c r="G199" s="59" t="s">
        <v>1580</v>
      </c>
      <c r="H199" s="283">
        <v>9827953672</v>
      </c>
      <c r="I199" s="244">
        <v>27054.58</v>
      </c>
      <c r="J199" s="310">
        <v>0</v>
      </c>
      <c r="K199" s="81">
        <v>0</v>
      </c>
      <c r="L199" s="81">
        <v>0</v>
      </c>
      <c r="M199" s="85">
        <v>0</v>
      </c>
      <c r="N199" s="81">
        <v>0</v>
      </c>
      <c r="O199" s="81">
        <v>0</v>
      </c>
      <c r="P199" s="85">
        <v>0</v>
      </c>
      <c r="Q199" s="81">
        <v>0</v>
      </c>
      <c r="R199" s="85">
        <v>17863</v>
      </c>
      <c r="S199" s="81">
        <v>9191.5800000000017</v>
      </c>
      <c r="T199" s="227" t="s">
        <v>1581</v>
      </c>
      <c r="U199" s="496">
        <v>1416</v>
      </c>
      <c r="V199" s="516" t="s">
        <v>672</v>
      </c>
      <c r="W199" s="86" t="s">
        <v>9092</v>
      </c>
      <c r="X199" s="86" t="s">
        <v>7666</v>
      </c>
      <c r="Y199" s="261" t="s">
        <v>9093</v>
      </c>
      <c r="Z199" s="228" t="s">
        <v>1581</v>
      </c>
      <c r="AA199" s="266">
        <v>17863</v>
      </c>
      <c r="AB199" s="65">
        <v>17000</v>
      </c>
      <c r="AC199" s="65"/>
      <c r="AD199" s="65">
        <v>863</v>
      </c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148"/>
      <c r="AW199" s="65"/>
      <c r="AX199" s="65">
        <v>0</v>
      </c>
      <c r="AY199" s="65"/>
      <c r="AZ199" s="65">
        <v>0</v>
      </c>
      <c r="BA199" s="57">
        <v>0</v>
      </c>
      <c r="BB199" s="65">
        <v>27054.58</v>
      </c>
      <c r="BC199" s="65">
        <v>9191.5800000000017</v>
      </c>
      <c r="BD199" s="260"/>
      <c r="BE199" s="170">
        <v>1419</v>
      </c>
      <c r="BF199" s="163" t="s">
        <v>9166</v>
      </c>
      <c r="BG199" s="1" t="s">
        <v>9092</v>
      </c>
      <c r="BH199" s="86" t="s">
        <v>7666</v>
      </c>
      <c r="BI199" s="171">
        <v>24450</v>
      </c>
      <c r="BJ199" s="172">
        <v>17000</v>
      </c>
      <c r="BK199" s="171">
        <v>7450</v>
      </c>
      <c r="BL199" s="86"/>
      <c r="BM199" s="48"/>
      <c r="BN199" s="67"/>
      <c r="BO199" s="67"/>
      <c r="BP199" s="48"/>
      <c r="BQ199" s="435" t="s">
        <v>9264</v>
      </c>
      <c r="BR199" s="382" t="s">
        <v>689</v>
      </c>
      <c r="BS199" s="395"/>
      <c r="BT199" s="382" t="s">
        <v>702</v>
      </c>
      <c r="BU199" s="382" t="s">
        <v>702</v>
      </c>
      <c r="BV199" s="386" t="s">
        <v>1581</v>
      </c>
      <c r="BW199" s="386" t="s">
        <v>703</v>
      </c>
      <c r="BX199" s="382" t="s">
        <v>9265</v>
      </c>
      <c r="BY199" s="22"/>
      <c r="BZ199" s="475">
        <v>518</v>
      </c>
      <c r="CA199" s="320" t="b">
        <f>EXACT(A199,CH199)</f>
        <v>1</v>
      </c>
      <c r="CB199" s="318" t="b">
        <f>EXACT(D199,CF199)</f>
        <v>1</v>
      </c>
      <c r="CC199" s="318" t="b">
        <f>EXACT(E199,CG199)</f>
        <v>1</v>
      </c>
      <c r="CD199" s="502">
        <f>+S198-BC198</f>
        <v>0</v>
      </c>
      <c r="CE199" s="17" t="s">
        <v>672</v>
      </c>
      <c r="CF199" s="17" t="s">
        <v>9092</v>
      </c>
      <c r="CG199" s="103" t="s">
        <v>7666</v>
      </c>
      <c r="CH199" s="275" t="s">
        <v>9093</v>
      </c>
      <c r="CI199" s="447"/>
      <c r="CJ199" s="17"/>
      <c r="CK199" s="276"/>
      <c r="CL199" s="17"/>
      <c r="CM199" s="17"/>
      <c r="CN199" s="17"/>
      <c r="CO199" s="17"/>
    </row>
    <row r="200" spans="1:93" s="51" customFormat="1">
      <c r="A200" s="511" t="s">
        <v>8578</v>
      </c>
      <c r="B200" s="83" t="s">
        <v>709</v>
      </c>
      <c r="C200" s="86" t="s">
        <v>672</v>
      </c>
      <c r="D200" s="17" t="s">
        <v>919</v>
      </c>
      <c r="E200" s="75" t="s">
        <v>8479</v>
      </c>
      <c r="F200" s="514" t="s">
        <v>8578</v>
      </c>
      <c r="G200" s="59" t="s">
        <v>1580</v>
      </c>
      <c r="H200" s="98" t="s">
        <v>8674</v>
      </c>
      <c r="I200" s="133">
        <v>50661</v>
      </c>
      <c r="J200" s="167">
        <v>0</v>
      </c>
      <c r="K200" s="18">
        <v>0</v>
      </c>
      <c r="L200" s="18">
        <v>0</v>
      </c>
      <c r="M200" s="53">
        <v>0</v>
      </c>
      <c r="N200" s="18">
        <v>0</v>
      </c>
      <c r="O200" s="18">
        <v>0</v>
      </c>
      <c r="P200" s="53">
        <v>1607.76</v>
      </c>
      <c r="Q200" s="18">
        <v>0</v>
      </c>
      <c r="R200" s="53">
        <v>30095.64</v>
      </c>
      <c r="S200" s="18">
        <v>18957.600000000002</v>
      </c>
      <c r="T200" s="227" t="s">
        <v>1581</v>
      </c>
      <c r="U200" s="496">
        <v>1358</v>
      </c>
      <c r="V200" s="467" t="s">
        <v>672</v>
      </c>
      <c r="W200" s="17" t="s">
        <v>919</v>
      </c>
      <c r="X200" s="17" t="s">
        <v>8479</v>
      </c>
      <c r="Y200" s="261">
        <v>3320700855213</v>
      </c>
      <c r="Z200" s="228" t="s">
        <v>1581</v>
      </c>
      <c r="AA200" s="266">
        <v>31703.399999999998</v>
      </c>
      <c r="AB200" s="65">
        <v>26357.64</v>
      </c>
      <c r="AC200" s="65"/>
      <c r="AD200" s="65">
        <v>863</v>
      </c>
      <c r="AE200" s="65"/>
      <c r="AF200" s="65"/>
      <c r="AG200" s="65"/>
      <c r="AH200" s="65"/>
      <c r="AI200" s="65">
        <v>2875</v>
      </c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148"/>
      <c r="AW200" s="65"/>
      <c r="AX200" s="65">
        <v>0</v>
      </c>
      <c r="AY200" s="65"/>
      <c r="AZ200" s="65">
        <v>1607.76</v>
      </c>
      <c r="BA200" s="57">
        <v>0</v>
      </c>
      <c r="BB200" s="65">
        <v>50661</v>
      </c>
      <c r="BC200" s="65">
        <v>18957.600000000002</v>
      </c>
      <c r="BD200" s="260"/>
      <c r="BE200" s="170">
        <v>1360</v>
      </c>
      <c r="BF200" s="163" t="s">
        <v>8769</v>
      </c>
      <c r="BG200" s="51" t="s">
        <v>919</v>
      </c>
      <c r="BH200" s="17" t="s">
        <v>8479</v>
      </c>
      <c r="BI200" s="65">
        <v>26357.64</v>
      </c>
      <c r="BJ200" s="57">
        <v>26357.64</v>
      </c>
      <c r="BK200" s="65">
        <v>0</v>
      </c>
      <c r="BL200" s="17"/>
      <c r="BM200" s="48"/>
      <c r="BN200" s="67"/>
      <c r="BO200" s="67"/>
      <c r="BP200" s="48"/>
      <c r="BQ200" s="435" t="s">
        <v>8942</v>
      </c>
      <c r="BR200" s="380">
        <v>5</v>
      </c>
      <c r="BS200" s="381"/>
      <c r="BT200" s="382" t="s">
        <v>45</v>
      </c>
      <c r="BU200" s="383" t="s">
        <v>1416</v>
      </c>
      <c r="BV200" s="384" t="s">
        <v>1581</v>
      </c>
      <c r="BW200" s="384">
        <v>60000</v>
      </c>
      <c r="BX200" s="382" t="s">
        <v>8943</v>
      </c>
      <c r="BY200" s="22"/>
      <c r="BZ200" s="495">
        <v>1417</v>
      </c>
      <c r="CA200" s="320" t="b">
        <f>EXACT(A200,CH200)</f>
        <v>1</v>
      </c>
      <c r="CB200" s="318" t="b">
        <f>EXACT(D200,CF200)</f>
        <v>1</v>
      </c>
      <c r="CC200" s="318" t="b">
        <f>EXACT(E200,CG200)</f>
        <v>1</v>
      </c>
      <c r="CD200" s="502">
        <f>+S199-BC199</f>
        <v>0</v>
      </c>
      <c r="CE200" s="17" t="s">
        <v>672</v>
      </c>
      <c r="CF200" s="17" t="s">
        <v>919</v>
      </c>
      <c r="CG200" s="103" t="s">
        <v>8479</v>
      </c>
      <c r="CH200" s="275">
        <v>3320700855213</v>
      </c>
      <c r="CI200" s="447"/>
      <c r="CJ200" s="17"/>
      <c r="CK200" s="276"/>
      <c r="CL200" s="17"/>
      <c r="CM200" s="17"/>
      <c r="CN200" s="17"/>
      <c r="CO200" s="17"/>
    </row>
    <row r="201" spans="1:93" s="51" customFormat="1">
      <c r="A201" s="452" t="s">
        <v>5973</v>
      </c>
      <c r="B201" s="83" t="s">
        <v>709</v>
      </c>
      <c r="C201" s="237" t="s">
        <v>686</v>
      </c>
      <c r="D201" s="86" t="s">
        <v>5971</v>
      </c>
      <c r="E201" s="92" t="s">
        <v>5972</v>
      </c>
      <c r="F201" s="452" t="s">
        <v>5973</v>
      </c>
      <c r="G201" s="59" t="s">
        <v>1580</v>
      </c>
      <c r="H201" s="283" t="s">
        <v>6241</v>
      </c>
      <c r="I201" s="244">
        <v>39138.400000000001</v>
      </c>
      <c r="J201" s="310">
        <v>0</v>
      </c>
      <c r="K201" s="81">
        <v>0</v>
      </c>
      <c r="L201" s="81">
        <v>0</v>
      </c>
      <c r="M201" s="85">
        <v>0</v>
      </c>
      <c r="N201" s="81">
        <v>0</v>
      </c>
      <c r="O201" s="81">
        <v>0</v>
      </c>
      <c r="P201" s="85">
        <v>705.5</v>
      </c>
      <c r="Q201" s="81">
        <v>0</v>
      </c>
      <c r="R201" s="85">
        <v>29537.83</v>
      </c>
      <c r="S201" s="81">
        <v>8895.07</v>
      </c>
      <c r="T201" s="227" t="s">
        <v>1581</v>
      </c>
      <c r="U201" s="496">
        <v>838</v>
      </c>
      <c r="V201" s="237" t="s">
        <v>686</v>
      </c>
      <c r="W201" s="86" t="s">
        <v>5971</v>
      </c>
      <c r="X201" s="92" t="s">
        <v>5972</v>
      </c>
      <c r="Y201" s="261">
        <v>3341100810872</v>
      </c>
      <c r="Z201" s="228" t="s">
        <v>1581</v>
      </c>
      <c r="AA201" s="266">
        <v>30243.33</v>
      </c>
      <c r="AB201" s="65">
        <v>28250.83</v>
      </c>
      <c r="AC201" s="65"/>
      <c r="AD201" s="65">
        <v>863</v>
      </c>
      <c r="AE201" s="65">
        <v>424</v>
      </c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148"/>
      <c r="AW201" s="65"/>
      <c r="AX201" s="65">
        <v>0</v>
      </c>
      <c r="AY201" s="65"/>
      <c r="AZ201" s="65">
        <v>705.5</v>
      </c>
      <c r="BA201" s="57">
        <v>0</v>
      </c>
      <c r="BB201" s="65">
        <v>39138.400000000001</v>
      </c>
      <c r="BC201" s="65">
        <v>8895.07</v>
      </c>
      <c r="BD201" s="260"/>
      <c r="BE201" s="170">
        <v>839</v>
      </c>
      <c r="BF201" s="163" t="s">
        <v>6352</v>
      </c>
      <c r="BG201" s="86" t="s">
        <v>5971</v>
      </c>
      <c r="BH201" s="86" t="s">
        <v>5972</v>
      </c>
      <c r="BI201" s="65">
        <v>28250.83</v>
      </c>
      <c r="BJ201" s="57">
        <v>28250.83</v>
      </c>
      <c r="BK201" s="65">
        <v>0</v>
      </c>
      <c r="BL201" s="86"/>
      <c r="BM201" s="48"/>
      <c r="BN201" s="67"/>
      <c r="BO201" s="67"/>
      <c r="BP201" s="48"/>
      <c r="BQ201" s="368">
        <v>129</v>
      </c>
      <c r="BR201" s="380" t="s">
        <v>676</v>
      </c>
      <c r="BS201" s="381" t="s">
        <v>709</v>
      </c>
      <c r="BT201" s="382" t="s">
        <v>719</v>
      </c>
      <c r="BU201" s="383" t="s">
        <v>719</v>
      </c>
      <c r="BV201" s="384" t="s">
        <v>1581</v>
      </c>
      <c r="BW201" s="384">
        <v>60140</v>
      </c>
      <c r="BX201" s="385" t="s">
        <v>6569</v>
      </c>
      <c r="BY201" s="76"/>
      <c r="BZ201" s="475">
        <v>1358</v>
      </c>
      <c r="CA201" s="320" t="b">
        <f>EXACT(A201,CH201)</f>
        <v>1</v>
      </c>
      <c r="CB201" s="318" t="b">
        <f>EXACT(D201,CF201)</f>
        <v>1</v>
      </c>
      <c r="CC201" s="318" t="b">
        <f>EXACT(E201,CG201)</f>
        <v>1</v>
      </c>
      <c r="CD201" s="502">
        <f>+S200-BC200</f>
        <v>0</v>
      </c>
      <c r="CE201" s="51" t="s">
        <v>686</v>
      </c>
      <c r="CF201" s="157" t="s">
        <v>5971</v>
      </c>
      <c r="CG201" s="103" t="s">
        <v>5972</v>
      </c>
      <c r="CH201" s="275">
        <v>3341100810872</v>
      </c>
      <c r="CI201" s="447"/>
      <c r="CK201" s="276"/>
      <c r="CL201" s="17"/>
      <c r="CM201" s="273"/>
      <c r="CN201" s="17"/>
      <c r="CO201" s="157"/>
    </row>
    <row r="202" spans="1:93">
      <c r="A202" s="452" t="s">
        <v>4525</v>
      </c>
      <c r="B202" s="83" t="s">
        <v>709</v>
      </c>
      <c r="C202" s="129" t="s">
        <v>672</v>
      </c>
      <c r="D202" s="158" t="s">
        <v>3806</v>
      </c>
      <c r="E202" s="92" t="s">
        <v>3807</v>
      </c>
      <c r="F202" s="452" t="s">
        <v>4525</v>
      </c>
      <c r="G202" s="59" t="s">
        <v>1580</v>
      </c>
      <c r="H202" s="449" t="s">
        <v>3936</v>
      </c>
      <c r="I202" s="234">
        <v>28705.599999999999</v>
      </c>
      <c r="J202" s="234">
        <v>0</v>
      </c>
      <c r="K202" s="234">
        <v>0</v>
      </c>
      <c r="L202" s="234">
        <v>0</v>
      </c>
      <c r="M202" s="85">
        <v>0</v>
      </c>
      <c r="N202" s="85">
        <v>0</v>
      </c>
      <c r="O202" s="234">
        <v>0</v>
      </c>
      <c r="P202" s="234">
        <v>143.61000000000001</v>
      </c>
      <c r="Q202" s="234">
        <v>0</v>
      </c>
      <c r="R202" s="234">
        <v>4562</v>
      </c>
      <c r="S202" s="234">
        <v>23999.989999999998</v>
      </c>
      <c r="T202" s="227" t="s">
        <v>1581</v>
      </c>
      <c r="U202" s="496">
        <v>176</v>
      </c>
      <c r="V202" s="129" t="s">
        <v>672</v>
      </c>
      <c r="W202" s="158" t="s">
        <v>3806</v>
      </c>
      <c r="X202" s="92" t="s">
        <v>3807</v>
      </c>
      <c r="Y202" s="262">
        <v>3360300088541</v>
      </c>
      <c r="Z202" s="228" t="s">
        <v>1581</v>
      </c>
      <c r="AA202" s="266">
        <v>4705.6099999999997</v>
      </c>
      <c r="AB202" s="66">
        <v>3175</v>
      </c>
      <c r="AC202" s="65"/>
      <c r="AD202" s="266">
        <v>863</v>
      </c>
      <c r="AE202" s="266">
        <v>424</v>
      </c>
      <c r="AF202" s="65">
        <v>0</v>
      </c>
      <c r="AG202" s="65"/>
      <c r="AH202" s="65"/>
      <c r="AI202" s="65">
        <v>100</v>
      </c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148"/>
      <c r="AW202" s="65"/>
      <c r="AX202" s="65">
        <v>0</v>
      </c>
      <c r="AY202" s="65"/>
      <c r="AZ202" s="66">
        <v>143.61000000000001</v>
      </c>
      <c r="BA202" s="74">
        <v>0</v>
      </c>
      <c r="BB202" s="66">
        <v>28705.599999999999</v>
      </c>
      <c r="BC202" s="66">
        <v>23999.989999999998</v>
      </c>
      <c r="BD202" s="252"/>
      <c r="BE202" s="170">
        <v>176</v>
      </c>
      <c r="BF202" s="101" t="s">
        <v>4033</v>
      </c>
      <c r="BG202" s="158" t="s">
        <v>3806</v>
      </c>
      <c r="BH202" s="92" t="s">
        <v>3807</v>
      </c>
      <c r="BI202" s="169">
        <v>3175</v>
      </c>
      <c r="BJ202" s="124">
        <v>3175</v>
      </c>
      <c r="BK202" s="124">
        <v>0</v>
      </c>
      <c r="BL202" s="158"/>
      <c r="BM202" s="48"/>
      <c r="BN202" s="67"/>
      <c r="BO202" s="67"/>
      <c r="BP202" s="59"/>
      <c r="BQ202" s="369">
        <v>532</v>
      </c>
      <c r="BR202" s="380">
        <v>7</v>
      </c>
      <c r="BS202" s="381" t="s">
        <v>709</v>
      </c>
      <c r="BT202" s="383" t="s">
        <v>945</v>
      </c>
      <c r="BU202" s="383" t="s">
        <v>945</v>
      </c>
      <c r="BV202" s="383" t="s">
        <v>128</v>
      </c>
      <c r="BW202" s="383">
        <v>60160</v>
      </c>
      <c r="BX202" s="385" t="s">
        <v>4207</v>
      </c>
      <c r="BZ202" s="475">
        <v>838</v>
      </c>
      <c r="CA202" s="320" t="b">
        <f>EXACT(A202,CH202)</f>
        <v>1</v>
      </c>
      <c r="CB202" s="318" t="b">
        <f>EXACT(D202,CF202)</f>
        <v>1</v>
      </c>
      <c r="CC202" s="318" t="b">
        <f>EXACT(E202,CG202)</f>
        <v>1</v>
      </c>
      <c r="CD202" s="502">
        <f>+S202-BC202</f>
        <v>0</v>
      </c>
      <c r="CE202" s="17" t="s">
        <v>672</v>
      </c>
      <c r="CF202" s="17" t="s">
        <v>3806</v>
      </c>
      <c r="CG202" s="103" t="s">
        <v>3807</v>
      </c>
      <c r="CH202" s="275">
        <v>3360300088541</v>
      </c>
      <c r="CM202" s="273"/>
      <c r="CO202" s="157"/>
    </row>
    <row r="203" spans="1:93" s="51" customFormat="1">
      <c r="A203" s="452" t="s">
        <v>4369</v>
      </c>
      <c r="B203" s="83" t="s">
        <v>709</v>
      </c>
      <c r="C203" s="129" t="s">
        <v>686</v>
      </c>
      <c r="D203" s="158" t="s">
        <v>3339</v>
      </c>
      <c r="E203" s="92" t="s">
        <v>3340</v>
      </c>
      <c r="F203" s="452" t="s">
        <v>4369</v>
      </c>
      <c r="G203" s="59" t="s">
        <v>1580</v>
      </c>
      <c r="H203" s="449" t="s">
        <v>3441</v>
      </c>
      <c r="I203" s="234">
        <v>38547.599999999999</v>
      </c>
      <c r="J203" s="234">
        <v>0</v>
      </c>
      <c r="K203" s="234">
        <v>25.28</v>
      </c>
      <c r="L203" s="234">
        <v>0</v>
      </c>
      <c r="M203" s="85">
        <v>0</v>
      </c>
      <c r="N203" s="85">
        <v>0</v>
      </c>
      <c r="O203" s="234">
        <v>0</v>
      </c>
      <c r="P203" s="234">
        <v>648.95000000000005</v>
      </c>
      <c r="Q203" s="234">
        <v>0</v>
      </c>
      <c r="R203" s="234">
        <v>27627</v>
      </c>
      <c r="S203" s="234">
        <v>10296.929999999997</v>
      </c>
      <c r="T203" s="227" t="s">
        <v>1581</v>
      </c>
      <c r="U203" s="496">
        <v>90</v>
      </c>
      <c r="V203" s="129" t="s">
        <v>686</v>
      </c>
      <c r="W203" s="158" t="s">
        <v>3339</v>
      </c>
      <c r="X203" s="92" t="s">
        <v>3340</v>
      </c>
      <c r="Y203" s="262">
        <v>3360400215871</v>
      </c>
      <c r="Z203" s="228" t="s">
        <v>1581</v>
      </c>
      <c r="AA203" s="266">
        <v>28275.95</v>
      </c>
      <c r="AB203" s="66">
        <v>23800</v>
      </c>
      <c r="AC203" s="65"/>
      <c r="AD203" s="266">
        <v>863</v>
      </c>
      <c r="AE203" s="266">
        <v>424</v>
      </c>
      <c r="AF203" s="65">
        <v>2540</v>
      </c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148"/>
      <c r="AW203" s="65"/>
      <c r="AX203" s="65">
        <v>0</v>
      </c>
      <c r="AY203" s="66"/>
      <c r="AZ203" s="66">
        <v>648.95000000000005</v>
      </c>
      <c r="BA203" s="74">
        <v>0</v>
      </c>
      <c r="BB203" s="66">
        <v>38572.879999999997</v>
      </c>
      <c r="BC203" s="66">
        <v>10296.929999999997</v>
      </c>
      <c r="BD203" s="252"/>
      <c r="BE203" s="170">
        <v>90</v>
      </c>
      <c r="BF203" s="101" t="s">
        <v>3525</v>
      </c>
      <c r="BG203" s="158" t="s">
        <v>3339</v>
      </c>
      <c r="BH203" s="92" t="s">
        <v>3340</v>
      </c>
      <c r="BI203" s="66">
        <v>23800</v>
      </c>
      <c r="BJ203" s="58">
        <v>23800</v>
      </c>
      <c r="BK203" s="58">
        <v>0</v>
      </c>
      <c r="BL203" s="158"/>
      <c r="BM203" s="48"/>
      <c r="BN203" s="67"/>
      <c r="BO203" s="67"/>
      <c r="BP203" s="48"/>
      <c r="BQ203" s="368" t="s">
        <v>3662</v>
      </c>
      <c r="BR203" s="380">
        <v>4</v>
      </c>
      <c r="BS203" s="381" t="s">
        <v>709</v>
      </c>
      <c r="BT203" s="382" t="s">
        <v>719</v>
      </c>
      <c r="BU203" s="383" t="s">
        <v>719</v>
      </c>
      <c r="BV203" s="384" t="s">
        <v>1581</v>
      </c>
      <c r="BW203" s="384">
        <v>60140</v>
      </c>
      <c r="BX203" s="385" t="s">
        <v>3663</v>
      </c>
      <c r="BY203" s="22"/>
      <c r="BZ203" s="475">
        <v>176</v>
      </c>
      <c r="CA203" s="320" t="b">
        <f>EXACT(A203,CH203)</f>
        <v>1</v>
      </c>
      <c r="CB203" s="318" t="b">
        <f>EXACT(D203,CF203)</f>
        <v>1</v>
      </c>
      <c r="CC203" s="318" t="b">
        <f>EXACT(E203,CG203)</f>
        <v>1</v>
      </c>
      <c r="CD203" s="502">
        <f>+S203-BC203</f>
        <v>0</v>
      </c>
      <c r="CE203" s="51" t="s">
        <v>686</v>
      </c>
      <c r="CF203" s="157" t="s">
        <v>3339</v>
      </c>
      <c r="CG203" s="99" t="s">
        <v>3340</v>
      </c>
      <c r="CH203" s="311">
        <v>3360400215871</v>
      </c>
      <c r="CI203" s="447"/>
      <c r="CJ203" s="17"/>
      <c r="CK203" s="276"/>
      <c r="CM203" s="273"/>
      <c r="CN203" s="17"/>
      <c r="CO203" s="158"/>
    </row>
    <row r="204" spans="1:93" s="51" customFormat="1">
      <c r="A204" s="452" t="s">
        <v>4500</v>
      </c>
      <c r="B204" s="83" t="s">
        <v>709</v>
      </c>
      <c r="C204" s="129" t="s">
        <v>672</v>
      </c>
      <c r="D204" s="158" t="s">
        <v>919</v>
      </c>
      <c r="E204" s="92" t="s">
        <v>920</v>
      </c>
      <c r="F204" s="452" t="s">
        <v>4500</v>
      </c>
      <c r="G204" s="59" t="s">
        <v>1580</v>
      </c>
      <c r="H204" s="449" t="s">
        <v>921</v>
      </c>
      <c r="I204" s="234">
        <v>44277.599999999999</v>
      </c>
      <c r="J204" s="234">
        <v>0</v>
      </c>
      <c r="K204" s="234">
        <v>0</v>
      </c>
      <c r="L204" s="234">
        <v>0</v>
      </c>
      <c r="M204" s="85">
        <v>1335</v>
      </c>
      <c r="N204" s="85">
        <v>0</v>
      </c>
      <c r="O204" s="234">
        <v>0</v>
      </c>
      <c r="P204" s="234">
        <v>612.17999999999995</v>
      </c>
      <c r="Q204" s="234">
        <v>0</v>
      </c>
      <c r="R204" s="234">
        <v>30652</v>
      </c>
      <c r="S204" s="234">
        <v>14348.419999999998</v>
      </c>
      <c r="T204" s="227" t="s">
        <v>1581</v>
      </c>
      <c r="U204" s="496">
        <v>1132</v>
      </c>
      <c r="V204" s="129" t="s">
        <v>672</v>
      </c>
      <c r="W204" s="158" t="s">
        <v>919</v>
      </c>
      <c r="X204" s="92" t="s">
        <v>920</v>
      </c>
      <c r="Y204" s="262">
        <v>3360900018994</v>
      </c>
      <c r="Z204" s="228" t="s">
        <v>1581</v>
      </c>
      <c r="AA204" s="54">
        <v>31264.18</v>
      </c>
      <c r="AB204" s="55">
        <v>29365</v>
      </c>
      <c r="AC204" s="56"/>
      <c r="AD204" s="175">
        <v>863</v>
      </c>
      <c r="AE204" s="175">
        <v>424</v>
      </c>
      <c r="AF204" s="55"/>
      <c r="AG204" s="55"/>
      <c r="AH204" s="55"/>
      <c r="AI204" s="55"/>
      <c r="AJ204" s="55"/>
      <c r="AK204" s="55"/>
      <c r="AL204" s="55"/>
      <c r="AM204" s="57"/>
      <c r="AN204" s="57"/>
      <c r="AO204" s="57"/>
      <c r="AP204" s="57"/>
      <c r="AQ204" s="58"/>
      <c r="AR204" s="58"/>
      <c r="AS204" s="57"/>
      <c r="AT204" s="57"/>
      <c r="AU204" s="57"/>
      <c r="AV204" s="147"/>
      <c r="AW204" s="57"/>
      <c r="AX204" s="57">
        <v>0</v>
      </c>
      <c r="AY204" s="58"/>
      <c r="AZ204" s="58">
        <v>612.17999999999995</v>
      </c>
      <c r="BA204" s="74">
        <v>0</v>
      </c>
      <c r="BB204" s="58">
        <v>45612.6</v>
      </c>
      <c r="BC204" s="58">
        <v>14348.419999999998</v>
      </c>
      <c r="BD204" s="252"/>
      <c r="BE204" s="170">
        <v>1133</v>
      </c>
      <c r="BF204" s="101" t="s">
        <v>942</v>
      </c>
      <c r="BG204" s="158" t="s">
        <v>919</v>
      </c>
      <c r="BH204" s="92" t="s">
        <v>920</v>
      </c>
      <c r="BI204" s="58">
        <v>29365</v>
      </c>
      <c r="BJ204" s="58">
        <v>29365</v>
      </c>
      <c r="BK204" s="124">
        <v>0</v>
      </c>
      <c r="BL204" s="158"/>
      <c r="BM204" s="59"/>
      <c r="BN204" s="60"/>
      <c r="BO204" s="60"/>
      <c r="BP204" s="59"/>
      <c r="BQ204" s="369" t="s">
        <v>5917</v>
      </c>
      <c r="BR204" s="380" t="s">
        <v>709</v>
      </c>
      <c r="BS204" s="381" t="s">
        <v>5918</v>
      </c>
      <c r="BT204" s="383" t="s">
        <v>5919</v>
      </c>
      <c r="BU204" s="383" t="s">
        <v>5920</v>
      </c>
      <c r="BV204" s="383" t="s">
        <v>5921</v>
      </c>
      <c r="BW204" s="383">
        <v>10210</v>
      </c>
      <c r="BX204" s="385" t="s">
        <v>2082</v>
      </c>
      <c r="BY204" s="84"/>
      <c r="BZ204" s="475">
        <v>90</v>
      </c>
      <c r="CA204" s="320" t="b">
        <f>EXACT(A204,CH204)</f>
        <v>1</v>
      </c>
      <c r="CB204" s="318" t="b">
        <f>EXACT(D204,CF204)</f>
        <v>1</v>
      </c>
      <c r="CC204" s="318" t="b">
        <f>EXACT(E204,CG204)</f>
        <v>1</v>
      </c>
      <c r="CD204" s="502">
        <f>+S203-BC203</f>
        <v>0</v>
      </c>
      <c r="CE204" s="51" t="s">
        <v>672</v>
      </c>
      <c r="CF204" s="17" t="s">
        <v>919</v>
      </c>
      <c r="CG204" s="103" t="s">
        <v>920</v>
      </c>
      <c r="CH204" s="275">
        <v>3360900018994</v>
      </c>
      <c r="CI204" s="447"/>
      <c r="CK204" s="276"/>
      <c r="CL204" s="17"/>
      <c r="CM204" s="273"/>
      <c r="CN204" s="17"/>
      <c r="CO204" s="157"/>
    </row>
    <row r="205" spans="1:93" s="51" customFormat="1">
      <c r="A205" s="452" t="s">
        <v>7442</v>
      </c>
      <c r="B205" s="83" t="s">
        <v>709</v>
      </c>
      <c r="C205" s="237" t="s">
        <v>672</v>
      </c>
      <c r="D205" s="425" t="s">
        <v>234</v>
      </c>
      <c r="E205" s="86" t="s">
        <v>6028</v>
      </c>
      <c r="F205" s="452" t="s">
        <v>7442</v>
      </c>
      <c r="G205" s="59" t="s">
        <v>1580</v>
      </c>
      <c r="H205" s="449" t="s">
        <v>6897</v>
      </c>
      <c r="I205" s="234">
        <v>33451.370000000003</v>
      </c>
      <c r="J205" s="234">
        <v>0</v>
      </c>
      <c r="K205" s="234">
        <v>0</v>
      </c>
      <c r="L205" s="234">
        <v>0</v>
      </c>
      <c r="M205" s="85">
        <v>0</v>
      </c>
      <c r="N205" s="85">
        <v>0</v>
      </c>
      <c r="O205" s="234">
        <v>0</v>
      </c>
      <c r="P205" s="234">
        <v>363.2</v>
      </c>
      <c r="Q205" s="234">
        <v>0</v>
      </c>
      <c r="R205" s="234">
        <v>4282</v>
      </c>
      <c r="S205" s="234">
        <v>28806.170000000002</v>
      </c>
      <c r="T205" s="227" t="s">
        <v>1581</v>
      </c>
      <c r="U205" s="496">
        <v>475</v>
      </c>
      <c r="V205" s="237" t="s">
        <v>672</v>
      </c>
      <c r="W205" s="425" t="s">
        <v>234</v>
      </c>
      <c r="X205" s="422" t="s">
        <v>6028</v>
      </c>
      <c r="Y205" s="262">
        <v>3410500387941</v>
      </c>
      <c r="Z205" s="228" t="s">
        <v>1581</v>
      </c>
      <c r="AA205" s="54">
        <v>4645.2</v>
      </c>
      <c r="AB205" s="55">
        <v>2995</v>
      </c>
      <c r="AC205" s="56"/>
      <c r="AD205" s="175">
        <v>863</v>
      </c>
      <c r="AE205" s="175">
        <v>424</v>
      </c>
      <c r="AF205" s="55"/>
      <c r="AG205" s="55"/>
      <c r="AH205" s="55"/>
      <c r="AI205" s="55"/>
      <c r="AJ205" s="55"/>
      <c r="AK205" s="55"/>
      <c r="AL205" s="55"/>
      <c r="AM205" s="57"/>
      <c r="AN205" s="57"/>
      <c r="AO205" s="57"/>
      <c r="AP205" s="57"/>
      <c r="AQ205" s="58"/>
      <c r="AR205" s="58"/>
      <c r="AS205" s="57"/>
      <c r="AT205" s="57"/>
      <c r="AU205" s="57"/>
      <c r="AV205" s="147"/>
      <c r="AW205" s="57"/>
      <c r="AX205" s="57">
        <v>0</v>
      </c>
      <c r="AY205" s="58"/>
      <c r="AZ205" s="58">
        <v>363.2</v>
      </c>
      <c r="BA205" s="74">
        <v>0</v>
      </c>
      <c r="BB205" s="58">
        <v>33451.370000000003</v>
      </c>
      <c r="BC205" s="58">
        <v>28806.170000000002</v>
      </c>
      <c r="BD205" s="252"/>
      <c r="BE205" s="170">
        <v>476</v>
      </c>
      <c r="BF205" s="101" t="s">
        <v>7048</v>
      </c>
      <c r="BG205" s="158" t="s">
        <v>234</v>
      </c>
      <c r="BH205" s="92" t="s">
        <v>6028</v>
      </c>
      <c r="BI205" s="124">
        <v>2995</v>
      </c>
      <c r="BJ205" s="124">
        <v>2995</v>
      </c>
      <c r="BK205" s="124">
        <v>0</v>
      </c>
      <c r="BL205" s="158"/>
      <c r="BM205" s="59"/>
      <c r="BN205" s="60"/>
      <c r="BO205" s="60"/>
      <c r="BP205" s="48"/>
      <c r="BQ205" s="368">
        <v>8</v>
      </c>
      <c r="BR205" s="380" t="s">
        <v>700</v>
      </c>
      <c r="BS205" s="381" t="s">
        <v>51</v>
      </c>
      <c r="BT205" s="382" t="s">
        <v>793</v>
      </c>
      <c r="BU205" s="383" t="s">
        <v>752</v>
      </c>
      <c r="BV205" s="384" t="s">
        <v>1581</v>
      </c>
      <c r="BW205" s="384">
        <v>60190</v>
      </c>
      <c r="BX205" s="385" t="s">
        <v>7245</v>
      </c>
      <c r="BY205" s="84"/>
      <c r="BZ205" s="495">
        <v>1131</v>
      </c>
      <c r="CA205" s="320" t="b">
        <f>EXACT(A205,CH205)</f>
        <v>1</v>
      </c>
      <c r="CB205" s="318" t="b">
        <f>EXACT(D205,CF205)</f>
        <v>1</v>
      </c>
      <c r="CC205" s="318" t="b">
        <f>EXACT(E205,CG205)</f>
        <v>1</v>
      </c>
      <c r="CD205" s="502">
        <f>+S204-BC204</f>
        <v>0</v>
      </c>
      <c r="CE205" s="51" t="s">
        <v>672</v>
      </c>
      <c r="CF205" s="157" t="s">
        <v>234</v>
      </c>
      <c r="CG205" s="103" t="s">
        <v>6028</v>
      </c>
      <c r="CH205" s="275">
        <v>3410500387941</v>
      </c>
      <c r="CI205" s="447"/>
      <c r="CJ205" s="17"/>
      <c r="CK205" s="276"/>
      <c r="CL205" s="17"/>
      <c r="CM205" s="273"/>
      <c r="CN205" s="17"/>
      <c r="CO205" s="158"/>
    </row>
    <row r="206" spans="1:93" s="51" customFormat="1">
      <c r="A206" s="452" t="s">
        <v>4990</v>
      </c>
      <c r="B206" s="83" t="s">
        <v>709</v>
      </c>
      <c r="C206" s="129" t="s">
        <v>686</v>
      </c>
      <c r="D206" s="158" t="s">
        <v>3857</v>
      </c>
      <c r="E206" s="92" t="s">
        <v>3858</v>
      </c>
      <c r="F206" s="452" t="s">
        <v>4990</v>
      </c>
      <c r="G206" s="59" t="s">
        <v>1580</v>
      </c>
      <c r="H206" s="449" t="s">
        <v>3973</v>
      </c>
      <c r="I206" s="234">
        <v>34996.97</v>
      </c>
      <c r="J206" s="234">
        <v>0</v>
      </c>
      <c r="K206" s="234">
        <v>45.3</v>
      </c>
      <c r="L206" s="234">
        <v>0</v>
      </c>
      <c r="M206" s="85">
        <v>0</v>
      </c>
      <c r="N206" s="85">
        <v>0</v>
      </c>
      <c r="O206" s="234">
        <v>0</v>
      </c>
      <c r="P206" s="234">
        <v>460.44</v>
      </c>
      <c r="Q206" s="234">
        <v>0</v>
      </c>
      <c r="R206" s="234">
        <v>16393.599999999999</v>
      </c>
      <c r="S206" s="234">
        <v>18188.230000000003</v>
      </c>
      <c r="T206" s="227" t="s">
        <v>1581</v>
      </c>
      <c r="U206" s="496">
        <v>578</v>
      </c>
      <c r="V206" s="129" t="s">
        <v>686</v>
      </c>
      <c r="W206" s="158" t="s">
        <v>3857</v>
      </c>
      <c r="X206" s="92" t="s">
        <v>3858</v>
      </c>
      <c r="Y206" s="262">
        <v>3410800010893</v>
      </c>
      <c r="Z206" s="228" t="s">
        <v>1581</v>
      </c>
      <c r="AA206" s="266">
        <v>16854.039999999997</v>
      </c>
      <c r="AB206" s="66">
        <v>13875</v>
      </c>
      <c r="AC206" s="65"/>
      <c r="AD206" s="148">
        <v>863</v>
      </c>
      <c r="AE206" s="65">
        <v>424</v>
      </c>
      <c r="AF206" s="65">
        <v>1031.5999999999999</v>
      </c>
      <c r="AG206" s="65"/>
      <c r="AH206" s="65">
        <v>200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148"/>
      <c r="AW206" s="65"/>
      <c r="AX206" s="65">
        <v>0</v>
      </c>
      <c r="AY206" s="65"/>
      <c r="AZ206" s="65">
        <v>460.44</v>
      </c>
      <c r="BA206" s="57">
        <v>0</v>
      </c>
      <c r="BB206" s="65">
        <v>35042.270000000004</v>
      </c>
      <c r="BC206" s="65">
        <v>18188.230000000007</v>
      </c>
      <c r="BD206" s="252"/>
      <c r="BE206" s="170">
        <v>579</v>
      </c>
      <c r="BF206" s="163" t="s">
        <v>4067</v>
      </c>
      <c r="BG206" s="158" t="s">
        <v>3857</v>
      </c>
      <c r="BH206" s="92" t="s">
        <v>3858</v>
      </c>
      <c r="BI206" s="171">
        <v>13875</v>
      </c>
      <c r="BJ206" s="172">
        <v>13875</v>
      </c>
      <c r="BK206" s="171">
        <v>0</v>
      </c>
      <c r="BL206" s="456"/>
      <c r="BM206" s="48" t="s">
        <v>677</v>
      </c>
      <c r="BN206" s="67"/>
      <c r="BO206" s="67"/>
      <c r="BP206" s="48"/>
      <c r="BQ206" s="368">
        <v>7</v>
      </c>
      <c r="BR206" s="380">
        <v>3</v>
      </c>
      <c r="BS206" s="381" t="s">
        <v>4122</v>
      </c>
      <c r="BT206" s="382" t="s">
        <v>247</v>
      </c>
      <c r="BU206" s="382" t="s">
        <v>247</v>
      </c>
      <c r="BV206" s="384" t="s">
        <v>128</v>
      </c>
      <c r="BW206" s="384">
        <v>60190</v>
      </c>
      <c r="BX206" s="385"/>
      <c r="BY206" s="62"/>
      <c r="BZ206" s="475">
        <v>476</v>
      </c>
      <c r="CA206" s="320" t="b">
        <f>EXACT(A206,CH206)</f>
        <v>1</v>
      </c>
      <c r="CB206" s="318" t="b">
        <f>EXACT(D206,CF206)</f>
        <v>1</v>
      </c>
      <c r="CC206" s="318" t="b">
        <f>EXACT(E206,CG206)</f>
        <v>1</v>
      </c>
      <c r="CD206" s="502">
        <f>+S205-BC205</f>
        <v>0</v>
      </c>
      <c r="CE206" s="51" t="s">
        <v>686</v>
      </c>
      <c r="CF206" s="157" t="s">
        <v>3857</v>
      </c>
      <c r="CG206" s="99" t="s">
        <v>3858</v>
      </c>
      <c r="CH206" s="311">
        <v>3410800010893</v>
      </c>
      <c r="CI206" s="447"/>
      <c r="CK206" s="276"/>
      <c r="CM206" s="273"/>
      <c r="CN206" s="17"/>
      <c r="CO206" s="158"/>
    </row>
    <row r="207" spans="1:93" s="51" customFormat="1">
      <c r="A207" s="452" t="s">
        <v>4549</v>
      </c>
      <c r="B207" s="83" t="s">
        <v>709</v>
      </c>
      <c r="C207" s="129" t="s">
        <v>686</v>
      </c>
      <c r="D207" s="158" t="s">
        <v>1238</v>
      </c>
      <c r="E207" s="92" t="s">
        <v>424</v>
      </c>
      <c r="F207" s="452" t="s">
        <v>4549</v>
      </c>
      <c r="G207" s="59" t="s">
        <v>1580</v>
      </c>
      <c r="H207" s="449" t="s">
        <v>1052</v>
      </c>
      <c r="I207" s="234">
        <v>18640.54</v>
      </c>
      <c r="J207" s="234">
        <v>0</v>
      </c>
      <c r="K207" s="234">
        <v>11.93</v>
      </c>
      <c r="L207" s="234">
        <v>0</v>
      </c>
      <c r="M207" s="85">
        <v>1714</v>
      </c>
      <c r="N207" s="85">
        <v>0</v>
      </c>
      <c r="O207" s="234">
        <v>0</v>
      </c>
      <c r="P207" s="234">
        <v>0</v>
      </c>
      <c r="Q207" s="234">
        <v>0</v>
      </c>
      <c r="R207" s="234">
        <v>1287</v>
      </c>
      <c r="S207" s="234">
        <v>19079.47</v>
      </c>
      <c r="T207" s="227" t="s">
        <v>1581</v>
      </c>
      <c r="U207" s="496">
        <v>1118</v>
      </c>
      <c r="V207" s="129" t="s">
        <v>686</v>
      </c>
      <c r="W207" s="158" t="s">
        <v>1238</v>
      </c>
      <c r="X207" s="92" t="s">
        <v>424</v>
      </c>
      <c r="Y207" s="262">
        <v>3420300165006</v>
      </c>
      <c r="Z207" s="228" t="s">
        <v>1581</v>
      </c>
      <c r="AA207" s="266">
        <v>1287</v>
      </c>
      <c r="AB207" s="524">
        <v>0</v>
      </c>
      <c r="AC207" s="527"/>
      <c r="AD207" s="175">
        <v>863</v>
      </c>
      <c r="AE207" s="175">
        <v>424</v>
      </c>
      <c r="AF207" s="524"/>
      <c r="AG207" s="524"/>
      <c r="AH207" s="524"/>
      <c r="AI207" s="524"/>
      <c r="AJ207" s="524"/>
      <c r="AK207" s="524"/>
      <c r="AL207" s="524"/>
      <c r="AM207" s="65"/>
      <c r="AN207" s="65"/>
      <c r="AO207" s="65"/>
      <c r="AP207" s="65"/>
      <c r="AQ207" s="66"/>
      <c r="AR207" s="66"/>
      <c r="AS207" s="65"/>
      <c r="AT207" s="65"/>
      <c r="AU207" s="65"/>
      <c r="AV207" s="148"/>
      <c r="AW207" s="65"/>
      <c r="AX207" s="65">
        <v>0</v>
      </c>
      <c r="AY207" s="66"/>
      <c r="AZ207" s="66">
        <v>0</v>
      </c>
      <c r="BA207" s="74">
        <v>0</v>
      </c>
      <c r="BB207" s="66">
        <v>20366.47</v>
      </c>
      <c r="BC207" s="66">
        <v>19079.47</v>
      </c>
      <c r="BD207" s="252"/>
      <c r="BE207" s="170">
        <v>1119</v>
      </c>
      <c r="BF207" s="101" t="s">
        <v>2338</v>
      </c>
      <c r="BG207" s="158" t="s">
        <v>1238</v>
      </c>
      <c r="BH207" s="92" t="s">
        <v>424</v>
      </c>
      <c r="BI207" s="169">
        <v>0</v>
      </c>
      <c r="BJ207" s="124">
        <v>0</v>
      </c>
      <c r="BK207" s="124">
        <v>0</v>
      </c>
      <c r="BL207" s="158"/>
      <c r="BM207" s="48"/>
      <c r="BN207" s="67"/>
      <c r="BO207" s="67"/>
      <c r="BP207" s="164"/>
      <c r="BQ207" s="368" t="s">
        <v>770</v>
      </c>
      <c r="BR207" s="380" t="s">
        <v>709</v>
      </c>
      <c r="BS207" s="381" t="s">
        <v>771</v>
      </c>
      <c r="BT207" s="383" t="s">
        <v>719</v>
      </c>
      <c r="BU207" s="383" t="s">
        <v>719</v>
      </c>
      <c r="BV207" s="384" t="s">
        <v>1581</v>
      </c>
      <c r="BW207" s="384">
        <v>60140</v>
      </c>
      <c r="BX207" s="385" t="s">
        <v>1544</v>
      </c>
      <c r="BY207" s="76"/>
      <c r="BZ207" s="495">
        <v>579</v>
      </c>
      <c r="CA207" s="320" t="b">
        <f>EXACT(A207,CH207)</f>
        <v>1</v>
      </c>
      <c r="CB207" s="318" t="b">
        <f>EXACT(D207,CF207)</f>
        <v>1</v>
      </c>
      <c r="CC207" s="318" t="b">
        <f>EXACT(E207,CG207)</f>
        <v>1</v>
      </c>
      <c r="CD207" s="502">
        <f>+S206-BC206</f>
        <v>0</v>
      </c>
      <c r="CE207" s="51" t="s">
        <v>686</v>
      </c>
      <c r="CF207" s="157" t="s">
        <v>1238</v>
      </c>
      <c r="CG207" s="99" t="s">
        <v>424</v>
      </c>
      <c r="CH207" s="311">
        <v>3420300165006</v>
      </c>
      <c r="CI207" s="447"/>
      <c r="CJ207" s="17"/>
      <c r="CK207" s="276"/>
      <c r="CL207" s="17"/>
      <c r="CM207" s="273"/>
      <c r="CN207" s="17"/>
      <c r="CO207" s="157"/>
    </row>
    <row r="208" spans="1:93" s="51" customFormat="1">
      <c r="A208" s="452" t="s">
        <v>4755</v>
      </c>
      <c r="B208" s="83" t="s">
        <v>709</v>
      </c>
      <c r="C208" s="237" t="s">
        <v>672</v>
      </c>
      <c r="D208" s="86" t="s">
        <v>423</v>
      </c>
      <c r="E208" s="92" t="s">
        <v>424</v>
      </c>
      <c r="F208" s="452" t="s">
        <v>4755</v>
      </c>
      <c r="G208" s="59" t="s">
        <v>1580</v>
      </c>
      <c r="H208" s="449" t="s">
        <v>982</v>
      </c>
      <c r="I208" s="244">
        <v>20124</v>
      </c>
      <c r="J208" s="310">
        <v>0</v>
      </c>
      <c r="K208" s="81">
        <v>0</v>
      </c>
      <c r="L208" s="81">
        <v>0</v>
      </c>
      <c r="M208" s="85">
        <v>1645</v>
      </c>
      <c r="N208" s="81">
        <v>0</v>
      </c>
      <c r="O208" s="81">
        <v>0</v>
      </c>
      <c r="P208" s="85">
        <v>0</v>
      </c>
      <c r="Q208" s="81">
        <v>0</v>
      </c>
      <c r="R208" s="85">
        <v>1287</v>
      </c>
      <c r="S208" s="81">
        <v>20482</v>
      </c>
      <c r="T208" s="227" t="s">
        <v>1581</v>
      </c>
      <c r="U208" s="496">
        <v>820</v>
      </c>
      <c r="V208" s="237" t="s">
        <v>672</v>
      </c>
      <c r="W208" s="86" t="s">
        <v>423</v>
      </c>
      <c r="X208" s="92" t="s">
        <v>424</v>
      </c>
      <c r="Y208" s="262">
        <v>3420300165022</v>
      </c>
      <c r="Z208" s="228" t="s">
        <v>1581</v>
      </c>
      <c r="AA208" s="55">
        <v>1287</v>
      </c>
      <c r="AB208" s="55">
        <v>0</v>
      </c>
      <c r="AC208" s="59"/>
      <c r="AD208" s="175">
        <v>863</v>
      </c>
      <c r="AE208" s="175">
        <v>424</v>
      </c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148"/>
      <c r="AW208" s="59"/>
      <c r="AX208" s="59">
        <v>0</v>
      </c>
      <c r="AY208" s="59"/>
      <c r="AZ208" s="55">
        <v>0</v>
      </c>
      <c r="BA208" s="74">
        <v>0</v>
      </c>
      <c r="BB208" s="55">
        <v>21769</v>
      </c>
      <c r="BC208" s="55">
        <v>20482</v>
      </c>
      <c r="BD208" s="252"/>
      <c r="BE208" s="170">
        <v>821</v>
      </c>
      <c r="BF208" s="101" t="s">
        <v>2263</v>
      </c>
      <c r="BG208" s="158" t="s">
        <v>423</v>
      </c>
      <c r="BH208" s="92" t="s">
        <v>424</v>
      </c>
      <c r="BI208" s="55">
        <v>0</v>
      </c>
      <c r="BJ208" s="55">
        <v>0</v>
      </c>
      <c r="BK208" s="124">
        <v>0</v>
      </c>
      <c r="BL208" s="158"/>
      <c r="BM208" s="59"/>
      <c r="BN208" s="59"/>
      <c r="BO208" s="59"/>
      <c r="BP208" s="48"/>
      <c r="BQ208" s="368" t="s">
        <v>1540</v>
      </c>
      <c r="BR208" s="380" t="s">
        <v>709</v>
      </c>
      <c r="BS208" s="381" t="s">
        <v>1541</v>
      </c>
      <c r="BT208" s="382" t="s">
        <v>719</v>
      </c>
      <c r="BU208" s="383" t="s">
        <v>719</v>
      </c>
      <c r="BV208" s="384" t="s">
        <v>1581</v>
      </c>
      <c r="BW208" s="384">
        <v>60140</v>
      </c>
      <c r="BX208" s="385" t="s">
        <v>1544</v>
      </c>
      <c r="BY208" s="76"/>
      <c r="BZ208" s="495">
        <v>1117</v>
      </c>
      <c r="CA208" s="320" t="b">
        <f>EXACT(A208,CH208)</f>
        <v>1</v>
      </c>
      <c r="CB208" s="318" t="b">
        <f>EXACT(D208,CF208)</f>
        <v>1</v>
      </c>
      <c r="CC208" s="318" t="b">
        <f>EXACT(E208,CG208)</f>
        <v>1</v>
      </c>
      <c r="CD208" s="502">
        <f>+S207-BC207</f>
        <v>0</v>
      </c>
      <c r="CE208" s="51" t="s">
        <v>672</v>
      </c>
      <c r="CF208" s="157" t="s">
        <v>423</v>
      </c>
      <c r="CG208" s="103" t="s">
        <v>424</v>
      </c>
      <c r="CH208" s="275">
        <v>3420300165022</v>
      </c>
      <c r="CI208" s="447"/>
      <c r="CK208" s="276"/>
      <c r="CL208" s="17"/>
      <c r="CM208" s="273"/>
      <c r="CN208" s="17"/>
      <c r="CO208" s="157"/>
    </row>
    <row r="209" spans="1:93" s="51" customFormat="1">
      <c r="A209" s="452" t="s">
        <v>4712</v>
      </c>
      <c r="B209" s="83" t="s">
        <v>709</v>
      </c>
      <c r="C209" s="129" t="s">
        <v>672</v>
      </c>
      <c r="D209" s="158" t="s">
        <v>340</v>
      </c>
      <c r="E209" s="92" t="s">
        <v>341</v>
      </c>
      <c r="F209" s="452" t="s">
        <v>4712</v>
      </c>
      <c r="G209" s="59" t="s">
        <v>1580</v>
      </c>
      <c r="H209" s="449" t="s">
        <v>998</v>
      </c>
      <c r="I209" s="234">
        <v>15114.4</v>
      </c>
      <c r="J209" s="234">
        <v>0</v>
      </c>
      <c r="K209" s="234">
        <v>76.13</v>
      </c>
      <c r="L209" s="234">
        <v>0</v>
      </c>
      <c r="M209" s="85">
        <v>2932</v>
      </c>
      <c r="N209" s="85">
        <v>0</v>
      </c>
      <c r="O209" s="234">
        <v>0</v>
      </c>
      <c r="P209" s="234">
        <v>0</v>
      </c>
      <c r="Q209" s="234">
        <v>0</v>
      </c>
      <c r="R209" s="234">
        <v>1287</v>
      </c>
      <c r="S209" s="234">
        <v>16835.53</v>
      </c>
      <c r="T209" s="227" t="s">
        <v>1581</v>
      </c>
      <c r="U209" s="496">
        <v>900</v>
      </c>
      <c r="V209" s="129" t="s">
        <v>672</v>
      </c>
      <c r="W209" s="158" t="s">
        <v>340</v>
      </c>
      <c r="X209" s="92" t="s">
        <v>341</v>
      </c>
      <c r="Y209" s="262">
        <v>3421000053459</v>
      </c>
      <c r="Z209" s="228" t="s">
        <v>1581</v>
      </c>
      <c r="AA209" s="266">
        <v>1287</v>
      </c>
      <c r="AB209" s="65">
        <v>0</v>
      </c>
      <c r="AC209" s="65"/>
      <c r="AD209" s="65">
        <v>863</v>
      </c>
      <c r="AE209" s="65">
        <v>424</v>
      </c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148"/>
      <c r="AW209" s="65"/>
      <c r="AX209" s="65">
        <v>0</v>
      </c>
      <c r="AY209" s="65"/>
      <c r="AZ209" s="65">
        <v>0</v>
      </c>
      <c r="BA209" s="57">
        <v>0</v>
      </c>
      <c r="BB209" s="65">
        <v>18122.53</v>
      </c>
      <c r="BC209" s="65">
        <v>16835.53</v>
      </c>
      <c r="BD209" s="252"/>
      <c r="BE209" s="170">
        <v>901</v>
      </c>
      <c r="BF209" s="163" t="s">
        <v>2280</v>
      </c>
      <c r="BG209" s="158" t="s">
        <v>340</v>
      </c>
      <c r="BH209" s="92" t="s">
        <v>341</v>
      </c>
      <c r="BI209" s="171">
        <v>0</v>
      </c>
      <c r="BJ209" s="172">
        <v>0</v>
      </c>
      <c r="BK209" s="171">
        <v>0</v>
      </c>
      <c r="BL209" s="86"/>
      <c r="BM209" s="48" t="s">
        <v>690</v>
      </c>
      <c r="BN209" s="67"/>
      <c r="BO209" s="67"/>
      <c r="BP209" s="48"/>
      <c r="BQ209" s="368" t="s">
        <v>342</v>
      </c>
      <c r="BR209" s="380" t="s">
        <v>676</v>
      </c>
      <c r="BS209" s="381" t="s">
        <v>51</v>
      </c>
      <c r="BT209" s="382" t="s">
        <v>707</v>
      </c>
      <c r="BU209" s="382" t="s">
        <v>707</v>
      </c>
      <c r="BV209" s="384" t="s">
        <v>1581</v>
      </c>
      <c r="BW209" s="384">
        <v>60220</v>
      </c>
      <c r="BX209" s="385"/>
      <c r="BY209" s="76"/>
      <c r="BZ209" s="475">
        <v>820</v>
      </c>
      <c r="CA209" s="320" t="b">
        <f>EXACT(A209,CH209)</f>
        <v>1</v>
      </c>
      <c r="CB209" s="318" t="b">
        <f>EXACT(D209,CF209)</f>
        <v>1</v>
      </c>
      <c r="CC209" s="318" t="b">
        <f>EXACT(E209,CG209)</f>
        <v>1</v>
      </c>
      <c r="CD209" s="502">
        <f>+S208-BC208</f>
        <v>0</v>
      </c>
      <c r="CE209" s="1" t="s">
        <v>672</v>
      </c>
      <c r="CF209" s="157" t="s">
        <v>340</v>
      </c>
      <c r="CG209" s="103" t="s">
        <v>341</v>
      </c>
      <c r="CH209" s="311">
        <v>3421000053459</v>
      </c>
      <c r="CI209" s="447"/>
      <c r="CK209" s="276"/>
      <c r="CM209" s="273"/>
      <c r="CN209" s="17"/>
      <c r="CO209" s="157"/>
    </row>
    <row r="210" spans="1:93" s="51" customFormat="1">
      <c r="A210" s="452" t="s">
        <v>4987</v>
      </c>
      <c r="B210" s="83" t="s">
        <v>709</v>
      </c>
      <c r="C210" s="129" t="s">
        <v>686</v>
      </c>
      <c r="D210" s="158" t="s">
        <v>483</v>
      </c>
      <c r="E210" s="92" t="s">
        <v>341</v>
      </c>
      <c r="F210" s="452" t="s">
        <v>4987</v>
      </c>
      <c r="G210" s="59" t="s">
        <v>1580</v>
      </c>
      <c r="H210" s="449" t="s">
        <v>1835</v>
      </c>
      <c r="I210" s="234">
        <v>20144.84</v>
      </c>
      <c r="J210" s="234">
        <v>0</v>
      </c>
      <c r="K210" s="234">
        <v>0</v>
      </c>
      <c r="L210" s="234">
        <v>0</v>
      </c>
      <c r="M210" s="85">
        <v>1853</v>
      </c>
      <c r="N210" s="85">
        <v>0</v>
      </c>
      <c r="O210" s="234">
        <v>0</v>
      </c>
      <c r="P210" s="234">
        <v>0</v>
      </c>
      <c r="Q210" s="234">
        <v>0</v>
      </c>
      <c r="R210" s="234">
        <v>3065.25</v>
      </c>
      <c r="S210" s="234">
        <v>18932.59</v>
      </c>
      <c r="T210" s="227" t="s">
        <v>1581</v>
      </c>
      <c r="U210" s="496">
        <v>574</v>
      </c>
      <c r="V210" s="129" t="s">
        <v>686</v>
      </c>
      <c r="W210" s="158" t="s">
        <v>483</v>
      </c>
      <c r="X210" s="92" t="s">
        <v>341</v>
      </c>
      <c r="Y210" s="262">
        <v>3421000053467</v>
      </c>
      <c r="Z210" s="228" t="s">
        <v>1581</v>
      </c>
      <c r="AA210" s="266">
        <v>3065.25</v>
      </c>
      <c r="AB210" s="66">
        <v>0</v>
      </c>
      <c r="AC210" s="65">
        <v>1778.25</v>
      </c>
      <c r="AD210" s="266">
        <v>863</v>
      </c>
      <c r="AE210" s="266">
        <v>424</v>
      </c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148"/>
      <c r="AW210" s="65"/>
      <c r="AX210" s="65">
        <v>0</v>
      </c>
      <c r="AY210" s="66"/>
      <c r="AZ210" s="66">
        <v>0</v>
      </c>
      <c r="BA210" s="74">
        <v>0</v>
      </c>
      <c r="BB210" s="66">
        <v>21997.84</v>
      </c>
      <c r="BC210" s="66">
        <v>18932.59</v>
      </c>
      <c r="BD210" s="252"/>
      <c r="BE210" s="170">
        <v>575</v>
      </c>
      <c r="BF210" s="101" t="s">
        <v>2216</v>
      </c>
      <c r="BG210" s="158" t="s">
        <v>483</v>
      </c>
      <c r="BH210" s="92" t="s">
        <v>341</v>
      </c>
      <c r="BI210" s="66">
        <v>0</v>
      </c>
      <c r="BJ210" s="58">
        <v>0</v>
      </c>
      <c r="BK210" s="124">
        <v>0</v>
      </c>
      <c r="BL210" s="158"/>
      <c r="BM210" s="48" t="s">
        <v>677</v>
      </c>
      <c r="BN210" s="67"/>
      <c r="BO210" s="67"/>
      <c r="BP210" s="59"/>
      <c r="BQ210" s="370" t="s">
        <v>761</v>
      </c>
      <c r="BR210" s="387" t="s">
        <v>676</v>
      </c>
      <c r="BS210" s="381" t="s">
        <v>709</v>
      </c>
      <c r="BT210" s="388" t="s">
        <v>707</v>
      </c>
      <c r="BU210" s="388" t="s">
        <v>707</v>
      </c>
      <c r="BV210" s="388" t="s">
        <v>1581</v>
      </c>
      <c r="BW210" s="389">
        <v>60220</v>
      </c>
      <c r="BX210" s="389" t="s">
        <v>762</v>
      </c>
      <c r="BY210" s="84"/>
      <c r="BZ210" s="475">
        <v>900</v>
      </c>
      <c r="CA210" s="320" t="b">
        <f>EXACT(A210,CH210)</f>
        <v>1</v>
      </c>
      <c r="CB210" s="318" t="b">
        <f>EXACT(D210,CF210)</f>
        <v>1</v>
      </c>
      <c r="CC210" s="318" t="b">
        <f>EXACT(E210,CG210)</f>
        <v>1</v>
      </c>
      <c r="CD210" s="502">
        <f>+S209-BC209</f>
        <v>0</v>
      </c>
      <c r="CE210" s="17" t="s">
        <v>686</v>
      </c>
      <c r="CF210" s="157" t="s">
        <v>483</v>
      </c>
      <c r="CG210" s="103" t="s">
        <v>341</v>
      </c>
      <c r="CH210" s="275">
        <v>3421000053467</v>
      </c>
      <c r="CI210" s="447"/>
      <c r="CJ210" s="17"/>
      <c r="CK210" s="276"/>
      <c r="CM210" s="273"/>
      <c r="CN210" s="17"/>
      <c r="CO210" s="158"/>
    </row>
    <row r="211" spans="1:93" s="51" customFormat="1">
      <c r="A211" s="452" t="s">
        <v>6656</v>
      </c>
      <c r="B211" s="83" t="s">
        <v>709</v>
      </c>
      <c r="C211" s="129" t="s">
        <v>672</v>
      </c>
      <c r="D211" s="158" t="s">
        <v>6654</v>
      </c>
      <c r="E211" s="92" t="s">
        <v>6655</v>
      </c>
      <c r="F211" s="452" t="s">
        <v>6656</v>
      </c>
      <c r="G211" s="59" t="s">
        <v>1580</v>
      </c>
      <c r="H211" s="449" t="s">
        <v>6658</v>
      </c>
      <c r="I211" s="234">
        <v>40118.400000000001</v>
      </c>
      <c r="J211" s="234">
        <v>0</v>
      </c>
      <c r="K211" s="234">
        <v>0</v>
      </c>
      <c r="L211" s="234">
        <v>0</v>
      </c>
      <c r="M211" s="85">
        <v>0</v>
      </c>
      <c r="N211" s="85">
        <v>0</v>
      </c>
      <c r="O211" s="234">
        <v>0</v>
      </c>
      <c r="P211" s="234">
        <v>803.5</v>
      </c>
      <c r="Q211" s="234">
        <v>0</v>
      </c>
      <c r="R211" s="234">
        <v>1287</v>
      </c>
      <c r="S211" s="234">
        <v>38027.9</v>
      </c>
      <c r="T211" s="227" t="s">
        <v>1581</v>
      </c>
      <c r="U211" s="496">
        <v>597</v>
      </c>
      <c r="V211" s="129" t="s">
        <v>672</v>
      </c>
      <c r="W211" s="158" t="s">
        <v>6654</v>
      </c>
      <c r="X211" s="92" t="s">
        <v>6655</v>
      </c>
      <c r="Y211" s="262">
        <v>3430500698067</v>
      </c>
      <c r="Z211" s="228" t="s">
        <v>1581</v>
      </c>
      <c r="AA211" s="266">
        <v>2090.5</v>
      </c>
      <c r="AB211" s="66">
        <v>0</v>
      </c>
      <c r="AC211" s="65"/>
      <c r="AD211" s="266">
        <v>863</v>
      </c>
      <c r="AE211" s="266">
        <v>424</v>
      </c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6"/>
      <c r="AR211" s="66"/>
      <c r="AS211" s="65"/>
      <c r="AT211" s="65"/>
      <c r="AU211" s="65"/>
      <c r="AV211" s="148"/>
      <c r="AW211" s="65"/>
      <c r="AX211" s="65">
        <v>0</v>
      </c>
      <c r="AY211" s="66"/>
      <c r="AZ211" s="66">
        <v>803.5</v>
      </c>
      <c r="BA211" s="74">
        <v>0</v>
      </c>
      <c r="BB211" s="66">
        <v>40118.400000000001</v>
      </c>
      <c r="BC211" s="66">
        <v>38027.9</v>
      </c>
      <c r="BD211" s="252"/>
      <c r="BE211" s="170">
        <v>598</v>
      </c>
      <c r="BF211" s="101" t="s">
        <v>6660</v>
      </c>
      <c r="BG211" s="158" t="s">
        <v>6654</v>
      </c>
      <c r="BH211" s="92" t="s">
        <v>6655</v>
      </c>
      <c r="BI211" s="169">
        <v>0</v>
      </c>
      <c r="BJ211" s="124">
        <v>0</v>
      </c>
      <c r="BK211" s="124">
        <v>0</v>
      </c>
      <c r="BL211" s="158"/>
      <c r="BM211" s="48"/>
      <c r="BN211" s="67"/>
      <c r="BO211" s="67"/>
      <c r="BP211" s="48"/>
      <c r="BQ211" s="369" t="s">
        <v>6661</v>
      </c>
      <c r="BR211" s="380" t="s">
        <v>700</v>
      </c>
      <c r="BS211" s="381" t="s">
        <v>709</v>
      </c>
      <c r="BT211" s="382" t="s">
        <v>1395</v>
      </c>
      <c r="BU211" s="383" t="s">
        <v>1997</v>
      </c>
      <c r="BV211" s="384" t="s">
        <v>1998</v>
      </c>
      <c r="BW211" s="384">
        <v>16110</v>
      </c>
      <c r="BX211" s="385" t="s">
        <v>6662</v>
      </c>
      <c r="BY211" s="84"/>
      <c r="BZ211" s="495">
        <v>575</v>
      </c>
      <c r="CA211" s="320" t="b">
        <f>EXACT(A211,CH211)</f>
        <v>1</v>
      </c>
      <c r="CB211" s="318" t="b">
        <f>EXACT(D211,CF211)</f>
        <v>1</v>
      </c>
      <c r="CC211" s="318" t="b">
        <f>EXACT(E211,CG211)</f>
        <v>1</v>
      </c>
      <c r="CD211" s="502">
        <f>+S210-BC210</f>
        <v>0</v>
      </c>
      <c r="CE211" s="17" t="s">
        <v>672</v>
      </c>
      <c r="CF211" s="17" t="s">
        <v>6654</v>
      </c>
      <c r="CG211" s="103" t="s">
        <v>6655</v>
      </c>
      <c r="CH211" s="275">
        <v>3430500698067</v>
      </c>
      <c r="CI211" s="447"/>
      <c r="CJ211" s="17"/>
      <c r="CK211" s="276"/>
      <c r="CL211" s="17"/>
      <c r="CM211" s="17"/>
      <c r="CN211" s="17"/>
      <c r="CO211" s="17"/>
    </row>
    <row r="212" spans="1:93" s="51" customFormat="1">
      <c r="A212" s="452" t="s">
        <v>5034</v>
      </c>
      <c r="B212" s="83" t="s">
        <v>709</v>
      </c>
      <c r="C212" s="129" t="s">
        <v>672</v>
      </c>
      <c r="D212" s="158" t="s">
        <v>3389</v>
      </c>
      <c r="E212" s="92" t="s">
        <v>3390</v>
      </c>
      <c r="F212" s="452" t="s">
        <v>5034</v>
      </c>
      <c r="G212" s="59" t="s">
        <v>1580</v>
      </c>
      <c r="H212" s="449" t="s">
        <v>3483</v>
      </c>
      <c r="I212" s="234">
        <v>26902.400000000001</v>
      </c>
      <c r="J212" s="234">
        <v>0</v>
      </c>
      <c r="K212" s="234">
        <v>0</v>
      </c>
      <c r="L212" s="234">
        <v>0</v>
      </c>
      <c r="M212" s="85">
        <v>0</v>
      </c>
      <c r="N212" s="85">
        <v>0</v>
      </c>
      <c r="O212" s="234">
        <v>0</v>
      </c>
      <c r="P212" s="234">
        <v>0</v>
      </c>
      <c r="Q212" s="234">
        <v>0</v>
      </c>
      <c r="R212" s="234">
        <v>19743</v>
      </c>
      <c r="S212" s="234">
        <v>7159.4000000000015</v>
      </c>
      <c r="T212" s="227" t="s">
        <v>1581</v>
      </c>
      <c r="U212" s="496">
        <v>669</v>
      </c>
      <c r="V212" s="129" t="s">
        <v>672</v>
      </c>
      <c r="W212" s="158" t="s">
        <v>3389</v>
      </c>
      <c r="X212" s="92" t="s">
        <v>3390</v>
      </c>
      <c r="Y212" s="262">
        <v>3440300396369</v>
      </c>
      <c r="Z212" s="228" t="s">
        <v>1581</v>
      </c>
      <c r="AA212" s="266">
        <v>19743</v>
      </c>
      <c r="AB212" s="65">
        <v>18880</v>
      </c>
      <c r="AC212" s="65"/>
      <c r="AD212" s="65">
        <v>863</v>
      </c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148"/>
      <c r="AW212" s="65"/>
      <c r="AX212" s="65">
        <v>0</v>
      </c>
      <c r="AY212" s="65"/>
      <c r="AZ212" s="65">
        <v>0</v>
      </c>
      <c r="BA212" s="57">
        <v>0</v>
      </c>
      <c r="BB212" s="65">
        <v>26902.400000000001</v>
      </c>
      <c r="BC212" s="65">
        <v>7159.4000000000015</v>
      </c>
      <c r="BD212" s="252"/>
      <c r="BE212" s="170">
        <v>670</v>
      </c>
      <c r="BF212" s="163" t="s">
        <v>3564</v>
      </c>
      <c r="BG212" s="158" t="s">
        <v>3389</v>
      </c>
      <c r="BH212" s="92" t="s">
        <v>3390</v>
      </c>
      <c r="BI212" s="171">
        <v>18880</v>
      </c>
      <c r="BJ212" s="172">
        <v>18880</v>
      </c>
      <c r="BK212" s="171">
        <v>0</v>
      </c>
      <c r="BL212" s="86"/>
      <c r="BM212" s="48"/>
      <c r="BN212" s="67"/>
      <c r="BO212" s="67"/>
      <c r="BP212" s="48"/>
      <c r="BQ212" s="369">
        <v>148</v>
      </c>
      <c r="BR212" s="380">
        <v>8</v>
      </c>
      <c r="BS212" s="381" t="s">
        <v>709</v>
      </c>
      <c r="BT212" s="382" t="s">
        <v>1647</v>
      </c>
      <c r="BU212" s="382" t="s">
        <v>752</v>
      </c>
      <c r="BV212" s="384" t="s">
        <v>1581</v>
      </c>
      <c r="BW212" s="384">
        <v>60190</v>
      </c>
      <c r="BX212" s="385" t="s">
        <v>3687</v>
      </c>
      <c r="BY212" s="573"/>
      <c r="BZ212" s="475">
        <v>598</v>
      </c>
      <c r="CA212" s="320" t="b">
        <f>EXACT(A212,CH212)</f>
        <v>1</v>
      </c>
      <c r="CB212" s="318" t="b">
        <f>EXACT(D212,CF212)</f>
        <v>1</v>
      </c>
      <c r="CC212" s="318" t="b">
        <f>EXACT(E212,CG212)</f>
        <v>1</v>
      </c>
      <c r="CD212" s="502">
        <f>+S211-BC211</f>
        <v>0</v>
      </c>
      <c r="CE212" s="17" t="s">
        <v>672</v>
      </c>
      <c r="CF212" s="17" t="s">
        <v>3389</v>
      </c>
      <c r="CG212" s="103" t="s">
        <v>3390</v>
      </c>
      <c r="CH212" s="275">
        <v>3440300396369</v>
      </c>
      <c r="CJ212" s="17"/>
      <c r="CK212" s="276"/>
      <c r="CL212" s="17"/>
      <c r="CM212" s="273"/>
      <c r="CN212" s="17"/>
      <c r="CO212" s="17"/>
    </row>
    <row r="213" spans="1:93" s="51" customFormat="1">
      <c r="A213" s="452" t="s">
        <v>5035</v>
      </c>
      <c r="B213" s="83" t="s">
        <v>709</v>
      </c>
      <c r="C213" s="129" t="s">
        <v>686</v>
      </c>
      <c r="D213" s="158" t="s">
        <v>1216</v>
      </c>
      <c r="E213" s="158" t="s">
        <v>1217</v>
      </c>
      <c r="F213" s="452" t="s">
        <v>5035</v>
      </c>
      <c r="G213" s="59" t="s">
        <v>1580</v>
      </c>
      <c r="H213" s="449" t="s">
        <v>956</v>
      </c>
      <c r="I213" s="234">
        <v>19534.939999999999</v>
      </c>
      <c r="J213" s="234">
        <v>0</v>
      </c>
      <c r="K213" s="234">
        <v>0</v>
      </c>
      <c r="L213" s="234">
        <v>0</v>
      </c>
      <c r="M213" s="85">
        <v>1796</v>
      </c>
      <c r="N213" s="85">
        <v>0</v>
      </c>
      <c r="O213" s="234">
        <v>0</v>
      </c>
      <c r="P213" s="234">
        <v>0</v>
      </c>
      <c r="Q213" s="234">
        <v>0</v>
      </c>
      <c r="R213" s="234">
        <v>11363</v>
      </c>
      <c r="S213" s="234">
        <v>7467.9399999999987</v>
      </c>
      <c r="T213" s="227" t="s">
        <v>1581</v>
      </c>
      <c r="U213" s="496">
        <v>670</v>
      </c>
      <c r="V213" s="129" t="s">
        <v>686</v>
      </c>
      <c r="W213" s="158" t="s">
        <v>1216</v>
      </c>
      <c r="X213" s="158" t="s">
        <v>1217</v>
      </c>
      <c r="Y213" s="262">
        <v>3449900072082</v>
      </c>
      <c r="Z213" s="228" t="s">
        <v>1581</v>
      </c>
      <c r="AA213" s="54">
        <v>13863</v>
      </c>
      <c r="AB213" s="55">
        <v>0</v>
      </c>
      <c r="AC213" s="56"/>
      <c r="AD213" s="175">
        <v>863</v>
      </c>
      <c r="AE213" s="175"/>
      <c r="AF213" s="55"/>
      <c r="AG213" s="55"/>
      <c r="AH213" s="55"/>
      <c r="AI213" s="55"/>
      <c r="AJ213" s="55">
        <v>1500</v>
      </c>
      <c r="AK213" s="55"/>
      <c r="AL213" s="55"/>
      <c r="AM213" s="57"/>
      <c r="AN213" s="57"/>
      <c r="AO213" s="57"/>
      <c r="AP213" s="57"/>
      <c r="AQ213" s="58">
        <v>9000</v>
      </c>
      <c r="AR213" s="58"/>
      <c r="AS213" s="57"/>
      <c r="AT213" s="57"/>
      <c r="AU213" s="57"/>
      <c r="AV213" s="147"/>
      <c r="AW213" s="57"/>
      <c r="AX213" s="57">
        <v>2500</v>
      </c>
      <c r="AY213" s="58"/>
      <c r="AZ213" s="58">
        <v>0</v>
      </c>
      <c r="BA213" s="74">
        <v>0</v>
      </c>
      <c r="BB213" s="58">
        <v>21330.94</v>
      </c>
      <c r="BC213" s="58">
        <v>7467.9399999999987</v>
      </c>
      <c r="BD213" s="252"/>
      <c r="BE213" s="170">
        <v>671</v>
      </c>
      <c r="BF213" s="101" t="s">
        <v>2237</v>
      </c>
      <c r="BG213" s="158" t="s">
        <v>1216</v>
      </c>
      <c r="BH213" s="158" t="s">
        <v>1217</v>
      </c>
      <c r="BI213" s="58">
        <v>0</v>
      </c>
      <c r="BJ213" s="58">
        <v>0</v>
      </c>
      <c r="BK213" s="58">
        <v>0</v>
      </c>
      <c r="BL213" s="158"/>
      <c r="BM213" s="59"/>
      <c r="BN213" s="60"/>
      <c r="BO213" s="60"/>
      <c r="BP213" s="59"/>
      <c r="BQ213" s="369" t="s">
        <v>2700</v>
      </c>
      <c r="BR213" s="380" t="s">
        <v>709</v>
      </c>
      <c r="BS213" s="381" t="s">
        <v>2701</v>
      </c>
      <c r="BT213" s="383" t="s">
        <v>2702</v>
      </c>
      <c r="BU213" s="383" t="s">
        <v>1536</v>
      </c>
      <c r="BV213" s="383" t="s">
        <v>1537</v>
      </c>
      <c r="BW213" s="383">
        <v>14000</v>
      </c>
      <c r="BX213" s="385" t="s">
        <v>2699</v>
      </c>
      <c r="BY213" s="84"/>
      <c r="BZ213" s="475">
        <v>670</v>
      </c>
      <c r="CA213" s="320" t="b">
        <f>EXACT(A213,CH213)</f>
        <v>1</v>
      </c>
      <c r="CB213" s="318" t="b">
        <f>EXACT(D213,CF213)</f>
        <v>1</v>
      </c>
      <c r="CC213" s="318" t="b">
        <f>EXACT(E213,CG213)</f>
        <v>1</v>
      </c>
      <c r="CD213" s="502">
        <f>+S212-BC212</f>
        <v>0</v>
      </c>
      <c r="CE213" s="17" t="s">
        <v>686</v>
      </c>
      <c r="CF213" s="157" t="s">
        <v>1216</v>
      </c>
      <c r="CG213" s="103" t="s">
        <v>1217</v>
      </c>
      <c r="CH213" s="275">
        <v>3449900072082</v>
      </c>
      <c r="CI213" s="447"/>
      <c r="CJ213" s="17"/>
      <c r="CK213" s="276"/>
      <c r="CM213" s="273"/>
      <c r="CN213" s="17"/>
      <c r="CO213" s="364"/>
    </row>
    <row r="214" spans="1:93" s="51" customFormat="1">
      <c r="A214" s="452" t="s">
        <v>7447</v>
      </c>
      <c r="B214" s="83" t="s">
        <v>709</v>
      </c>
      <c r="C214" s="237" t="s">
        <v>686</v>
      </c>
      <c r="D214" s="158" t="s">
        <v>7384</v>
      </c>
      <c r="E214" s="1" t="s">
        <v>7385</v>
      </c>
      <c r="F214" s="452" t="s">
        <v>7447</v>
      </c>
      <c r="G214" s="59" t="s">
        <v>1580</v>
      </c>
      <c r="H214" s="449" t="s">
        <v>7542</v>
      </c>
      <c r="I214" s="234">
        <v>40270.800000000003</v>
      </c>
      <c r="J214" s="234">
        <v>0</v>
      </c>
      <c r="K214" s="234">
        <v>0</v>
      </c>
      <c r="L214" s="234">
        <v>0</v>
      </c>
      <c r="M214" s="85">
        <v>0</v>
      </c>
      <c r="N214" s="85">
        <v>0</v>
      </c>
      <c r="O214" s="234">
        <v>0</v>
      </c>
      <c r="P214" s="234">
        <v>818.74</v>
      </c>
      <c r="Q214" s="234">
        <v>0</v>
      </c>
      <c r="R214" s="234">
        <v>11863</v>
      </c>
      <c r="S214" s="234">
        <v>23049.600000000002</v>
      </c>
      <c r="T214" s="227" t="s">
        <v>1581</v>
      </c>
      <c r="U214" s="496">
        <v>527</v>
      </c>
      <c r="V214" s="237" t="s">
        <v>686</v>
      </c>
      <c r="W214" s="158" t="s">
        <v>7384</v>
      </c>
      <c r="X214" s="424" t="s">
        <v>7385</v>
      </c>
      <c r="Y214" s="262" t="s">
        <v>7447</v>
      </c>
      <c r="Z214" s="228" t="s">
        <v>1581</v>
      </c>
      <c r="AA214" s="266">
        <v>17221.2</v>
      </c>
      <c r="AB214" s="66">
        <v>11000</v>
      </c>
      <c r="AC214" s="65"/>
      <c r="AD214" s="266">
        <v>863</v>
      </c>
      <c r="AE214" s="266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148"/>
      <c r="AW214" s="65"/>
      <c r="AX214" s="65">
        <v>4539.46</v>
      </c>
      <c r="AY214" s="65"/>
      <c r="AZ214" s="65">
        <v>818.74</v>
      </c>
      <c r="BA214" s="57">
        <v>0</v>
      </c>
      <c r="BB214" s="65">
        <v>40270.800000000003</v>
      </c>
      <c r="BC214" s="65">
        <v>23049.600000000002</v>
      </c>
      <c r="BD214" s="252"/>
      <c r="BE214" s="170">
        <v>528</v>
      </c>
      <c r="BF214" s="282" t="s">
        <v>7549</v>
      </c>
      <c r="BG214" s="158" t="s">
        <v>7384</v>
      </c>
      <c r="BH214" s="92" t="s">
        <v>7385</v>
      </c>
      <c r="BI214" s="171">
        <v>11000</v>
      </c>
      <c r="BJ214" s="172">
        <v>11000</v>
      </c>
      <c r="BK214" s="171">
        <v>0</v>
      </c>
      <c r="BL214" s="158"/>
      <c r="BM214" s="48"/>
      <c r="BN214" s="67"/>
      <c r="BO214" s="67"/>
      <c r="BP214" s="59"/>
      <c r="BQ214" s="370" t="s">
        <v>7558</v>
      </c>
      <c r="BR214" s="387" t="s">
        <v>716</v>
      </c>
      <c r="BS214" s="381" t="s">
        <v>709</v>
      </c>
      <c r="BT214" s="388" t="s">
        <v>1511</v>
      </c>
      <c r="BU214" s="388" t="s">
        <v>46</v>
      </c>
      <c r="BV214" s="388" t="s">
        <v>1581</v>
      </c>
      <c r="BW214" s="389">
        <v>60000</v>
      </c>
      <c r="BX214" s="389" t="s">
        <v>7559</v>
      </c>
      <c r="BY214" s="53"/>
      <c r="BZ214" s="495">
        <v>671</v>
      </c>
      <c r="CA214" s="320" t="b">
        <f>EXACT(A214,CH214)</f>
        <v>1</v>
      </c>
      <c r="CB214" s="318" t="b">
        <f>EXACT(D214,CF214)</f>
        <v>1</v>
      </c>
      <c r="CC214" s="318" t="b">
        <f>EXACT(E214,CG214)</f>
        <v>1</v>
      </c>
      <c r="CD214" s="502">
        <f>+S213-BC213</f>
        <v>0</v>
      </c>
      <c r="CE214" s="17" t="s">
        <v>686</v>
      </c>
      <c r="CF214" s="17" t="s">
        <v>7384</v>
      </c>
      <c r="CG214" s="103" t="s">
        <v>7385</v>
      </c>
      <c r="CH214" s="275" t="s">
        <v>7447</v>
      </c>
      <c r="CI214" s="447"/>
      <c r="CJ214" s="17"/>
      <c r="CK214" s="276"/>
      <c r="CL214" s="17"/>
      <c r="CM214" s="17"/>
      <c r="CN214" s="17"/>
      <c r="CO214" s="17"/>
    </row>
    <row r="215" spans="1:93">
      <c r="A215" s="452" t="s">
        <v>4789</v>
      </c>
      <c r="B215" s="83" t="s">
        <v>709</v>
      </c>
      <c r="C215" s="129" t="s">
        <v>672</v>
      </c>
      <c r="D215" s="158" t="s">
        <v>3816</v>
      </c>
      <c r="E215" s="92" t="s">
        <v>3318</v>
      </c>
      <c r="F215" s="452" t="s">
        <v>4789</v>
      </c>
      <c r="G215" s="59" t="s">
        <v>1580</v>
      </c>
      <c r="H215" s="449" t="s">
        <v>3942</v>
      </c>
      <c r="I215" s="234">
        <v>35357.58</v>
      </c>
      <c r="J215" s="234">
        <v>0</v>
      </c>
      <c r="K215" s="234">
        <v>20.25</v>
      </c>
      <c r="L215" s="234">
        <v>0</v>
      </c>
      <c r="M215" s="85">
        <v>0</v>
      </c>
      <c r="N215" s="85">
        <v>0</v>
      </c>
      <c r="O215" s="234">
        <v>0</v>
      </c>
      <c r="P215" s="234">
        <v>348.89</v>
      </c>
      <c r="Q215" s="234">
        <v>0</v>
      </c>
      <c r="R215" s="234">
        <v>9427</v>
      </c>
      <c r="S215" s="234">
        <v>25601.940000000002</v>
      </c>
      <c r="T215" s="227" t="s">
        <v>1581</v>
      </c>
      <c r="U215" s="496">
        <v>254</v>
      </c>
      <c r="V215" s="129" t="s">
        <v>672</v>
      </c>
      <c r="W215" s="158" t="s">
        <v>3816</v>
      </c>
      <c r="X215" s="92" t="s">
        <v>3318</v>
      </c>
      <c r="Y215" s="262">
        <v>3501100349928</v>
      </c>
      <c r="Z215" s="228" t="s">
        <v>1581</v>
      </c>
      <c r="AA215" s="266">
        <v>9775.89</v>
      </c>
      <c r="AB215" s="65">
        <v>4935</v>
      </c>
      <c r="AC215" s="65"/>
      <c r="AD215" s="65">
        <v>863</v>
      </c>
      <c r="AE215" s="65">
        <v>424</v>
      </c>
      <c r="AF215" s="65">
        <v>3205</v>
      </c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148"/>
      <c r="AW215" s="65"/>
      <c r="AX215" s="65">
        <v>0</v>
      </c>
      <c r="AY215" s="65"/>
      <c r="AZ215" s="65">
        <v>348.89</v>
      </c>
      <c r="BA215" s="57">
        <v>0</v>
      </c>
      <c r="BB215" s="65">
        <v>35377.83</v>
      </c>
      <c r="BC215" s="65">
        <v>25601.940000000002</v>
      </c>
      <c r="BD215" s="252"/>
      <c r="BE215" s="170">
        <v>255</v>
      </c>
      <c r="BF215" s="163" t="s">
        <v>4039</v>
      </c>
      <c r="BG215" s="158" t="s">
        <v>3816</v>
      </c>
      <c r="BH215" s="92" t="s">
        <v>3318</v>
      </c>
      <c r="BI215" s="65">
        <v>4935</v>
      </c>
      <c r="BJ215" s="57">
        <v>4935</v>
      </c>
      <c r="BK215" s="65">
        <v>0</v>
      </c>
      <c r="BL215" s="86"/>
      <c r="BM215" s="48"/>
      <c r="BN215" s="67"/>
      <c r="BO215" s="67"/>
      <c r="BP215" s="48"/>
      <c r="BQ215" s="368">
        <v>642</v>
      </c>
      <c r="BR215" s="380">
        <v>1</v>
      </c>
      <c r="BS215" s="381" t="s">
        <v>51</v>
      </c>
      <c r="BT215" s="382" t="s">
        <v>945</v>
      </c>
      <c r="BU215" s="383" t="s">
        <v>945</v>
      </c>
      <c r="BV215" s="384" t="s">
        <v>128</v>
      </c>
      <c r="BW215" s="384">
        <v>60160</v>
      </c>
      <c r="BX215" s="385" t="s">
        <v>4242</v>
      </c>
      <c r="BY215" s="76"/>
      <c r="BZ215" s="475">
        <v>528</v>
      </c>
      <c r="CA215" s="320" t="b">
        <f>EXACT(A215,CH215)</f>
        <v>1</v>
      </c>
      <c r="CB215" s="318" t="b">
        <f>EXACT(D215,CF215)</f>
        <v>1</v>
      </c>
      <c r="CC215" s="318" t="b">
        <f>EXACT(E215,CG215)</f>
        <v>1</v>
      </c>
      <c r="CD215" s="502">
        <f>+S214-BC214</f>
        <v>0</v>
      </c>
      <c r="CE215" s="51" t="s">
        <v>672</v>
      </c>
      <c r="CF215" s="17" t="s">
        <v>3816</v>
      </c>
      <c r="CG215" s="103" t="s">
        <v>3318</v>
      </c>
      <c r="CH215" s="275">
        <v>3501100349928</v>
      </c>
      <c r="CI215" s="51"/>
      <c r="CM215" s="273"/>
      <c r="CO215" s="158"/>
    </row>
    <row r="216" spans="1:93">
      <c r="A216" s="451" t="s">
        <v>7437</v>
      </c>
      <c r="B216" s="83" t="s">
        <v>709</v>
      </c>
      <c r="C216" s="237" t="s">
        <v>672</v>
      </c>
      <c r="D216" s="86" t="s">
        <v>5280</v>
      </c>
      <c r="E216" s="86" t="s">
        <v>6752</v>
      </c>
      <c r="F216" s="451" t="s">
        <v>7437</v>
      </c>
      <c r="G216" s="59" t="s">
        <v>1580</v>
      </c>
      <c r="H216" s="449" t="s">
        <v>6893</v>
      </c>
      <c r="I216" s="244">
        <v>41928.370000000003</v>
      </c>
      <c r="J216" s="310">
        <v>0</v>
      </c>
      <c r="K216" s="81">
        <v>0</v>
      </c>
      <c r="L216" s="81">
        <v>0</v>
      </c>
      <c r="M216" s="85">
        <v>0</v>
      </c>
      <c r="N216" s="81">
        <v>0</v>
      </c>
      <c r="O216" s="81">
        <v>0</v>
      </c>
      <c r="P216" s="85">
        <v>734.5</v>
      </c>
      <c r="Q216" s="81">
        <v>0</v>
      </c>
      <c r="R216" s="85">
        <v>28287</v>
      </c>
      <c r="S216" s="81">
        <v>12906.870000000003</v>
      </c>
      <c r="T216" s="227" t="s">
        <v>1581</v>
      </c>
      <c r="U216" s="496">
        <v>447</v>
      </c>
      <c r="V216" s="237" t="s">
        <v>672</v>
      </c>
      <c r="W216" s="86" t="s">
        <v>5280</v>
      </c>
      <c r="X216" s="422" t="s">
        <v>6752</v>
      </c>
      <c r="Y216" s="261">
        <v>3510100911374</v>
      </c>
      <c r="Z216" s="228" t="s">
        <v>1581</v>
      </c>
      <c r="AA216" s="266">
        <v>29021.5</v>
      </c>
      <c r="AB216" s="65">
        <v>27000</v>
      </c>
      <c r="AC216" s="65"/>
      <c r="AD216" s="65">
        <v>863</v>
      </c>
      <c r="AE216" s="65">
        <v>424</v>
      </c>
      <c r="AF216" s="65"/>
      <c r="AG216" s="65"/>
      <c r="AH216" s="65"/>
      <c r="AI216" s="65"/>
      <c r="AJ216" s="65"/>
      <c r="AK216" s="65"/>
      <c r="AL216" s="65"/>
      <c r="AM216" s="65"/>
      <c r="AN216" s="65"/>
      <c r="AO216" s="65">
        <v>0</v>
      </c>
      <c r="AP216" s="65"/>
      <c r="AQ216" s="65"/>
      <c r="AR216" s="65"/>
      <c r="AS216" s="65"/>
      <c r="AT216" s="65"/>
      <c r="AU216" s="65"/>
      <c r="AV216" s="148"/>
      <c r="AW216" s="65"/>
      <c r="AX216" s="65">
        <v>0</v>
      </c>
      <c r="AY216" s="65"/>
      <c r="AZ216" s="65">
        <v>734.5</v>
      </c>
      <c r="BA216" s="57">
        <v>0</v>
      </c>
      <c r="BB216" s="65">
        <v>41928.370000000003</v>
      </c>
      <c r="BC216" s="65">
        <v>12906.870000000003</v>
      </c>
      <c r="BD216" s="252"/>
      <c r="BE216" s="170">
        <v>448</v>
      </c>
      <c r="BF216" s="163" t="s">
        <v>7044</v>
      </c>
      <c r="BG216" s="158" t="s">
        <v>5280</v>
      </c>
      <c r="BH216" s="92" t="s">
        <v>6752</v>
      </c>
      <c r="BI216" s="171">
        <v>29313.5</v>
      </c>
      <c r="BJ216" s="172">
        <v>27000</v>
      </c>
      <c r="BK216" s="171">
        <v>2313.5</v>
      </c>
      <c r="BL216" s="86"/>
      <c r="BM216" s="48"/>
      <c r="BN216" s="67"/>
      <c r="BO216" s="67"/>
      <c r="BP216" s="48"/>
      <c r="BQ216" s="368">
        <v>135</v>
      </c>
      <c r="BR216" s="380" t="s">
        <v>676</v>
      </c>
      <c r="BS216" s="381" t="s">
        <v>51</v>
      </c>
      <c r="BT216" s="382" t="s">
        <v>679</v>
      </c>
      <c r="BU216" s="383" t="s">
        <v>679</v>
      </c>
      <c r="BV216" s="384" t="s">
        <v>1581</v>
      </c>
      <c r="BW216" s="384" t="s">
        <v>680</v>
      </c>
      <c r="BX216" s="385" t="s">
        <v>7236</v>
      </c>
      <c r="BZ216" s="495">
        <v>255</v>
      </c>
      <c r="CA216" s="320" t="b">
        <f>EXACT(A216,CH216)</f>
        <v>1</v>
      </c>
      <c r="CB216" s="318" t="b">
        <f>EXACT(D216,CF216)</f>
        <v>1</v>
      </c>
      <c r="CC216" s="318" t="b">
        <f>EXACT(E216,CG216)</f>
        <v>1</v>
      </c>
      <c r="CD216" s="502">
        <f>+S215-BC215</f>
        <v>0</v>
      </c>
      <c r="CE216" s="51" t="s">
        <v>672</v>
      </c>
      <c r="CF216" s="51" t="s">
        <v>5280</v>
      </c>
      <c r="CG216" s="51" t="s">
        <v>6752</v>
      </c>
      <c r="CH216" s="312">
        <v>3510100911374</v>
      </c>
      <c r="CJ216" s="51"/>
      <c r="CL216" s="51"/>
      <c r="CM216" s="273"/>
      <c r="CO216" s="158"/>
    </row>
    <row r="217" spans="1:93" s="51" customFormat="1">
      <c r="A217" s="452" t="s">
        <v>7429</v>
      </c>
      <c r="B217" s="83" t="s">
        <v>709</v>
      </c>
      <c r="C217" s="237" t="s">
        <v>686</v>
      </c>
      <c r="D217" s="158" t="s">
        <v>6751</v>
      </c>
      <c r="E217" s="1" t="s">
        <v>6752</v>
      </c>
      <c r="F217" s="452" t="s">
        <v>7429</v>
      </c>
      <c r="G217" s="59" t="s">
        <v>1580</v>
      </c>
      <c r="H217" s="449" t="s">
        <v>6886</v>
      </c>
      <c r="I217" s="234">
        <v>53718.6</v>
      </c>
      <c r="J217" s="234">
        <v>0</v>
      </c>
      <c r="K217" s="234">
        <v>0</v>
      </c>
      <c r="L217" s="234">
        <v>0</v>
      </c>
      <c r="M217" s="85">
        <v>0</v>
      </c>
      <c r="N217" s="85">
        <v>0</v>
      </c>
      <c r="O217" s="234">
        <v>0</v>
      </c>
      <c r="P217" s="234">
        <v>2163.52</v>
      </c>
      <c r="Q217" s="234">
        <v>0</v>
      </c>
      <c r="R217" s="234">
        <v>4532</v>
      </c>
      <c r="S217" s="234">
        <v>47023.08</v>
      </c>
      <c r="T217" s="227" t="s">
        <v>1581</v>
      </c>
      <c r="U217" s="496">
        <v>341</v>
      </c>
      <c r="V217" s="237" t="s">
        <v>686</v>
      </c>
      <c r="W217" s="158" t="s">
        <v>6751</v>
      </c>
      <c r="X217" s="424" t="s">
        <v>6752</v>
      </c>
      <c r="Y217" s="262">
        <v>3510100911391</v>
      </c>
      <c r="Z217" s="228" t="s">
        <v>1581</v>
      </c>
      <c r="AA217" s="54">
        <v>6695.52</v>
      </c>
      <c r="AB217" s="55">
        <v>3245</v>
      </c>
      <c r="AC217" s="56"/>
      <c r="AD217" s="175">
        <v>863</v>
      </c>
      <c r="AE217" s="175">
        <v>424</v>
      </c>
      <c r="AF217" s="55"/>
      <c r="AG217" s="55"/>
      <c r="AH217" s="55"/>
      <c r="AI217" s="55"/>
      <c r="AJ217" s="55"/>
      <c r="AK217" s="55"/>
      <c r="AL217" s="55"/>
      <c r="AM217" s="57"/>
      <c r="AN217" s="57"/>
      <c r="AO217" s="57"/>
      <c r="AP217" s="57"/>
      <c r="AQ217" s="58"/>
      <c r="AR217" s="57"/>
      <c r="AS217" s="57"/>
      <c r="AT217" s="57"/>
      <c r="AU217" s="57"/>
      <c r="AV217" s="147"/>
      <c r="AW217" s="57"/>
      <c r="AX217" s="57">
        <v>0</v>
      </c>
      <c r="AY217" s="58"/>
      <c r="AZ217" s="58">
        <v>2163.52</v>
      </c>
      <c r="BA217" s="74">
        <v>0</v>
      </c>
      <c r="BB217" s="58">
        <v>53718.6</v>
      </c>
      <c r="BC217" s="58">
        <v>47023.08</v>
      </c>
      <c r="BD217" s="252"/>
      <c r="BE217" s="170">
        <v>342</v>
      </c>
      <c r="BF217" s="101" t="s">
        <v>7032</v>
      </c>
      <c r="BG217" s="158" t="s">
        <v>6751</v>
      </c>
      <c r="BH217" s="92" t="s">
        <v>6752</v>
      </c>
      <c r="BI217" s="124">
        <v>3245</v>
      </c>
      <c r="BJ217" s="124">
        <v>3245</v>
      </c>
      <c r="BK217" s="124">
        <v>0</v>
      </c>
      <c r="BL217" s="158"/>
      <c r="BM217" s="59"/>
      <c r="BN217" s="60"/>
      <c r="BO217" s="60"/>
      <c r="BP217" s="59"/>
      <c r="BQ217" s="369" t="s">
        <v>7224</v>
      </c>
      <c r="BR217" s="380">
        <v>1</v>
      </c>
      <c r="BS217" s="381" t="s">
        <v>709</v>
      </c>
      <c r="BT217" s="388" t="s">
        <v>679</v>
      </c>
      <c r="BU217" s="388" t="s">
        <v>679</v>
      </c>
      <c r="BV217" s="388" t="s">
        <v>1581</v>
      </c>
      <c r="BW217" s="389">
        <v>60160</v>
      </c>
      <c r="BX217" s="385" t="s">
        <v>7225</v>
      </c>
      <c r="BY217" s="22"/>
      <c r="BZ217" s="475">
        <v>448</v>
      </c>
      <c r="CA217" s="320" t="b">
        <f>EXACT(A217,CH217)</f>
        <v>1</v>
      </c>
      <c r="CB217" s="318" t="b">
        <f>EXACT(D217,CF217)</f>
        <v>1</v>
      </c>
      <c r="CC217" s="318" t="b">
        <f>EXACT(E217,CG217)</f>
        <v>1</v>
      </c>
      <c r="CD217" s="502">
        <f>+S216-BC216</f>
        <v>0</v>
      </c>
      <c r="CE217" s="17" t="s">
        <v>686</v>
      </c>
      <c r="CF217" s="17" t="s">
        <v>6751</v>
      </c>
      <c r="CG217" s="103" t="s">
        <v>6752</v>
      </c>
      <c r="CH217" s="275">
        <v>3510100911391</v>
      </c>
      <c r="CJ217" s="17"/>
      <c r="CK217" s="276"/>
      <c r="CL217" s="17"/>
      <c r="CM217" s="273"/>
      <c r="CN217" s="17"/>
      <c r="CO217" s="157"/>
    </row>
    <row r="218" spans="1:93" s="51" customFormat="1">
      <c r="A218" s="452" t="s">
        <v>4816</v>
      </c>
      <c r="B218" s="83" t="s">
        <v>709</v>
      </c>
      <c r="C218" s="129" t="s">
        <v>672</v>
      </c>
      <c r="D218" s="158" t="s">
        <v>57</v>
      </c>
      <c r="E218" s="92" t="s">
        <v>901</v>
      </c>
      <c r="F218" s="452" t="s">
        <v>4816</v>
      </c>
      <c r="G218" s="59" t="s">
        <v>1580</v>
      </c>
      <c r="H218" s="449" t="s">
        <v>902</v>
      </c>
      <c r="I218" s="234">
        <v>21941.4</v>
      </c>
      <c r="J218" s="234">
        <v>0</v>
      </c>
      <c r="K218" s="234">
        <v>0</v>
      </c>
      <c r="L218" s="234">
        <v>0</v>
      </c>
      <c r="M218" s="85">
        <v>704</v>
      </c>
      <c r="N218" s="85">
        <v>0</v>
      </c>
      <c r="O218" s="234">
        <v>0</v>
      </c>
      <c r="P218" s="234">
        <v>0</v>
      </c>
      <c r="Q218" s="234">
        <v>0</v>
      </c>
      <c r="R218" s="234">
        <v>14000</v>
      </c>
      <c r="S218" s="234">
        <v>7069.2000000000007</v>
      </c>
      <c r="T218" s="227" t="s">
        <v>1581</v>
      </c>
      <c r="U218" s="496">
        <v>289</v>
      </c>
      <c r="V218" s="129" t="s">
        <v>672</v>
      </c>
      <c r="W218" s="158" t="s">
        <v>57</v>
      </c>
      <c r="X218" s="92" t="s">
        <v>901</v>
      </c>
      <c r="Y218" s="262">
        <v>3520101523441</v>
      </c>
      <c r="Z218" s="228" t="s">
        <v>1581</v>
      </c>
      <c r="AA218" s="54">
        <v>15576.2</v>
      </c>
      <c r="AB218" s="55">
        <v>14000</v>
      </c>
      <c r="AC218" s="56"/>
      <c r="AD218" s="175"/>
      <c r="AE218" s="175"/>
      <c r="AF218" s="55"/>
      <c r="AG218" s="55"/>
      <c r="AH218" s="55"/>
      <c r="AI218" s="55"/>
      <c r="AJ218" s="55"/>
      <c r="AK218" s="55"/>
      <c r="AL218" s="55"/>
      <c r="AM218" s="57"/>
      <c r="AN218" s="57"/>
      <c r="AO218" s="57"/>
      <c r="AP218" s="57"/>
      <c r="AQ218" s="58"/>
      <c r="AR218" s="58"/>
      <c r="AS218" s="57"/>
      <c r="AT218" s="57"/>
      <c r="AU218" s="57"/>
      <c r="AV218" s="147"/>
      <c r="AW218" s="57"/>
      <c r="AX218" s="57">
        <v>1576.2</v>
      </c>
      <c r="AY218" s="58"/>
      <c r="AZ218" s="58">
        <v>0</v>
      </c>
      <c r="BA218" s="74">
        <v>0</v>
      </c>
      <c r="BB218" s="58">
        <v>22645.4</v>
      </c>
      <c r="BC218" s="58">
        <v>7069.2000000000007</v>
      </c>
      <c r="BD218" s="252"/>
      <c r="BE218" s="170">
        <v>290</v>
      </c>
      <c r="BF218" s="101" t="s">
        <v>935</v>
      </c>
      <c r="BG218" s="158" t="s">
        <v>57</v>
      </c>
      <c r="BH218" s="92" t="s">
        <v>901</v>
      </c>
      <c r="BI218" s="124">
        <v>20400</v>
      </c>
      <c r="BJ218" s="124">
        <v>14000</v>
      </c>
      <c r="BK218" s="124">
        <v>6400</v>
      </c>
      <c r="BL218" s="158"/>
      <c r="BM218" s="59"/>
      <c r="BN218" s="60"/>
      <c r="BO218" s="60"/>
      <c r="BP218" s="59"/>
      <c r="BQ218" s="369">
        <v>4</v>
      </c>
      <c r="BR218" s="380" t="s">
        <v>725</v>
      </c>
      <c r="BS218" s="381" t="s">
        <v>709</v>
      </c>
      <c r="BT218" s="382" t="s">
        <v>719</v>
      </c>
      <c r="BU218" s="383" t="s">
        <v>719</v>
      </c>
      <c r="BV218" s="383" t="s">
        <v>1581</v>
      </c>
      <c r="BW218" s="383">
        <v>60140</v>
      </c>
      <c r="BX218" s="389" t="s">
        <v>2080</v>
      </c>
      <c r="BY218" s="84"/>
      <c r="BZ218" s="475">
        <v>342</v>
      </c>
      <c r="CA218" s="320" t="b">
        <f>EXACT(A218,CH218)</f>
        <v>1</v>
      </c>
      <c r="CB218" s="318" t="b">
        <f>EXACT(D218,CF218)</f>
        <v>1</v>
      </c>
      <c r="CC218" s="318" t="b">
        <f>EXACT(E218,CG218)</f>
        <v>1</v>
      </c>
      <c r="CD218" s="502">
        <f>+S217-BC217</f>
        <v>0</v>
      </c>
      <c r="CE218" s="17" t="s">
        <v>672</v>
      </c>
      <c r="CF218" s="17" t="s">
        <v>57</v>
      </c>
      <c r="CG218" s="103" t="s">
        <v>901</v>
      </c>
      <c r="CH218" s="275">
        <v>3520101523441</v>
      </c>
      <c r="CI218" s="447"/>
      <c r="CJ218" s="17"/>
      <c r="CK218" s="276"/>
      <c r="CL218" s="17"/>
      <c r="CM218" s="17"/>
      <c r="CN218" s="17"/>
      <c r="CO218" s="17"/>
    </row>
    <row r="219" spans="1:93" s="51" customFormat="1">
      <c r="A219" s="452" t="s">
        <v>5021</v>
      </c>
      <c r="B219" s="83" t="s">
        <v>709</v>
      </c>
      <c r="C219" s="237" t="s">
        <v>695</v>
      </c>
      <c r="D219" s="86" t="s">
        <v>402</v>
      </c>
      <c r="E219" s="92" t="s">
        <v>403</v>
      </c>
      <c r="F219" s="452" t="s">
        <v>5021</v>
      </c>
      <c r="G219" s="59" t="s">
        <v>1580</v>
      </c>
      <c r="H219" s="449" t="s">
        <v>1851</v>
      </c>
      <c r="I219" s="244">
        <v>15492.6</v>
      </c>
      <c r="J219" s="310">
        <v>0</v>
      </c>
      <c r="K219" s="81">
        <v>0</v>
      </c>
      <c r="L219" s="81">
        <v>0</v>
      </c>
      <c r="M219" s="85">
        <v>1719</v>
      </c>
      <c r="N219" s="81">
        <v>0</v>
      </c>
      <c r="O219" s="81">
        <v>0</v>
      </c>
      <c r="P219" s="85">
        <v>0</v>
      </c>
      <c r="Q219" s="81">
        <v>0</v>
      </c>
      <c r="R219" s="85">
        <v>10363</v>
      </c>
      <c r="S219" s="81">
        <v>5424.1699999999983</v>
      </c>
      <c r="T219" s="227" t="s">
        <v>1581</v>
      </c>
      <c r="U219" s="496">
        <v>651</v>
      </c>
      <c r="V219" s="237" t="s">
        <v>695</v>
      </c>
      <c r="W219" s="86" t="s">
        <v>402</v>
      </c>
      <c r="X219" s="92" t="s">
        <v>403</v>
      </c>
      <c r="Y219" s="262">
        <v>3520300608462</v>
      </c>
      <c r="Z219" s="228" t="s">
        <v>1581</v>
      </c>
      <c r="AA219" s="63">
        <v>11787.43</v>
      </c>
      <c r="AB219" s="66">
        <v>6500</v>
      </c>
      <c r="AC219" s="65"/>
      <c r="AD219" s="266">
        <v>863</v>
      </c>
      <c r="AE219" s="266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6"/>
      <c r="AR219" s="65"/>
      <c r="AS219" s="65"/>
      <c r="AT219" s="65">
        <v>3000</v>
      </c>
      <c r="AU219" s="65"/>
      <c r="AV219" s="148"/>
      <c r="AW219" s="65"/>
      <c r="AX219" s="65">
        <v>1424.43</v>
      </c>
      <c r="AY219" s="66"/>
      <c r="AZ219" s="66">
        <v>0</v>
      </c>
      <c r="BA219" s="74">
        <v>0</v>
      </c>
      <c r="BB219" s="66">
        <v>17211.599999999999</v>
      </c>
      <c r="BC219" s="66">
        <v>5424.1699999999983</v>
      </c>
      <c r="BD219" s="252"/>
      <c r="BE219" s="170">
        <v>652</v>
      </c>
      <c r="BF219" s="101" t="s">
        <v>7076</v>
      </c>
      <c r="BG219" s="158" t="s">
        <v>402</v>
      </c>
      <c r="BH219" s="92" t="s">
        <v>403</v>
      </c>
      <c r="BI219" s="169">
        <v>6500</v>
      </c>
      <c r="BJ219" s="124">
        <v>6500</v>
      </c>
      <c r="BK219" s="124">
        <v>0</v>
      </c>
      <c r="BL219" s="158"/>
      <c r="BM219" s="48"/>
      <c r="BN219" s="67"/>
      <c r="BO219" s="67"/>
      <c r="BP219" s="48"/>
      <c r="BQ219" s="368" t="s">
        <v>430</v>
      </c>
      <c r="BR219" s="390">
        <v>3</v>
      </c>
      <c r="BS219" s="381" t="s">
        <v>51</v>
      </c>
      <c r="BT219" s="382" t="s">
        <v>805</v>
      </c>
      <c r="BU219" s="383" t="s">
        <v>702</v>
      </c>
      <c r="BV219" s="384" t="s">
        <v>1581</v>
      </c>
      <c r="BW219" s="384">
        <v>60110</v>
      </c>
      <c r="BX219" s="385" t="s">
        <v>375</v>
      </c>
      <c r="BZ219" s="475">
        <v>290</v>
      </c>
      <c r="CA219" s="320" t="b">
        <f>EXACT(A219,CH219)</f>
        <v>1</v>
      </c>
      <c r="CB219" s="318" t="b">
        <f>EXACT(D219,CF219)</f>
        <v>1</v>
      </c>
      <c r="CC219" s="318" t="b">
        <f>EXACT(E219,CG219)</f>
        <v>1</v>
      </c>
      <c r="CD219" s="502">
        <f>+S218-BC218</f>
        <v>0</v>
      </c>
      <c r="CE219" s="17" t="s">
        <v>695</v>
      </c>
      <c r="CF219" s="17" t="s">
        <v>402</v>
      </c>
      <c r="CG219" s="103" t="s">
        <v>403</v>
      </c>
      <c r="CH219" s="275">
        <v>3520300608462</v>
      </c>
      <c r="CJ219" s="17"/>
      <c r="CK219" s="276"/>
      <c r="CL219" s="17"/>
      <c r="CM219" s="273"/>
      <c r="CN219" s="17"/>
      <c r="CO219" s="455"/>
    </row>
    <row r="220" spans="1:93">
      <c r="A220" s="451" t="s">
        <v>5427</v>
      </c>
      <c r="B220" s="83" t="s">
        <v>709</v>
      </c>
      <c r="C220" s="129" t="s">
        <v>672</v>
      </c>
      <c r="D220" s="158" t="s">
        <v>5423</v>
      </c>
      <c r="E220" s="92" t="s">
        <v>5426</v>
      </c>
      <c r="F220" s="451" t="s">
        <v>5427</v>
      </c>
      <c r="G220" s="59" t="s">
        <v>1580</v>
      </c>
      <c r="H220" s="449" t="s">
        <v>5428</v>
      </c>
      <c r="I220" s="234">
        <v>21477.94</v>
      </c>
      <c r="J220" s="234">
        <v>0</v>
      </c>
      <c r="K220" s="234">
        <v>0</v>
      </c>
      <c r="L220" s="234">
        <v>0</v>
      </c>
      <c r="M220" s="85">
        <v>0</v>
      </c>
      <c r="N220" s="85">
        <v>0</v>
      </c>
      <c r="O220" s="234">
        <v>0</v>
      </c>
      <c r="P220" s="234">
        <v>0</v>
      </c>
      <c r="Q220" s="234">
        <v>0</v>
      </c>
      <c r="R220" s="234">
        <v>14113</v>
      </c>
      <c r="S220" s="234">
        <v>7364.9399999999987</v>
      </c>
      <c r="T220" s="227" t="s">
        <v>1581</v>
      </c>
      <c r="U220" s="496">
        <v>959</v>
      </c>
      <c r="V220" s="129" t="s">
        <v>672</v>
      </c>
      <c r="W220" s="158" t="s">
        <v>5423</v>
      </c>
      <c r="X220" s="92" t="s">
        <v>5426</v>
      </c>
      <c r="Y220" s="262">
        <v>3530800266544</v>
      </c>
      <c r="Z220" s="228" t="s">
        <v>1581</v>
      </c>
      <c r="AA220" s="54">
        <v>14113</v>
      </c>
      <c r="AB220" s="55">
        <v>13250</v>
      </c>
      <c r="AC220" s="56"/>
      <c r="AD220" s="175">
        <v>863</v>
      </c>
      <c r="AE220" s="175"/>
      <c r="AF220" s="55"/>
      <c r="AG220" s="55"/>
      <c r="AH220" s="55"/>
      <c r="AI220" s="55"/>
      <c r="AJ220" s="55"/>
      <c r="AK220" s="55"/>
      <c r="AL220" s="55"/>
      <c r="AM220" s="57"/>
      <c r="AN220" s="57"/>
      <c r="AO220" s="57"/>
      <c r="AP220" s="57"/>
      <c r="AQ220" s="58"/>
      <c r="AR220" s="57"/>
      <c r="AS220" s="57"/>
      <c r="AT220" s="57"/>
      <c r="AU220" s="57"/>
      <c r="AV220" s="147"/>
      <c r="AW220" s="57"/>
      <c r="AX220" s="57">
        <v>0</v>
      </c>
      <c r="AY220" s="58"/>
      <c r="AZ220" s="58">
        <v>0</v>
      </c>
      <c r="BA220" s="74">
        <v>0</v>
      </c>
      <c r="BB220" s="58">
        <v>21477.94</v>
      </c>
      <c r="BC220" s="58">
        <v>7364.9399999999987</v>
      </c>
      <c r="BD220" s="252"/>
      <c r="BE220" s="170">
        <v>960</v>
      </c>
      <c r="BF220" s="229" t="s">
        <v>5623</v>
      </c>
      <c r="BG220" s="158" t="s">
        <v>5423</v>
      </c>
      <c r="BH220" s="92" t="s">
        <v>5426</v>
      </c>
      <c r="BI220" s="124">
        <v>13250</v>
      </c>
      <c r="BJ220" s="124">
        <v>13250</v>
      </c>
      <c r="BK220" s="124">
        <v>0</v>
      </c>
      <c r="BL220" s="158"/>
      <c r="BM220" s="59"/>
      <c r="BN220" s="60"/>
      <c r="BO220" s="60"/>
      <c r="BP220" s="59"/>
      <c r="BQ220" s="369" t="s">
        <v>5800</v>
      </c>
      <c r="BR220" s="380">
        <v>4</v>
      </c>
      <c r="BS220" s="381" t="s">
        <v>709</v>
      </c>
      <c r="BT220" s="383" t="s">
        <v>805</v>
      </c>
      <c r="BU220" s="383" t="s">
        <v>702</v>
      </c>
      <c r="BV220" s="383" t="s">
        <v>1581</v>
      </c>
      <c r="BW220" s="383">
        <v>60110</v>
      </c>
      <c r="BX220" s="385" t="s">
        <v>5801</v>
      </c>
      <c r="BY220" s="88"/>
      <c r="BZ220" s="475">
        <v>652</v>
      </c>
      <c r="CA220" s="320" t="b">
        <f>EXACT(A220,CH220)</f>
        <v>1</v>
      </c>
      <c r="CB220" s="318" t="b">
        <f>EXACT(D220,CF220)</f>
        <v>1</v>
      </c>
      <c r="CC220" s="318" t="b">
        <f>EXACT(E220,CG220)</f>
        <v>1</v>
      </c>
      <c r="CD220" s="502">
        <f>+S219-BC219</f>
        <v>0</v>
      </c>
      <c r="CE220" s="17" t="s">
        <v>672</v>
      </c>
      <c r="CF220" s="90" t="s">
        <v>5423</v>
      </c>
      <c r="CG220" s="103" t="s">
        <v>5426</v>
      </c>
      <c r="CH220" s="275">
        <v>3530800266544</v>
      </c>
      <c r="CI220" s="51"/>
      <c r="CJ220" s="51"/>
      <c r="CM220" s="273"/>
      <c r="CO220" s="157"/>
    </row>
    <row r="221" spans="1:93" s="51" customFormat="1">
      <c r="A221" s="452" t="s">
        <v>5975</v>
      </c>
      <c r="B221" s="83" t="s">
        <v>709</v>
      </c>
      <c r="C221" s="237" t="s">
        <v>686</v>
      </c>
      <c r="D221" s="86" t="s">
        <v>5974</v>
      </c>
      <c r="E221" s="92" t="s">
        <v>594</v>
      </c>
      <c r="F221" s="452" t="s">
        <v>5975</v>
      </c>
      <c r="G221" s="59" t="s">
        <v>1580</v>
      </c>
      <c r="H221" s="283" t="s">
        <v>6242</v>
      </c>
      <c r="I221" s="244">
        <v>38130.75</v>
      </c>
      <c r="J221" s="310">
        <v>0</v>
      </c>
      <c r="K221" s="81">
        <v>0</v>
      </c>
      <c r="L221" s="81">
        <v>0</v>
      </c>
      <c r="M221" s="85">
        <v>0</v>
      </c>
      <c r="N221" s="81">
        <v>0</v>
      </c>
      <c r="O221" s="81">
        <v>0</v>
      </c>
      <c r="P221" s="85">
        <v>232.64</v>
      </c>
      <c r="Q221" s="81">
        <v>0</v>
      </c>
      <c r="R221" s="85">
        <v>11726.2</v>
      </c>
      <c r="S221" s="81">
        <v>26171.91</v>
      </c>
      <c r="T221" s="227" t="s">
        <v>1581</v>
      </c>
      <c r="U221" s="496">
        <v>1053</v>
      </c>
      <c r="V221" s="237" t="s">
        <v>686</v>
      </c>
      <c r="W221" s="86" t="s">
        <v>5974</v>
      </c>
      <c r="X221" s="92" t="s">
        <v>594</v>
      </c>
      <c r="Y221" s="261">
        <v>3540100262902</v>
      </c>
      <c r="Z221" s="228" t="s">
        <v>1581</v>
      </c>
      <c r="AA221" s="266">
        <v>11958.84</v>
      </c>
      <c r="AB221" s="65">
        <v>9430</v>
      </c>
      <c r="AC221" s="65"/>
      <c r="AD221" s="65">
        <v>863</v>
      </c>
      <c r="AE221" s="65">
        <v>424</v>
      </c>
      <c r="AF221" s="65">
        <v>1009.2</v>
      </c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148">
        <v>0</v>
      </c>
      <c r="AW221" s="65"/>
      <c r="AX221" s="65">
        <v>0</v>
      </c>
      <c r="AY221" s="65"/>
      <c r="AZ221" s="65">
        <v>232.64</v>
      </c>
      <c r="BA221" s="57">
        <v>0</v>
      </c>
      <c r="BB221" s="65">
        <v>38130.75</v>
      </c>
      <c r="BC221" s="65">
        <v>26171.91</v>
      </c>
      <c r="BD221" s="260"/>
      <c r="BE221" s="170">
        <v>1054</v>
      </c>
      <c r="BF221" s="163" t="s">
        <v>6353</v>
      </c>
      <c r="BG221" s="86" t="s">
        <v>5974</v>
      </c>
      <c r="BH221" s="86" t="s">
        <v>594</v>
      </c>
      <c r="BI221" s="171">
        <v>9430</v>
      </c>
      <c r="BJ221" s="172">
        <v>9430</v>
      </c>
      <c r="BK221" s="171">
        <v>0</v>
      </c>
      <c r="BL221" s="86"/>
      <c r="BM221" s="48"/>
      <c r="BN221" s="67"/>
      <c r="BO221" s="67"/>
      <c r="BP221" s="48"/>
      <c r="BQ221" s="368">
        <v>225</v>
      </c>
      <c r="BR221" s="380" t="s">
        <v>738</v>
      </c>
      <c r="BS221" s="381" t="s">
        <v>709</v>
      </c>
      <c r="BT221" s="382" t="s">
        <v>702</v>
      </c>
      <c r="BU221" s="383" t="s">
        <v>702</v>
      </c>
      <c r="BV221" s="384" t="s">
        <v>1581</v>
      </c>
      <c r="BW221" s="384">
        <v>60110</v>
      </c>
      <c r="BX221" s="385" t="s">
        <v>6602</v>
      </c>
      <c r="BY221" s="76"/>
      <c r="BZ221" s="495">
        <v>959</v>
      </c>
      <c r="CA221" s="320" t="b">
        <f>EXACT(A221,CH221)</f>
        <v>1</v>
      </c>
      <c r="CB221" s="318" t="b">
        <f>EXACT(D221,CF221)</f>
        <v>1</v>
      </c>
      <c r="CC221" s="318" t="b">
        <f>EXACT(E221,CG221)</f>
        <v>1</v>
      </c>
      <c r="CD221" s="502">
        <f>+S220-BC220</f>
        <v>0</v>
      </c>
      <c r="CE221" s="86" t="s">
        <v>686</v>
      </c>
      <c r="CF221" s="17" t="s">
        <v>5974</v>
      </c>
      <c r="CG221" s="103" t="s">
        <v>594</v>
      </c>
      <c r="CH221" s="275">
        <v>3540100262902</v>
      </c>
      <c r="CI221" s="447"/>
      <c r="CJ221" s="17"/>
      <c r="CK221" s="276"/>
      <c r="CL221" s="17"/>
      <c r="CM221" s="273"/>
      <c r="CN221" s="17"/>
      <c r="CO221" s="158"/>
    </row>
    <row r="222" spans="1:93" s="51" customFormat="1">
      <c r="A222" s="452" t="s">
        <v>4348</v>
      </c>
      <c r="B222" s="83" t="s">
        <v>709</v>
      </c>
      <c r="C222" s="129" t="s">
        <v>686</v>
      </c>
      <c r="D222" s="158" t="s">
        <v>3335</v>
      </c>
      <c r="E222" s="92" t="s">
        <v>3336</v>
      </c>
      <c r="F222" s="452" t="s">
        <v>4348</v>
      </c>
      <c r="G222" s="59" t="s">
        <v>1580</v>
      </c>
      <c r="H222" s="449" t="s">
        <v>3439</v>
      </c>
      <c r="I222" s="234">
        <v>38043.599999999999</v>
      </c>
      <c r="J222" s="234">
        <v>0</v>
      </c>
      <c r="K222" s="234">
        <v>75.08</v>
      </c>
      <c r="L222" s="234">
        <v>0</v>
      </c>
      <c r="M222" s="85">
        <v>0</v>
      </c>
      <c r="N222" s="85">
        <v>0</v>
      </c>
      <c r="O222" s="234">
        <v>0</v>
      </c>
      <c r="P222" s="234">
        <v>614.26</v>
      </c>
      <c r="Q222" s="234">
        <v>0</v>
      </c>
      <c r="R222" s="234">
        <v>23453.34</v>
      </c>
      <c r="S222" s="234">
        <v>9998</v>
      </c>
      <c r="T222" s="227" t="s">
        <v>1581</v>
      </c>
      <c r="U222" s="496">
        <v>68</v>
      </c>
      <c r="V222" s="129" t="s">
        <v>686</v>
      </c>
      <c r="W222" s="158" t="s">
        <v>3335</v>
      </c>
      <c r="X222" s="92" t="s">
        <v>3336</v>
      </c>
      <c r="Y222" s="262">
        <v>3550100435009</v>
      </c>
      <c r="Z222" s="228" t="s">
        <v>1581</v>
      </c>
      <c r="AA222" s="54">
        <v>28120.679999999997</v>
      </c>
      <c r="AB222" s="55">
        <v>22166.34</v>
      </c>
      <c r="AC222" s="56"/>
      <c r="AD222" s="175">
        <v>863</v>
      </c>
      <c r="AE222" s="175">
        <v>424</v>
      </c>
      <c r="AF222" s="55"/>
      <c r="AG222" s="55"/>
      <c r="AH222" s="55"/>
      <c r="AI222" s="55"/>
      <c r="AJ222" s="55"/>
      <c r="AK222" s="55"/>
      <c r="AL222" s="55"/>
      <c r="AM222" s="57"/>
      <c r="AN222" s="57"/>
      <c r="AO222" s="57"/>
      <c r="AP222" s="57"/>
      <c r="AQ222" s="58"/>
      <c r="AR222" s="58"/>
      <c r="AS222" s="57"/>
      <c r="AT222" s="57"/>
      <c r="AU222" s="57"/>
      <c r="AV222" s="147"/>
      <c r="AW222" s="57"/>
      <c r="AX222" s="57">
        <v>4053.08</v>
      </c>
      <c r="AY222" s="58"/>
      <c r="AZ222" s="58">
        <v>614.26</v>
      </c>
      <c r="BA222" s="74">
        <v>0</v>
      </c>
      <c r="BB222" s="58">
        <v>38118.68</v>
      </c>
      <c r="BC222" s="58">
        <v>9998.0000000000036</v>
      </c>
      <c r="BD222" s="252"/>
      <c r="BE222" s="170">
        <v>68</v>
      </c>
      <c r="BF222" s="101" t="s">
        <v>3523</v>
      </c>
      <c r="BG222" s="158" t="s">
        <v>3335</v>
      </c>
      <c r="BH222" s="92" t="s">
        <v>3336</v>
      </c>
      <c r="BI222" s="124">
        <v>22166.34</v>
      </c>
      <c r="BJ222" s="124">
        <v>22166.34</v>
      </c>
      <c r="BK222" s="124">
        <v>0</v>
      </c>
      <c r="BL222" s="158"/>
      <c r="BM222" s="59"/>
      <c r="BN222" s="60"/>
      <c r="BO222" s="60"/>
      <c r="BP222" s="59"/>
      <c r="BQ222" s="370">
        <v>324</v>
      </c>
      <c r="BR222" s="387" t="s">
        <v>709</v>
      </c>
      <c r="BS222" s="381" t="s">
        <v>51</v>
      </c>
      <c r="BT222" s="388" t="s">
        <v>719</v>
      </c>
      <c r="BU222" s="388" t="s">
        <v>719</v>
      </c>
      <c r="BV222" s="388" t="s">
        <v>1581</v>
      </c>
      <c r="BW222" s="389">
        <v>60140</v>
      </c>
      <c r="BX222" s="385" t="s">
        <v>3668</v>
      </c>
      <c r="BY222" s="76"/>
      <c r="BZ222" s="495">
        <v>1053</v>
      </c>
      <c r="CA222" s="320" t="b">
        <f>EXACT(A222,CH222)</f>
        <v>1</v>
      </c>
      <c r="CB222" s="318" t="b">
        <f>EXACT(D222,CF222)</f>
        <v>1</v>
      </c>
      <c r="CC222" s="318" t="b">
        <f>EXACT(E222,CG222)</f>
        <v>1</v>
      </c>
      <c r="CD222" s="502">
        <f>+S222-BC222</f>
        <v>0</v>
      </c>
      <c r="CE222" s="17" t="s">
        <v>686</v>
      </c>
      <c r="CF222" s="157" t="s">
        <v>3335</v>
      </c>
      <c r="CG222" s="99" t="s">
        <v>3336</v>
      </c>
      <c r="CH222" s="311">
        <v>3550100435009</v>
      </c>
      <c r="CI222" s="447"/>
      <c r="CK222" s="276"/>
      <c r="CM222" s="273"/>
      <c r="CN222" s="17"/>
      <c r="CO222" s="157"/>
    </row>
    <row r="223" spans="1:93" s="51" customFormat="1">
      <c r="A223" s="452" t="s">
        <v>5977</v>
      </c>
      <c r="B223" s="83" t="s">
        <v>709</v>
      </c>
      <c r="C223" s="237" t="s">
        <v>686</v>
      </c>
      <c r="D223" s="86" t="s">
        <v>5976</v>
      </c>
      <c r="E223" s="92" t="s">
        <v>356</v>
      </c>
      <c r="F223" s="452" t="s">
        <v>5977</v>
      </c>
      <c r="G223" s="59" t="s">
        <v>1580</v>
      </c>
      <c r="H223" s="283" t="s">
        <v>6243</v>
      </c>
      <c r="I223" s="244">
        <v>34863.379999999997</v>
      </c>
      <c r="J223" s="310">
        <v>0</v>
      </c>
      <c r="K223" s="81">
        <v>0</v>
      </c>
      <c r="L223" s="81">
        <v>0</v>
      </c>
      <c r="M223" s="85">
        <v>0</v>
      </c>
      <c r="N223" s="81">
        <v>0</v>
      </c>
      <c r="O223" s="81">
        <v>0</v>
      </c>
      <c r="P223" s="85">
        <v>0</v>
      </c>
      <c r="Q223" s="81">
        <v>0</v>
      </c>
      <c r="R223" s="85">
        <v>25732</v>
      </c>
      <c r="S223" s="81">
        <v>9131.3799999999974</v>
      </c>
      <c r="T223" s="227" t="s">
        <v>1581</v>
      </c>
      <c r="U223" s="496">
        <v>14</v>
      </c>
      <c r="V223" s="237" t="s">
        <v>686</v>
      </c>
      <c r="W223" s="86" t="s">
        <v>5976</v>
      </c>
      <c r="X223" s="92" t="s">
        <v>356</v>
      </c>
      <c r="Y223" s="261">
        <v>3559900045793</v>
      </c>
      <c r="Z223" s="228" t="s">
        <v>1581</v>
      </c>
      <c r="AA223" s="266">
        <v>25732</v>
      </c>
      <c r="AB223" s="65">
        <v>24345</v>
      </c>
      <c r="AC223" s="65"/>
      <c r="AD223" s="65">
        <v>863</v>
      </c>
      <c r="AE223" s="65">
        <v>424</v>
      </c>
      <c r="AF223" s="65"/>
      <c r="AG223" s="65"/>
      <c r="AH223" s="65"/>
      <c r="AI223" s="65">
        <v>100</v>
      </c>
      <c r="AJ223" s="65"/>
      <c r="AK223" s="65"/>
      <c r="AL223" s="65"/>
      <c r="AM223" s="65"/>
      <c r="AN223" s="65"/>
      <c r="AO223" s="65">
        <v>0</v>
      </c>
      <c r="AP223" s="65"/>
      <c r="AQ223" s="65"/>
      <c r="AR223" s="65"/>
      <c r="AS223" s="65"/>
      <c r="AT223" s="65"/>
      <c r="AU223" s="65"/>
      <c r="AV223" s="148"/>
      <c r="AW223" s="65"/>
      <c r="AX223" s="65">
        <v>0</v>
      </c>
      <c r="AY223" s="65"/>
      <c r="AZ223" s="65">
        <v>0</v>
      </c>
      <c r="BA223" s="57">
        <v>0</v>
      </c>
      <c r="BB223" s="65">
        <v>34863.379999999997</v>
      </c>
      <c r="BC223" s="65">
        <v>9131.3799999999974</v>
      </c>
      <c r="BD223" s="260"/>
      <c r="BE223" s="170">
        <v>14</v>
      </c>
      <c r="BF223" s="163" t="s">
        <v>6354</v>
      </c>
      <c r="BG223" s="86" t="s">
        <v>5976</v>
      </c>
      <c r="BH223" s="86" t="s">
        <v>356</v>
      </c>
      <c r="BI223" s="171">
        <v>24345</v>
      </c>
      <c r="BJ223" s="172">
        <v>24345</v>
      </c>
      <c r="BK223" s="171">
        <v>0</v>
      </c>
      <c r="BL223" s="86"/>
      <c r="BM223" s="48"/>
      <c r="BN223" s="67"/>
      <c r="BO223" s="67"/>
      <c r="BP223" s="48"/>
      <c r="BQ223" s="368" t="s">
        <v>6552</v>
      </c>
      <c r="BR223" s="380" t="s">
        <v>720</v>
      </c>
      <c r="BS223" s="381" t="s">
        <v>709</v>
      </c>
      <c r="BT223" s="382" t="s">
        <v>679</v>
      </c>
      <c r="BU223" s="383" t="s">
        <v>679</v>
      </c>
      <c r="BV223" s="384" t="s">
        <v>1581</v>
      </c>
      <c r="BW223" s="384">
        <v>60160</v>
      </c>
      <c r="BX223" s="385" t="s">
        <v>6553</v>
      </c>
      <c r="BY223" s="76"/>
      <c r="BZ223" s="475">
        <v>68</v>
      </c>
      <c r="CA223" s="320" t="b">
        <f>EXACT(A223,CH223)</f>
        <v>1</v>
      </c>
      <c r="CB223" s="318" t="b">
        <f>EXACT(D223,CF223)</f>
        <v>1</v>
      </c>
      <c r="CC223" s="318" t="b">
        <f>EXACT(E223,CG223)</f>
        <v>1</v>
      </c>
      <c r="CD223" s="502">
        <f>+S223-BC223</f>
        <v>0</v>
      </c>
      <c r="CE223" s="17" t="s">
        <v>686</v>
      </c>
      <c r="CF223" s="157" t="s">
        <v>5976</v>
      </c>
      <c r="CG223" s="103" t="s">
        <v>356</v>
      </c>
      <c r="CH223" s="311">
        <v>3559900045793</v>
      </c>
      <c r="CJ223" s="17"/>
      <c r="CK223" s="276"/>
      <c r="CL223" s="17"/>
      <c r="CM223" s="273"/>
      <c r="CN223" s="17"/>
      <c r="CO223" s="158"/>
    </row>
    <row r="224" spans="1:93" s="51" customFormat="1">
      <c r="A224" s="452" t="s">
        <v>5038</v>
      </c>
      <c r="B224" s="83" t="s">
        <v>709</v>
      </c>
      <c r="C224" s="129" t="s">
        <v>672</v>
      </c>
      <c r="D224" s="158" t="s">
        <v>307</v>
      </c>
      <c r="E224" s="92" t="s">
        <v>308</v>
      </c>
      <c r="F224" s="452" t="s">
        <v>5038</v>
      </c>
      <c r="G224" s="59" t="s">
        <v>1580</v>
      </c>
      <c r="H224" s="449" t="s">
        <v>959</v>
      </c>
      <c r="I224" s="234">
        <v>9850.4</v>
      </c>
      <c r="J224" s="234">
        <v>0</v>
      </c>
      <c r="K224" s="234">
        <v>67.400000000000006</v>
      </c>
      <c r="L224" s="234">
        <v>0</v>
      </c>
      <c r="M224" s="85">
        <v>1932</v>
      </c>
      <c r="N224" s="85">
        <v>3518</v>
      </c>
      <c r="O224" s="234">
        <v>0</v>
      </c>
      <c r="P224" s="234">
        <v>0</v>
      </c>
      <c r="Q224" s="234">
        <v>0</v>
      </c>
      <c r="R224" s="234">
        <v>12946.94</v>
      </c>
      <c r="S224" s="234">
        <v>1641.7699999999986</v>
      </c>
      <c r="T224" s="227" t="s">
        <v>1581</v>
      </c>
      <c r="U224" s="496">
        <v>673</v>
      </c>
      <c r="V224" s="129" t="s">
        <v>672</v>
      </c>
      <c r="W224" s="158" t="s">
        <v>307</v>
      </c>
      <c r="X224" s="92" t="s">
        <v>308</v>
      </c>
      <c r="Y224" s="262">
        <v>3580300189192</v>
      </c>
      <c r="Z224" s="228" t="s">
        <v>1581</v>
      </c>
      <c r="AA224" s="266">
        <v>13726.03</v>
      </c>
      <c r="AB224" s="66">
        <v>11522.94</v>
      </c>
      <c r="AC224" s="65"/>
      <c r="AD224" s="266">
        <v>0</v>
      </c>
      <c r="AE224" s="266">
        <v>424</v>
      </c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>
        <v>1000</v>
      </c>
      <c r="AQ224" s="65"/>
      <c r="AR224" s="65"/>
      <c r="AS224" s="65"/>
      <c r="AT224" s="65"/>
      <c r="AU224" s="65"/>
      <c r="AV224" s="148"/>
      <c r="AW224" s="65"/>
      <c r="AX224" s="65">
        <v>779.09</v>
      </c>
      <c r="AY224" s="66"/>
      <c r="AZ224" s="66">
        <v>0</v>
      </c>
      <c r="BA224" s="74">
        <v>0</v>
      </c>
      <c r="BB224" s="66">
        <v>15367.8</v>
      </c>
      <c r="BC224" s="66">
        <v>1641.7699999999986</v>
      </c>
      <c r="BD224" s="252"/>
      <c r="BE224" s="170">
        <v>674</v>
      </c>
      <c r="BF224" s="101" t="s">
        <v>2240</v>
      </c>
      <c r="BG224" s="158" t="s">
        <v>307</v>
      </c>
      <c r="BH224" s="92" t="s">
        <v>308</v>
      </c>
      <c r="BI224" s="169">
        <v>11522.94</v>
      </c>
      <c r="BJ224" s="124">
        <v>11522.94</v>
      </c>
      <c r="BK224" s="124">
        <v>0</v>
      </c>
      <c r="BL224" s="158"/>
      <c r="BM224" s="48"/>
      <c r="BN224" s="67"/>
      <c r="BO224" s="67"/>
      <c r="BP224" s="48"/>
      <c r="BQ224" s="368" t="s">
        <v>189</v>
      </c>
      <c r="BR224" s="380" t="s">
        <v>689</v>
      </c>
      <c r="BS224" s="381" t="s">
        <v>51</v>
      </c>
      <c r="BT224" s="382" t="s">
        <v>334</v>
      </c>
      <c r="BU224" s="382" t="s">
        <v>707</v>
      </c>
      <c r="BV224" s="384" t="s">
        <v>1581</v>
      </c>
      <c r="BW224" s="384" t="s">
        <v>708</v>
      </c>
      <c r="BX224" s="385" t="s">
        <v>863</v>
      </c>
      <c r="BY224" s="76"/>
      <c r="BZ224" s="475">
        <v>14</v>
      </c>
      <c r="CA224" s="320" t="b">
        <f>EXACT(A224,CH224)</f>
        <v>1</v>
      </c>
      <c r="CB224" s="318" t="b">
        <f>EXACT(D224,CF224)</f>
        <v>1</v>
      </c>
      <c r="CC224" s="318" t="b">
        <f>EXACT(E224,CG224)</f>
        <v>1</v>
      </c>
      <c r="CD224" s="502">
        <f>+S223-BC223</f>
        <v>0</v>
      </c>
      <c r="CE224" s="51" t="s">
        <v>672</v>
      </c>
      <c r="CF224" s="17" t="s">
        <v>307</v>
      </c>
      <c r="CG224" s="103" t="s">
        <v>308</v>
      </c>
      <c r="CH224" s="275">
        <v>3580300189192</v>
      </c>
      <c r="CK224" s="276"/>
      <c r="CL224" s="17"/>
      <c r="CM224" s="273"/>
      <c r="CN224" s="17"/>
      <c r="CO224" s="158"/>
    </row>
    <row r="225" spans="1:93" s="51" customFormat="1">
      <c r="A225" s="451" t="s">
        <v>5338</v>
      </c>
      <c r="B225" s="83" t="s">
        <v>709</v>
      </c>
      <c r="C225" s="86" t="s">
        <v>686</v>
      </c>
      <c r="D225" s="86" t="s">
        <v>5337</v>
      </c>
      <c r="E225" s="92" t="s">
        <v>77</v>
      </c>
      <c r="F225" s="451" t="s">
        <v>5338</v>
      </c>
      <c r="G225" s="59" t="s">
        <v>1580</v>
      </c>
      <c r="H225" s="449" t="s">
        <v>5339</v>
      </c>
      <c r="I225" s="244">
        <v>31844.75</v>
      </c>
      <c r="J225" s="310">
        <v>0</v>
      </c>
      <c r="K225" s="81">
        <v>0</v>
      </c>
      <c r="L225" s="81">
        <v>0</v>
      </c>
      <c r="M225" s="85">
        <v>0</v>
      </c>
      <c r="N225" s="81">
        <v>0</v>
      </c>
      <c r="O225" s="81">
        <v>0</v>
      </c>
      <c r="P225" s="85">
        <v>300.57</v>
      </c>
      <c r="Q225" s="81">
        <v>0</v>
      </c>
      <c r="R225" s="85">
        <v>11383</v>
      </c>
      <c r="S225" s="81">
        <v>20161.18</v>
      </c>
      <c r="T225" s="227" t="s">
        <v>1581</v>
      </c>
      <c r="U225" s="496">
        <v>676</v>
      </c>
      <c r="V225" s="86" t="s">
        <v>686</v>
      </c>
      <c r="W225" s="86" t="s">
        <v>5337</v>
      </c>
      <c r="X225" s="92" t="s">
        <v>77</v>
      </c>
      <c r="Y225" s="261">
        <v>3600100027627</v>
      </c>
      <c r="Z225" s="228" t="s">
        <v>1581</v>
      </c>
      <c r="AA225" s="266">
        <v>11683.57</v>
      </c>
      <c r="AB225" s="66">
        <v>10420</v>
      </c>
      <c r="AC225" s="65"/>
      <c r="AD225" s="266">
        <v>863</v>
      </c>
      <c r="AE225" s="266"/>
      <c r="AF225" s="65"/>
      <c r="AG225" s="65"/>
      <c r="AH225" s="65"/>
      <c r="AI225" s="65">
        <v>100</v>
      </c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148"/>
      <c r="AW225" s="65"/>
      <c r="AX225" s="65">
        <v>0</v>
      </c>
      <c r="AY225" s="66"/>
      <c r="AZ225" s="66">
        <v>300.57</v>
      </c>
      <c r="BA225" s="74">
        <v>0</v>
      </c>
      <c r="BB225" s="66">
        <v>31844.75</v>
      </c>
      <c r="BC225" s="66">
        <v>20161.18</v>
      </c>
      <c r="BD225" s="252"/>
      <c r="BE225" s="170">
        <v>677</v>
      </c>
      <c r="BF225" s="101" t="s">
        <v>5596</v>
      </c>
      <c r="BG225" s="158" t="s">
        <v>5337</v>
      </c>
      <c r="BH225" s="92" t="s">
        <v>77</v>
      </c>
      <c r="BI225" s="169">
        <v>10420</v>
      </c>
      <c r="BJ225" s="124">
        <v>10420</v>
      </c>
      <c r="BK225" s="124">
        <v>0</v>
      </c>
      <c r="BL225" s="158"/>
      <c r="BM225" s="48"/>
      <c r="BN225" s="67"/>
      <c r="BO225" s="67"/>
      <c r="BP225" s="48"/>
      <c r="BQ225" s="368" t="s">
        <v>5759</v>
      </c>
      <c r="BR225" s="380" t="s">
        <v>676</v>
      </c>
      <c r="BS225" s="381" t="s">
        <v>709</v>
      </c>
      <c r="BT225" s="382" t="s">
        <v>679</v>
      </c>
      <c r="BU225" s="383" t="s">
        <v>679</v>
      </c>
      <c r="BV225" s="384" t="s">
        <v>1581</v>
      </c>
      <c r="BW225" s="384">
        <v>60160</v>
      </c>
      <c r="BX225" s="385" t="s">
        <v>5760</v>
      </c>
      <c r="BY225" s="84"/>
      <c r="BZ225" s="475">
        <v>674</v>
      </c>
      <c r="CA225" s="320" t="b">
        <f>EXACT(A225,CH225)</f>
        <v>1</v>
      </c>
      <c r="CB225" s="318" t="b">
        <f>EXACT(D225,CF225)</f>
        <v>1</v>
      </c>
      <c r="CC225" s="318" t="b">
        <f>EXACT(E225,CG225)</f>
        <v>1</v>
      </c>
      <c r="CD225" s="502">
        <f>+S224-BC224</f>
        <v>0</v>
      </c>
      <c r="CE225" s="51" t="s">
        <v>686</v>
      </c>
      <c r="CF225" s="157" t="s">
        <v>5337</v>
      </c>
      <c r="CG225" s="99" t="s">
        <v>77</v>
      </c>
      <c r="CH225" s="275">
        <v>3600100027627</v>
      </c>
      <c r="CJ225" s="17"/>
      <c r="CK225" s="276"/>
      <c r="CL225" s="17"/>
      <c r="CM225" s="273"/>
      <c r="CN225" s="17"/>
      <c r="CO225" s="157"/>
    </row>
    <row r="226" spans="1:93">
      <c r="A226" s="451" t="s">
        <v>5238</v>
      </c>
      <c r="B226" s="83" t="s">
        <v>709</v>
      </c>
      <c r="C226" s="86" t="s">
        <v>672</v>
      </c>
      <c r="D226" s="86" t="s">
        <v>5236</v>
      </c>
      <c r="E226" s="92" t="s">
        <v>5237</v>
      </c>
      <c r="F226" s="451" t="s">
        <v>5238</v>
      </c>
      <c r="G226" s="59" t="s">
        <v>1580</v>
      </c>
      <c r="H226" s="449" t="s">
        <v>5239</v>
      </c>
      <c r="I226" s="244">
        <v>36007.18</v>
      </c>
      <c r="J226" s="310">
        <v>0</v>
      </c>
      <c r="K226" s="81">
        <v>0</v>
      </c>
      <c r="L226" s="81">
        <v>0</v>
      </c>
      <c r="M226" s="85">
        <v>0</v>
      </c>
      <c r="N226" s="81">
        <v>0</v>
      </c>
      <c r="O226" s="81">
        <v>0</v>
      </c>
      <c r="P226" s="85">
        <v>446.19</v>
      </c>
      <c r="Q226" s="81">
        <v>0</v>
      </c>
      <c r="R226" s="85">
        <v>22562</v>
      </c>
      <c r="S226" s="81">
        <v>12998.990000000002</v>
      </c>
      <c r="T226" s="227" t="s">
        <v>1581</v>
      </c>
      <c r="U226" s="496">
        <v>315</v>
      </c>
      <c r="V226" s="86" t="s">
        <v>672</v>
      </c>
      <c r="W226" s="86" t="s">
        <v>5236</v>
      </c>
      <c r="X226" s="92" t="s">
        <v>5237</v>
      </c>
      <c r="Y226" s="262">
        <v>3600100092771</v>
      </c>
      <c r="Z226" s="228" t="s">
        <v>1581</v>
      </c>
      <c r="AA226" s="266">
        <v>23008.19</v>
      </c>
      <c r="AB226" s="66">
        <v>21275</v>
      </c>
      <c r="AC226" s="65"/>
      <c r="AD226" s="266">
        <v>863</v>
      </c>
      <c r="AE226" s="266">
        <v>424</v>
      </c>
      <c r="AF226" s="65">
        <v>0</v>
      </c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148"/>
      <c r="AW226" s="65"/>
      <c r="AX226" s="65">
        <v>0</v>
      </c>
      <c r="AY226" s="66"/>
      <c r="AZ226" s="66">
        <v>446.19</v>
      </c>
      <c r="BA226" s="74">
        <v>0</v>
      </c>
      <c r="BB226" s="66">
        <v>36007.18</v>
      </c>
      <c r="BC226" s="66">
        <v>12998.990000000002</v>
      </c>
      <c r="BD226" s="252"/>
      <c r="BE226" s="170">
        <v>316</v>
      </c>
      <c r="BF226" s="101" t="s">
        <v>5565</v>
      </c>
      <c r="BG226" s="158" t="s">
        <v>5236</v>
      </c>
      <c r="BH226" s="92" t="s">
        <v>5237</v>
      </c>
      <c r="BI226" s="169">
        <v>21275</v>
      </c>
      <c r="BJ226" s="124">
        <v>21275</v>
      </c>
      <c r="BK226" s="124">
        <v>0</v>
      </c>
      <c r="BL226" s="158"/>
      <c r="BM226" s="48" t="s">
        <v>66</v>
      </c>
      <c r="BN226" s="67"/>
      <c r="BO226" s="67"/>
      <c r="BP226" s="48"/>
      <c r="BQ226" s="368">
        <v>114</v>
      </c>
      <c r="BR226" s="380" t="s">
        <v>676</v>
      </c>
      <c r="BS226" s="381" t="s">
        <v>709</v>
      </c>
      <c r="BT226" s="382" t="s">
        <v>692</v>
      </c>
      <c r="BU226" s="383" t="s">
        <v>679</v>
      </c>
      <c r="BV226" s="384" t="s">
        <v>1581</v>
      </c>
      <c r="BW226" s="384">
        <v>60160</v>
      </c>
      <c r="BX226" s="385" t="s">
        <v>5700</v>
      </c>
      <c r="BZ226" s="495">
        <v>677</v>
      </c>
      <c r="CA226" s="320" t="b">
        <f>EXACT(A226,CH226)</f>
        <v>1</v>
      </c>
      <c r="CB226" s="318" t="b">
        <f>EXACT(D226,CF226)</f>
        <v>1</v>
      </c>
      <c r="CC226" s="318" t="b">
        <f>EXACT(E226,CG226)</f>
        <v>1</v>
      </c>
      <c r="CD226" s="502">
        <f>+S225-BC225</f>
        <v>0</v>
      </c>
      <c r="CE226" s="17" t="s">
        <v>672</v>
      </c>
      <c r="CF226" s="157" t="s">
        <v>5236</v>
      </c>
      <c r="CG226" s="103" t="s">
        <v>5237</v>
      </c>
      <c r="CH226" s="275">
        <v>3600100092771</v>
      </c>
      <c r="CI226" s="51"/>
      <c r="CJ226" s="51"/>
      <c r="CM226" s="273"/>
      <c r="CO226" s="157"/>
    </row>
    <row r="227" spans="1:93" s="51" customFormat="1">
      <c r="A227" s="452" t="s">
        <v>4820</v>
      </c>
      <c r="B227" s="83" t="s">
        <v>709</v>
      </c>
      <c r="C227" s="158" t="s">
        <v>672</v>
      </c>
      <c r="D227" s="158" t="s">
        <v>3003</v>
      </c>
      <c r="E227" s="92" t="s">
        <v>3004</v>
      </c>
      <c r="F227" s="452" t="s">
        <v>4820</v>
      </c>
      <c r="G227" s="59" t="s">
        <v>1580</v>
      </c>
      <c r="H227" s="449" t="s">
        <v>3065</v>
      </c>
      <c r="I227" s="234">
        <v>34602.400000000001</v>
      </c>
      <c r="J227" s="234">
        <v>0</v>
      </c>
      <c r="K227" s="234">
        <v>32.18</v>
      </c>
      <c r="L227" s="234">
        <v>0</v>
      </c>
      <c r="M227" s="85">
        <v>1107</v>
      </c>
      <c r="N227" s="85">
        <v>0</v>
      </c>
      <c r="O227" s="234">
        <v>0</v>
      </c>
      <c r="P227" s="234">
        <v>224.57</v>
      </c>
      <c r="Q227" s="234">
        <v>0</v>
      </c>
      <c r="R227" s="234">
        <v>21773</v>
      </c>
      <c r="S227" s="234">
        <v>10726.710000000003</v>
      </c>
      <c r="T227" s="227" t="s">
        <v>1581</v>
      </c>
      <c r="U227" s="496">
        <v>293</v>
      </c>
      <c r="V227" s="158" t="s">
        <v>672</v>
      </c>
      <c r="W227" s="158" t="s">
        <v>3003</v>
      </c>
      <c r="X227" s="92" t="s">
        <v>3004</v>
      </c>
      <c r="Y227" s="262">
        <v>3600100205860</v>
      </c>
      <c r="Z227" s="228" t="s">
        <v>1581</v>
      </c>
      <c r="AA227" s="266">
        <v>25014.87</v>
      </c>
      <c r="AB227" s="66">
        <v>20910</v>
      </c>
      <c r="AC227" s="65"/>
      <c r="AD227" s="266">
        <v>863</v>
      </c>
      <c r="AE227" s="266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148"/>
      <c r="AW227" s="65"/>
      <c r="AX227" s="65">
        <v>3017.3</v>
      </c>
      <c r="AY227" s="66"/>
      <c r="AZ227" s="66">
        <v>224.57</v>
      </c>
      <c r="BA227" s="74">
        <v>0</v>
      </c>
      <c r="BB227" s="66">
        <v>35741.58</v>
      </c>
      <c r="BC227" s="66">
        <v>10726.710000000003</v>
      </c>
      <c r="BD227" s="252"/>
      <c r="BE227" s="170">
        <v>294</v>
      </c>
      <c r="BF227" s="101" t="s">
        <v>3116</v>
      </c>
      <c r="BG227" s="158" t="s">
        <v>3003</v>
      </c>
      <c r="BH227" s="92" t="s">
        <v>3004</v>
      </c>
      <c r="BI227" s="169">
        <v>20910</v>
      </c>
      <c r="BJ227" s="124">
        <v>20910</v>
      </c>
      <c r="BK227" s="124">
        <v>0</v>
      </c>
      <c r="BL227" s="158"/>
      <c r="BM227" s="48"/>
      <c r="BN227" s="67"/>
      <c r="BO227" s="67"/>
      <c r="BP227" s="48"/>
      <c r="BQ227" s="368">
        <v>77</v>
      </c>
      <c r="BR227" s="380" t="s">
        <v>2182</v>
      </c>
      <c r="BS227" s="381" t="s">
        <v>51</v>
      </c>
      <c r="BT227" s="382" t="s">
        <v>4177</v>
      </c>
      <c r="BU227" s="383" t="s">
        <v>4159</v>
      </c>
      <c r="BV227" s="384" t="s">
        <v>1581</v>
      </c>
      <c r="BW227" s="384">
        <v>60130</v>
      </c>
      <c r="BX227" s="385" t="s">
        <v>4308</v>
      </c>
      <c r="BY227" s="61"/>
      <c r="BZ227" s="475">
        <v>316</v>
      </c>
      <c r="CA227" s="320" t="b">
        <f>EXACT(A227,CH227)</f>
        <v>1</v>
      </c>
      <c r="CB227" s="318" t="b">
        <f>EXACT(D227,CF227)</f>
        <v>1</v>
      </c>
      <c r="CC227" s="318" t="b">
        <f>EXACT(E227,CG227)</f>
        <v>1</v>
      </c>
      <c r="CD227" s="502">
        <f>+S226-BC226</f>
        <v>0</v>
      </c>
      <c r="CE227" s="51" t="s">
        <v>672</v>
      </c>
      <c r="CF227" s="94" t="s">
        <v>3003</v>
      </c>
      <c r="CG227" s="99" t="s">
        <v>3004</v>
      </c>
      <c r="CH227" s="311">
        <v>3600100205860</v>
      </c>
      <c r="CI227" s="447"/>
      <c r="CJ227" s="17"/>
      <c r="CK227" s="276"/>
      <c r="CM227" s="273"/>
      <c r="CN227" s="17"/>
      <c r="CO227" s="157"/>
    </row>
    <row r="228" spans="1:93">
      <c r="A228" s="452" t="s">
        <v>5980</v>
      </c>
      <c r="B228" s="83" t="s">
        <v>709</v>
      </c>
      <c r="C228" s="237" t="s">
        <v>672</v>
      </c>
      <c r="D228" s="86" t="s">
        <v>5978</v>
      </c>
      <c r="E228" s="92" t="s">
        <v>5979</v>
      </c>
      <c r="F228" s="452" t="s">
        <v>5980</v>
      </c>
      <c r="G228" s="59" t="s">
        <v>1580</v>
      </c>
      <c r="H228" s="283" t="s">
        <v>8184</v>
      </c>
      <c r="I228" s="244">
        <v>48773.4</v>
      </c>
      <c r="J228" s="310">
        <v>0</v>
      </c>
      <c r="K228" s="81">
        <v>0</v>
      </c>
      <c r="L228" s="81">
        <v>0</v>
      </c>
      <c r="M228" s="85">
        <v>0</v>
      </c>
      <c r="N228" s="81">
        <v>0</v>
      </c>
      <c r="O228" s="81">
        <v>0</v>
      </c>
      <c r="P228" s="85">
        <v>829.71</v>
      </c>
      <c r="Q228" s="81">
        <v>0</v>
      </c>
      <c r="R228" s="85">
        <v>24787</v>
      </c>
      <c r="S228" s="81">
        <v>15236.690000000002</v>
      </c>
      <c r="T228" s="227" t="s">
        <v>1581</v>
      </c>
      <c r="U228" s="496">
        <v>724</v>
      </c>
      <c r="V228" s="237" t="s">
        <v>672</v>
      </c>
      <c r="W228" s="86" t="s">
        <v>5978</v>
      </c>
      <c r="X228" s="92" t="s">
        <v>5979</v>
      </c>
      <c r="Y228" s="261">
        <v>3600100241246</v>
      </c>
      <c r="Z228" s="228" t="s">
        <v>1581</v>
      </c>
      <c r="AA228" s="266">
        <v>33536.71</v>
      </c>
      <c r="AB228" s="65">
        <v>23500</v>
      </c>
      <c r="AC228" s="65"/>
      <c r="AD228" s="65">
        <v>863</v>
      </c>
      <c r="AE228" s="65">
        <v>424</v>
      </c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>
        <v>0</v>
      </c>
      <c r="AS228" s="65">
        <v>0</v>
      </c>
      <c r="AT228" s="65"/>
      <c r="AU228" s="65"/>
      <c r="AV228" s="148"/>
      <c r="AW228" s="65"/>
      <c r="AX228" s="65">
        <v>7920</v>
      </c>
      <c r="AY228" s="65"/>
      <c r="AZ228" s="65">
        <v>829.71</v>
      </c>
      <c r="BA228" s="57">
        <v>0</v>
      </c>
      <c r="BB228" s="65">
        <v>48773.4</v>
      </c>
      <c r="BC228" s="65">
        <v>15236.690000000002</v>
      </c>
      <c r="BD228" s="260"/>
      <c r="BE228" s="170">
        <v>725</v>
      </c>
      <c r="BF228" s="163" t="s">
        <v>6355</v>
      </c>
      <c r="BG228" s="86" t="s">
        <v>5978</v>
      </c>
      <c r="BH228" s="86" t="s">
        <v>5979</v>
      </c>
      <c r="BI228" s="171">
        <v>27624.400000000001</v>
      </c>
      <c r="BJ228" s="172">
        <v>23500</v>
      </c>
      <c r="BK228" s="171">
        <v>4124.4000000000015</v>
      </c>
      <c r="BL228" s="86"/>
      <c r="BM228" s="48"/>
      <c r="BN228" s="67"/>
      <c r="BO228" s="67"/>
      <c r="BP228" s="48"/>
      <c r="BQ228" s="368" t="s">
        <v>6510</v>
      </c>
      <c r="BR228" s="381" t="s">
        <v>709</v>
      </c>
      <c r="BS228" s="381" t="s">
        <v>6511</v>
      </c>
      <c r="BT228" s="382" t="s">
        <v>719</v>
      </c>
      <c r="BU228" s="383" t="s">
        <v>719</v>
      </c>
      <c r="BV228" s="384" t="s">
        <v>1581</v>
      </c>
      <c r="BW228" s="384">
        <v>60140</v>
      </c>
      <c r="BX228" s="385" t="s">
        <v>6512</v>
      </c>
      <c r="BZ228" s="475">
        <v>294</v>
      </c>
      <c r="CA228" s="320" t="b">
        <f>EXACT(A228,CH228)</f>
        <v>1</v>
      </c>
      <c r="CB228" s="318" t="b">
        <f>EXACT(D228,CF228)</f>
        <v>1</v>
      </c>
      <c r="CC228" s="318" t="b">
        <f>EXACT(E228,CG228)</f>
        <v>1</v>
      </c>
      <c r="CD228" s="502">
        <f>+S227-BC227</f>
        <v>0</v>
      </c>
      <c r="CE228" s="51" t="s">
        <v>672</v>
      </c>
      <c r="CF228" s="157" t="s">
        <v>5978</v>
      </c>
      <c r="CG228" s="99" t="s">
        <v>5979</v>
      </c>
      <c r="CH228" s="311">
        <v>3600100241246</v>
      </c>
      <c r="CM228" s="273"/>
      <c r="CO228" s="457"/>
    </row>
    <row r="229" spans="1:93" s="51" customFormat="1">
      <c r="A229" s="451" t="s">
        <v>4412</v>
      </c>
      <c r="B229" s="83" t="s">
        <v>709</v>
      </c>
      <c r="C229" s="129" t="s">
        <v>672</v>
      </c>
      <c r="D229" s="158" t="s">
        <v>4311</v>
      </c>
      <c r="E229" s="92" t="s">
        <v>4312</v>
      </c>
      <c r="F229" s="451" t="s">
        <v>4412</v>
      </c>
      <c r="G229" s="59" t="s">
        <v>1580</v>
      </c>
      <c r="H229" s="449" t="s">
        <v>4314</v>
      </c>
      <c r="I229" s="234">
        <v>13527</v>
      </c>
      <c r="J229" s="234">
        <v>0</v>
      </c>
      <c r="K229" s="234">
        <v>0</v>
      </c>
      <c r="L229" s="234">
        <v>0</v>
      </c>
      <c r="M229" s="85">
        <v>0</v>
      </c>
      <c r="N229" s="85">
        <v>0</v>
      </c>
      <c r="O229" s="234">
        <v>0</v>
      </c>
      <c r="P229" s="234">
        <v>0</v>
      </c>
      <c r="Q229" s="234">
        <v>0</v>
      </c>
      <c r="R229" s="234">
        <v>10870.75</v>
      </c>
      <c r="S229" s="234">
        <v>1755.5699999999997</v>
      </c>
      <c r="T229" s="227" t="s">
        <v>1581</v>
      </c>
      <c r="U229" s="496">
        <v>1441</v>
      </c>
      <c r="V229" s="129" t="s">
        <v>672</v>
      </c>
      <c r="W229" s="158" t="s">
        <v>4311</v>
      </c>
      <c r="X229" s="92" t="s">
        <v>4312</v>
      </c>
      <c r="Y229" s="262">
        <v>3600100400212</v>
      </c>
      <c r="Z229" s="228" t="s">
        <v>1581</v>
      </c>
      <c r="AA229" s="54">
        <v>11771.43</v>
      </c>
      <c r="AB229" s="55">
        <v>5500</v>
      </c>
      <c r="AC229" s="56">
        <v>5370.75</v>
      </c>
      <c r="AD229" s="175"/>
      <c r="AE229" s="175"/>
      <c r="AF229" s="55"/>
      <c r="AG229" s="55"/>
      <c r="AH229" s="55"/>
      <c r="AI229" s="55"/>
      <c r="AJ229" s="55"/>
      <c r="AK229" s="55"/>
      <c r="AL229" s="55"/>
      <c r="AM229" s="57"/>
      <c r="AN229" s="57"/>
      <c r="AO229" s="57"/>
      <c r="AP229" s="57"/>
      <c r="AQ229" s="58"/>
      <c r="AR229" s="57"/>
      <c r="AS229" s="57"/>
      <c r="AT229" s="57"/>
      <c r="AU229" s="57"/>
      <c r="AV229" s="147"/>
      <c r="AW229" s="57"/>
      <c r="AX229" s="57">
        <v>900.68</v>
      </c>
      <c r="AY229" s="58"/>
      <c r="AZ229" s="58">
        <v>0</v>
      </c>
      <c r="BA229" s="74">
        <v>0</v>
      </c>
      <c r="BB229" s="58">
        <v>13527</v>
      </c>
      <c r="BC229" s="58">
        <v>1755.5699999999997</v>
      </c>
      <c r="BD229" s="252"/>
      <c r="BE229" s="170">
        <v>1443</v>
      </c>
      <c r="BF229" s="229" t="s">
        <v>4316</v>
      </c>
      <c r="BG229" s="158" t="s">
        <v>4311</v>
      </c>
      <c r="BH229" s="92" t="s">
        <v>4312</v>
      </c>
      <c r="BI229" s="124">
        <v>5500</v>
      </c>
      <c r="BJ229" s="124">
        <v>5500</v>
      </c>
      <c r="BK229" s="124">
        <v>0</v>
      </c>
      <c r="BL229" s="158"/>
      <c r="BM229" s="59"/>
      <c r="BN229" s="60"/>
      <c r="BO229" s="60"/>
      <c r="BP229" s="48"/>
      <c r="BQ229" s="368">
        <v>24</v>
      </c>
      <c r="BR229" s="380" t="s">
        <v>4247</v>
      </c>
      <c r="BS229" s="381" t="s">
        <v>51</v>
      </c>
      <c r="BT229" s="382" t="s">
        <v>3758</v>
      </c>
      <c r="BU229" s="383" t="s">
        <v>127</v>
      </c>
      <c r="BV229" s="384" t="s">
        <v>128</v>
      </c>
      <c r="BW229" s="384">
        <v>60220</v>
      </c>
      <c r="BX229" s="385" t="s">
        <v>4317</v>
      </c>
      <c r="BY229" s="22"/>
      <c r="BZ229" s="475">
        <v>724</v>
      </c>
      <c r="CA229" s="320" t="b">
        <f>EXACT(A229,CH229)</f>
        <v>1</v>
      </c>
      <c r="CB229" s="318" t="b">
        <f>EXACT(D229,CF229)</f>
        <v>1</v>
      </c>
      <c r="CC229" s="318" t="b">
        <f>EXACT(E229,CG229)</f>
        <v>1</v>
      </c>
      <c r="CD229" s="502">
        <f>+S229-BC229</f>
        <v>0</v>
      </c>
      <c r="CE229" s="17" t="s">
        <v>672</v>
      </c>
      <c r="CF229" s="17" t="s">
        <v>4311</v>
      </c>
      <c r="CG229" s="103" t="s">
        <v>4312</v>
      </c>
      <c r="CH229" s="275">
        <v>3600100400212</v>
      </c>
      <c r="CI229" s="447"/>
      <c r="CJ229" s="17"/>
      <c r="CK229" s="276"/>
      <c r="CL229" s="17"/>
      <c r="CM229" s="273"/>
      <c r="CN229" s="17"/>
      <c r="CO229" s="157"/>
    </row>
    <row r="230" spans="1:93" s="51" customFormat="1">
      <c r="A230" s="451" t="s">
        <v>7806</v>
      </c>
      <c r="B230" s="83" t="s">
        <v>709</v>
      </c>
      <c r="C230" s="158" t="s">
        <v>6221</v>
      </c>
      <c r="D230" s="158" t="s">
        <v>7690</v>
      </c>
      <c r="E230" s="92" t="s">
        <v>7691</v>
      </c>
      <c r="F230" s="451" t="s">
        <v>7806</v>
      </c>
      <c r="G230" s="59" t="s">
        <v>1580</v>
      </c>
      <c r="H230" s="449" t="s">
        <v>7921</v>
      </c>
      <c r="I230" s="234">
        <v>45584</v>
      </c>
      <c r="J230" s="234">
        <v>0</v>
      </c>
      <c r="K230" s="234">
        <v>0</v>
      </c>
      <c r="L230" s="234">
        <v>0</v>
      </c>
      <c r="M230" s="85">
        <v>0</v>
      </c>
      <c r="N230" s="85">
        <v>0</v>
      </c>
      <c r="O230" s="234">
        <v>0</v>
      </c>
      <c r="P230" s="234">
        <v>1255.6199999999999</v>
      </c>
      <c r="Q230" s="234">
        <v>0</v>
      </c>
      <c r="R230" s="234">
        <v>27881.7</v>
      </c>
      <c r="S230" s="234">
        <v>13744.619999999999</v>
      </c>
      <c r="T230" s="227" t="s">
        <v>1581</v>
      </c>
      <c r="U230" s="496">
        <v>639</v>
      </c>
      <c r="V230" s="158" t="s">
        <v>6221</v>
      </c>
      <c r="W230" s="158" t="s">
        <v>7690</v>
      </c>
      <c r="X230" s="92" t="s">
        <v>7691</v>
      </c>
      <c r="Y230" s="262" t="s">
        <v>7806</v>
      </c>
      <c r="Z230" s="228" t="s">
        <v>1581</v>
      </c>
      <c r="AA230" s="54">
        <v>31839.38</v>
      </c>
      <c r="AB230" s="55">
        <v>26610</v>
      </c>
      <c r="AC230" s="56"/>
      <c r="AD230" s="175">
        <v>863</v>
      </c>
      <c r="AE230" s="175"/>
      <c r="AF230" s="55">
        <v>408.7</v>
      </c>
      <c r="AG230" s="55"/>
      <c r="AH230" s="55"/>
      <c r="AI230" s="55"/>
      <c r="AJ230" s="55"/>
      <c r="AK230" s="55"/>
      <c r="AL230" s="55"/>
      <c r="AM230" s="57"/>
      <c r="AN230" s="57"/>
      <c r="AO230" s="57">
        <v>0</v>
      </c>
      <c r="AP230" s="57"/>
      <c r="AQ230" s="58"/>
      <c r="AR230" s="58"/>
      <c r="AS230" s="57"/>
      <c r="AT230" s="57"/>
      <c r="AU230" s="57"/>
      <c r="AV230" s="147"/>
      <c r="AW230" s="57"/>
      <c r="AX230" s="57">
        <v>2702.06</v>
      </c>
      <c r="AY230" s="58"/>
      <c r="AZ230" s="58">
        <v>1255.6199999999999</v>
      </c>
      <c r="BA230" s="74">
        <v>0</v>
      </c>
      <c r="BB230" s="58">
        <v>45584</v>
      </c>
      <c r="BC230" s="58">
        <v>13744.619999999999</v>
      </c>
      <c r="BD230" s="252"/>
      <c r="BE230" s="170">
        <v>640</v>
      </c>
      <c r="BF230" s="101" t="s">
        <v>8318</v>
      </c>
      <c r="BG230" s="158" t="s">
        <v>7690</v>
      </c>
      <c r="BH230" s="92" t="s">
        <v>7691</v>
      </c>
      <c r="BI230" s="124">
        <v>26610</v>
      </c>
      <c r="BJ230" s="124">
        <v>26610</v>
      </c>
      <c r="BK230" s="124">
        <v>0</v>
      </c>
      <c r="BL230" s="158"/>
      <c r="BM230" s="59"/>
      <c r="BN230" s="60"/>
      <c r="BO230" s="60"/>
      <c r="BP230" s="59"/>
      <c r="BQ230" s="370" t="s">
        <v>8091</v>
      </c>
      <c r="BR230" s="387">
        <v>13</v>
      </c>
      <c r="BS230" s="381" t="s">
        <v>51</v>
      </c>
      <c r="BT230" s="388" t="s">
        <v>779</v>
      </c>
      <c r="BU230" s="388" t="s">
        <v>127</v>
      </c>
      <c r="BV230" s="388" t="s">
        <v>128</v>
      </c>
      <c r="BW230" s="389">
        <v>60220</v>
      </c>
      <c r="BX230" s="389" t="s">
        <v>8092</v>
      </c>
      <c r="BY230" s="84"/>
      <c r="BZ230" s="495">
        <v>1441</v>
      </c>
      <c r="CA230" s="320" t="b">
        <f>EXACT(A230,CH230)</f>
        <v>1</v>
      </c>
      <c r="CB230" s="318" t="b">
        <f>EXACT(D230,CF230)</f>
        <v>1</v>
      </c>
      <c r="CC230" s="318" t="b">
        <f>EXACT(E230,CG230)</f>
        <v>1</v>
      </c>
      <c r="CD230" s="502">
        <f>+S229-BC229</f>
        <v>0</v>
      </c>
      <c r="CE230" s="51" t="s">
        <v>6221</v>
      </c>
      <c r="CF230" s="157" t="s">
        <v>7690</v>
      </c>
      <c r="CG230" s="99" t="s">
        <v>7691</v>
      </c>
      <c r="CH230" s="311" t="s">
        <v>7806</v>
      </c>
      <c r="CK230" s="276"/>
      <c r="CM230" s="273"/>
      <c r="CN230" s="17"/>
      <c r="CO230" s="158"/>
    </row>
    <row r="231" spans="1:93" s="51" customFormat="1">
      <c r="A231" s="451" t="s">
        <v>7793</v>
      </c>
      <c r="B231" s="83" t="s">
        <v>709</v>
      </c>
      <c r="C231" s="129" t="s">
        <v>672</v>
      </c>
      <c r="D231" s="158" t="s">
        <v>5289</v>
      </c>
      <c r="E231" s="92" t="s">
        <v>2017</v>
      </c>
      <c r="F231" s="451" t="s">
        <v>7793</v>
      </c>
      <c r="G231" s="59" t="s">
        <v>1580</v>
      </c>
      <c r="H231" s="449" t="s">
        <v>7907</v>
      </c>
      <c r="I231" s="234">
        <v>46190.6</v>
      </c>
      <c r="J231" s="234">
        <v>0</v>
      </c>
      <c r="K231" s="234">
        <v>0</v>
      </c>
      <c r="L231" s="234">
        <v>0</v>
      </c>
      <c r="M231" s="85">
        <v>0</v>
      </c>
      <c r="N231" s="85">
        <v>0</v>
      </c>
      <c r="O231" s="234">
        <v>0</v>
      </c>
      <c r="P231" s="234">
        <v>1410.72</v>
      </c>
      <c r="Q231" s="234">
        <v>0</v>
      </c>
      <c r="R231" s="234">
        <v>12465.38</v>
      </c>
      <c r="S231" s="234">
        <v>28014.5</v>
      </c>
      <c r="T231" s="227" t="s">
        <v>1581</v>
      </c>
      <c r="U231" s="496">
        <v>463</v>
      </c>
      <c r="V231" s="129" t="s">
        <v>672</v>
      </c>
      <c r="W231" s="158" t="s">
        <v>5289</v>
      </c>
      <c r="X231" s="92" t="s">
        <v>2017</v>
      </c>
      <c r="Y231" s="261" t="s">
        <v>7793</v>
      </c>
      <c r="Z231" s="228" t="s">
        <v>1581</v>
      </c>
      <c r="AA231" s="266">
        <v>18176.099999999999</v>
      </c>
      <c r="AB231" s="66">
        <v>11178.38</v>
      </c>
      <c r="AC231" s="65"/>
      <c r="AD231" s="266">
        <v>863</v>
      </c>
      <c r="AE231" s="266">
        <v>424</v>
      </c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148"/>
      <c r="AW231" s="65"/>
      <c r="AX231" s="65">
        <v>4300</v>
      </c>
      <c r="AY231" s="66"/>
      <c r="AZ231" s="66">
        <v>1410.72</v>
      </c>
      <c r="BA231" s="74">
        <v>0</v>
      </c>
      <c r="BB231" s="66">
        <v>46190.6</v>
      </c>
      <c r="BC231" s="66">
        <v>28014.5</v>
      </c>
      <c r="BD231" s="252"/>
      <c r="BE231" s="170">
        <v>464</v>
      </c>
      <c r="BF231" s="101" t="s">
        <v>8304</v>
      </c>
      <c r="BG231" s="158" t="s">
        <v>5289</v>
      </c>
      <c r="BH231" s="92" t="s">
        <v>2017</v>
      </c>
      <c r="BI231" s="169">
        <v>11178.38</v>
      </c>
      <c r="BJ231" s="124">
        <v>11178.38</v>
      </c>
      <c r="BK231" s="124">
        <v>0</v>
      </c>
      <c r="BL231" s="158"/>
      <c r="BM231" s="48"/>
      <c r="BN231" s="67"/>
      <c r="BO231" s="67"/>
      <c r="BP231" s="48"/>
      <c r="BQ231" s="368">
        <v>110</v>
      </c>
      <c r="BR231" s="380">
        <v>2</v>
      </c>
      <c r="BS231" s="381" t="s">
        <v>709</v>
      </c>
      <c r="BT231" s="383" t="s">
        <v>1</v>
      </c>
      <c r="BU231" s="383" t="s">
        <v>707</v>
      </c>
      <c r="BV231" s="383" t="s">
        <v>1581</v>
      </c>
      <c r="BW231" s="383">
        <v>60220</v>
      </c>
      <c r="BX231" s="385" t="s">
        <v>8084</v>
      </c>
      <c r="BY231" s="503"/>
      <c r="BZ231" s="475">
        <v>640</v>
      </c>
      <c r="CA231" s="320" t="b">
        <f>EXACT(A231,CH231)</f>
        <v>1</v>
      </c>
      <c r="CB231" s="318" t="b">
        <f>EXACT(D231,CF231)</f>
        <v>1</v>
      </c>
      <c r="CC231" s="318" t="b">
        <f>EXACT(E231,CG231)</f>
        <v>1</v>
      </c>
      <c r="CD231" s="502">
        <f>+S230-BC230</f>
        <v>0</v>
      </c>
      <c r="CE231" s="17" t="s">
        <v>672</v>
      </c>
      <c r="CF231" s="51" t="s">
        <v>5289</v>
      </c>
      <c r="CG231" s="51" t="s">
        <v>2017</v>
      </c>
      <c r="CH231" s="312" t="s">
        <v>7793</v>
      </c>
      <c r="CI231" s="447"/>
      <c r="CK231" s="276"/>
      <c r="CL231" s="17"/>
      <c r="CM231" s="273"/>
      <c r="CN231" s="17"/>
      <c r="CO231" s="157"/>
    </row>
    <row r="232" spans="1:93" s="51" customFormat="1">
      <c r="A232" s="511" t="s">
        <v>9079</v>
      </c>
      <c r="B232" s="83"/>
      <c r="C232" s="237" t="s">
        <v>6221</v>
      </c>
      <c r="D232" s="86" t="s">
        <v>9077</v>
      </c>
      <c r="E232" s="92" t="s">
        <v>9078</v>
      </c>
      <c r="F232" s="514" t="s">
        <v>9079</v>
      </c>
      <c r="G232" s="59" t="s">
        <v>1580</v>
      </c>
      <c r="H232" s="283">
        <v>6281142721</v>
      </c>
      <c r="I232" s="244">
        <v>46526.400000000001</v>
      </c>
      <c r="J232" s="310">
        <v>0</v>
      </c>
      <c r="K232" s="81">
        <v>0</v>
      </c>
      <c r="L232" s="81">
        <v>0</v>
      </c>
      <c r="M232" s="85">
        <v>0</v>
      </c>
      <c r="N232" s="81">
        <v>0</v>
      </c>
      <c r="O232" s="81">
        <v>0</v>
      </c>
      <c r="P232" s="85">
        <v>617.98</v>
      </c>
      <c r="Q232" s="81">
        <v>0</v>
      </c>
      <c r="R232" s="85">
        <v>9403</v>
      </c>
      <c r="S232" s="81">
        <v>36505.42</v>
      </c>
      <c r="T232" s="227" t="s">
        <v>1581</v>
      </c>
      <c r="U232" s="496">
        <v>1410</v>
      </c>
      <c r="V232" s="516" t="s">
        <v>6221</v>
      </c>
      <c r="W232" s="86" t="s">
        <v>9077</v>
      </c>
      <c r="X232" s="86" t="s">
        <v>9078</v>
      </c>
      <c r="Y232" s="261" t="s">
        <v>9079</v>
      </c>
      <c r="Z232" s="228" t="s">
        <v>1581</v>
      </c>
      <c r="AA232" s="266">
        <v>10020.98</v>
      </c>
      <c r="AB232" s="65">
        <v>8540</v>
      </c>
      <c r="AC232" s="65"/>
      <c r="AD232" s="65">
        <v>863</v>
      </c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148"/>
      <c r="AW232" s="65"/>
      <c r="AX232" s="65">
        <v>0</v>
      </c>
      <c r="AY232" s="65"/>
      <c r="AZ232" s="65">
        <v>617.98</v>
      </c>
      <c r="BA232" s="57">
        <v>0</v>
      </c>
      <c r="BB232" s="65">
        <v>46526.400000000001</v>
      </c>
      <c r="BC232" s="65">
        <v>36505.42</v>
      </c>
      <c r="BD232" s="260"/>
      <c r="BE232" s="170">
        <v>1413</v>
      </c>
      <c r="BF232" s="163" t="s">
        <v>9160</v>
      </c>
      <c r="BG232" s="1" t="s">
        <v>9077</v>
      </c>
      <c r="BH232" s="86" t="s">
        <v>9078</v>
      </c>
      <c r="BI232" s="171">
        <v>8540</v>
      </c>
      <c r="BJ232" s="172">
        <v>8540</v>
      </c>
      <c r="BK232" s="171">
        <v>0</v>
      </c>
      <c r="BL232" s="86"/>
      <c r="BM232" s="48"/>
      <c r="BN232" s="67"/>
      <c r="BO232" s="67"/>
      <c r="BP232" s="48"/>
      <c r="BQ232" s="435" t="s">
        <v>5774</v>
      </c>
      <c r="BR232" s="382" t="s">
        <v>712</v>
      </c>
      <c r="BS232" s="395"/>
      <c r="BT232" s="382" t="s">
        <v>45</v>
      </c>
      <c r="BU232" s="382" t="s">
        <v>1416</v>
      </c>
      <c r="BV232" s="386" t="s">
        <v>1581</v>
      </c>
      <c r="BW232" s="386" t="s">
        <v>47</v>
      </c>
      <c r="BX232" s="382" t="s">
        <v>9255</v>
      </c>
      <c r="BY232" s="76"/>
      <c r="BZ232" s="475">
        <v>464</v>
      </c>
      <c r="CA232" s="320" t="b">
        <f>EXACT(A232,CH232)</f>
        <v>1</v>
      </c>
      <c r="CB232" s="318" t="b">
        <f>EXACT(D232,CF232)</f>
        <v>1</v>
      </c>
      <c r="CC232" s="318" t="b">
        <f>EXACT(E232,CG232)</f>
        <v>1</v>
      </c>
      <c r="CD232" s="502">
        <f>+S231-BC231</f>
        <v>0</v>
      </c>
      <c r="CE232" s="51" t="s">
        <v>6221</v>
      </c>
      <c r="CF232" s="157" t="s">
        <v>9077</v>
      </c>
      <c r="CG232" s="99" t="s">
        <v>9078</v>
      </c>
      <c r="CH232" s="311" t="s">
        <v>9079</v>
      </c>
      <c r="CI232" s="447"/>
      <c r="CJ232" s="17"/>
      <c r="CK232" s="276"/>
      <c r="CL232" s="17"/>
      <c r="CM232" s="273"/>
      <c r="CN232" s="17"/>
      <c r="CO232" s="158"/>
    </row>
    <row r="233" spans="1:93" s="51" customFormat="1">
      <c r="A233" s="452" t="s">
        <v>4968</v>
      </c>
      <c r="B233" s="83" t="s">
        <v>709</v>
      </c>
      <c r="C233" s="129" t="s">
        <v>686</v>
      </c>
      <c r="D233" s="158" t="s">
        <v>537</v>
      </c>
      <c r="E233" s="92" t="s">
        <v>2035</v>
      </c>
      <c r="F233" s="452" t="s">
        <v>4968</v>
      </c>
      <c r="G233" s="59" t="s">
        <v>1580</v>
      </c>
      <c r="H233" s="449" t="s">
        <v>1828</v>
      </c>
      <c r="I233" s="234">
        <v>15832.8</v>
      </c>
      <c r="J233" s="234">
        <v>0</v>
      </c>
      <c r="K233" s="234">
        <v>0</v>
      </c>
      <c r="L233" s="234">
        <v>0</v>
      </c>
      <c r="M233" s="85">
        <v>1155</v>
      </c>
      <c r="N233" s="85">
        <v>0</v>
      </c>
      <c r="O233" s="234">
        <v>0</v>
      </c>
      <c r="P233" s="234">
        <v>0</v>
      </c>
      <c r="Q233" s="234">
        <v>0</v>
      </c>
      <c r="R233" s="234">
        <v>10593</v>
      </c>
      <c r="S233" s="234">
        <v>5178.8799999999992</v>
      </c>
      <c r="T233" s="227" t="s">
        <v>1581</v>
      </c>
      <c r="U233" s="496">
        <v>544</v>
      </c>
      <c r="V233" s="129" t="s">
        <v>686</v>
      </c>
      <c r="W233" s="158" t="s">
        <v>537</v>
      </c>
      <c r="X233" s="92" t="s">
        <v>2035</v>
      </c>
      <c r="Y233" s="264">
        <v>3600100509681</v>
      </c>
      <c r="Z233" s="228" t="s">
        <v>1581</v>
      </c>
      <c r="AA233" s="64">
        <v>11808.92</v>
      </c>
      <c r="AB233" s="64">
        <v>2685</v>
      </c>
      <c r="AC233" s="48"/>
      <c r="AD233" s="63">
        <v>863</v>
      </c>
      <c r="AE233" s="63">
        <v>424</v>
      </c>
      <c r="AF233" s="48">
        <v>421</v>
      </c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>
        <v>6200</v>
      </c>
      <c r="AU233" s="48"/>
      <c r="AV233" s="148"/>
      <c r="AW233" s="48"/>
      <c r="AX233" s="48">
        <v>1215.92</v>
      </c>
      <c r="AY233" s="48"/>
      <c r="AZ233" s="64">
        <v>0</v>
      </c>
      <c r="BA233" s="74">
        <v>0</v>
      </c>
      <c r="BB233" s="64">
        <v>16987.8</v>
      </c>
      <c r="BC233" s="64">
        <v>5178.8799999999992</v>
      </c>
      <c r="BD233" s="252"/>
      <c r="BE233" s="170">
        <v>545</v>
      </c>
      <c r="BF233" s="101" t="s">
        <v>2210</v>
      </c>
      <c r="BG233" s="158" t="s">
        <v>537</v>
      </c>
      <c r="BH233" s="92" t="s">
        <v>2035</v>
      </c>
      <c r="BI233" s="544">
        <v>2685</v>
      </c>
      <c r="BJ233" s="544">
        <v>2685</v>
      </c>
      <c r="BK233" s="124">
        <v>0</v>
      </c>
      <c r="BL233" s="158"/>
      <c r="BM233" s="48"/>
      <c r="BN233" s="48"/>
      <c r="BO233" s="48"/>
      <c r="BP233" s="59"/>
      <c r="BQ233" s="369" t="s">
        <v>1566</v>
      </c>
      <c r="BR233" s="380">
        <v>7</v>
      </c>
      <c r="BS233" s="381" t="s">
        <v>51</v>
      </c>
      <c r="BT233" s="383" t="s">
        <v>1302</v>
      </c>
      <c r="BU233" s="383" t="s">
        <v>702</v>
      </c>
      <c r="BV233" s="383" t="s">
        <v>1581</v>
      </c>
      <c r="BW233" s="383">
        <v>60110</v>
      </c>
      <c r="BX233" s="385" t="s">
        <v>553</v>
      </c>
      <c r="BY233" s="23"/>
      <c r="BZ233" s="495">
        <v>1411</v>
      </c>
      <c r="CA233" s="320" t="b">
        <f>EXACT(A233,CH233)</f>
        <v>1</v>
      </c>
      <c r="CB233" s="318" t="b">
        <f>EXACT(D233,CF233)</f>
        <v>1</v>
      </c>
      <c r="CC233" s="318" t="b">
        <f>EXACT(E233,CG233)</f>
        <v>1</v>
      </c>
      <c r="CD233" s="502">
        <f>+S232-BC232</f>
        <v>0</v>
      </c>
      <c r="CE233" s="51" t="s">
        <v>686</v>
      </c>
      <c r="CF233" s="157" t="s">
        <v>537</v>
      </c>
      <c r="CG233" s="99" t="s">
        <v>2035</v>
      </c>
      <c r="CH233" s="311">
        <v>3600100509681</v>
      </c>
      <c r="CI233" s="447"/>
      <c r="CJ233" s="17"/>
      <c r="CK233" s="276"/>
      <c r="CM233" s="273"/>
      <c r="CN233" s="17"/>
      <c r="CO233" s="158"/>
    </row>
    <row r="234" spans="1:93">
      <c r="A234" s="452" t="s">
        <v>5983</v>
      </c>
      <c r="B234" s="83" t="s">
        <v>709</v>
      </c>
      <c r="C234" s="237" t="s">
        <v>686</v>
      </c>
      <c r="D234" s="86" t="s">
        <v>5981</v>
      </c>
      <c r="E234" s="92" t="s">
        <v>5982</v>
      </c>
      <c r="F234" s="452" t="s">
        <v>5983</v>
      </c>
      <c r="G234" s="59" t="s">
        <v>1580</v>
      </c>
      <c r="H234" s="283" t="s">
        <v>6244</v>
      </c>
      <c r="I234" s="244">
        <v>48495.6</v>
      </c>
      <c r="J234" s="310">
        <v>0</v>
      </c>
      <c r="K234" s="81">
        <v>0</v>
      </c>
      <c r="L234" s="81">
        <v>0</v>
      </c>
      <c r="M234" s="85">
        <v>0</v>
      </c>
      <c r="N234" s="81">
        <v>0</v>
      </c>
      <c r="O234" s="81">
        <v>0</v>
      </c>
      <c r="P234" s="85">
        <v>682.89</v>
      </c>
      <c r="Q234" s="81">
        <v>0</v>
      </c>
      <c r="R234" s="85">
        <v>28567</v>
      </c>
      <c r="S234" s="81">
        <v>12445.71</v>
      </c>
      <c r="T234" s="227" t="s">
        <v>1581</v>
      </c>
      <c r="U234" s="496">
        <v>1057</v>
      </c>
      <c r="V234" s="237" t="s">
        <v>686</v>
      </c>
      <c r="W234" s="86" t="s">
        <v>5981</v>
      </c>
      <c r="X234" s="92" t="s">
        <v>5982</v>
      </c>
      <c r="Y234" s="261">
        <v>3600100521362</v>
      </c>
      <c r="Z234" s="228" t="s">
        <v>1581</v>
      </c>
      <c r="AA234" s="266">
        <v>36049.89</v>
      </c>
      <c r="AB234" s="65">
        <v>27280</v>
      </c>
      <c r="AC234" s="65"/>
      <c r="AD234" s="65">
        <v>863</v>
      </c>
      <c r="AE234" s="65">
        <v>424</v>
      </c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148"/>
      <c r="AW234" s="65"/>
      <c r="AX234" s="65">
        <v>6800</v>
      </c>
      <c r="AY234" s="65"/>
      <c r="AZ234" s="65">
        <v>682.89</v>
      </c>
      <c r="BA234" s="57">
        <v>0</v>
      </c>
      <c r="BB234" s="65">
        <v>48495.6</v>
      </c>
      <c r="BC234" s="65">
        <v>12445.71</v>
      </c>
      <c r="BD234" s="260"/>
      <c r="BE234" s="170">
        <v>1058</v>
      </c>
      <c r="BF234" s="163" t="s">
        <v>6356</v>
      </c>
      <c r="BG234" s="86" t="s">
        <v>5981</v>
      </c>
      <c r="BH234" s="86" t="s">
        <v>5982</v>
      </c>
      <c r="BI234" s="171">
        <v>27280</v>
      </c>
      <c r="BJ234" s="172">
        <v>27280</v>
      </c>
      <c r="BK234" s="171">
        <v>0</v>
      </c>
      <c r="BL234" s="86"/>
      <c r="BM234" s="48"/>
      <c r="BN234" s="67"/>
      <c r="BO234" s="67"/>
      <c r="BP234" s="48"/>
      <c r="BQ234" s="368" t="s">
        <v>6519</v>
      </c>
      <c r="BR234" s="380" t="s">
        <v>689</v>
      </c>
      <c r="BS234" s="381" t="s">
        <v>6520</v>
      </c>
      <c r="BT234" s="382" t="s">
        <v>2008</v>
      </c>
      <c r="BU234" s="383" t="s">
        <v>679</v>
      </c>
      <c r="BV234" s="384" t="s">
        <v>1581</v>
      </c>
      <c r="BW234" s="384">
        <v>60160</v>
      </c>
      <c r="BX234" s="385" t="s">
        <v>6521</v>
      </c>
      <c r="BZ234" s="495">
        <v>545</v>
      </c>
      <c r="CA234" s="320" t="b">
        <f>EXACT(A234,CH234)</f>
        <v>1</v>
      </c>
      <c r="CB234" s="318" t="b">
        <f>EXACT(D234,CF234)</f>
        <v>1</v>
      </c>
      <c r="CC234" s="318" t="b">
        <f>EXACT(E234,CG234)</f>
        <v>1</v>
      </c>
      <c r="CD234" s="502">
        <f>+S233-BC233</f>
        <v>0</v>
      </c>
      <c r="CE234" s="17" t="s">
        <v>686</v>
      </c>
      <c r="CF234" s="17" t="s">
        <v>5981</v>
      </c>
      <c r="CG234" s="103" t="s">
        <v>5982</v>
      </c>
      <c r="CH234" s="275">
        <v>3600100521362</v>
      </c>
      <c r="CJ234" s="51"/>
      <c r="CM234" s="273"/>
      <c r="CO234" s="158"/>
    </row>
    <row r="235" spans="1:93" s="51" customFormat="1">
      <c r="A235" s="452" t="s">
        <v>4802</v>
      </c>
      <c r="B235" s="83" t="s">
        <v>709</v>
      </c>
      <c r="C235" s="129" t="s">
        <v>686</v>
      </c>
      <c r="D235" s="158" t="s">
        <v>432</v>
      </c>
      <c r="E235" s="92" t="s">
        <v>433</v>
      </c>
      <c r="F235" s="452" t="s">
        <v>4802</v>
      </c>
      <c r="G235" s="59" t="s">
        <v>1580</v>
      </c>
      <c r="H235" s="449" t="s">
        <v>1775</v>
      </c>
      <c r="I235" s="234">
        <v>18992.400000000001</v>
      </c>
      <c r="J235" s="234">
        <v>0</v>
      </c>
      <c r="K235" s="234">
        <v>120.83</v>
      </c>
      <c r="L235" s="234">
        <v>0</v>
      </c>
      <c r="M235" s="85">
        <v>2575</v>
      </c>
      <c r="N235" s="85">
        <v>0</v>
      </c>
      <c r="O235" s="234">
        <v>0</v>
      </c>
      <c r="P235" s="234">
        <v>42.74</v>
      </c>
      <c r="Q235" s="234">
        <v>0</v>
      </c>
      <c r="R235" s="234">
        <v>5627</v>
      </c>
      <c r="S235" s="234">
        <v>16018.490000000003</v>
      </c>
      <c r="T235" s="227" t="s">
        <v>1581</v>
      </c>
      <c r="U235" s="496">
        <v>268</v>
      </c>
      <c r="V235" s="129" t="s">
        <v>686</v>
      </c>
      <c r="W235" s="158" t="s">
        <v>432</v>
      </c>
      <c r="X235" s="92" t="s">
        <v>433</v>
      </c>
      <c r="Y235" s="263">
        <v>3600100529142</v>
      </c>
      <c r="Z235" s="228" t="s">
        <v>1581</v>
      </c>
      <c r="AA235" s="266">
        <v>5669.74</v>
      </c>
      <c r="AB235" s="65">
        <v>4340</v>
      </c>
      <c r="AC235" s="65"/>
      <c r="AD235" s="65">
        <v>863</v>
      </c>
      <c r="AE235" s="65">
        <v>424</v>
      </c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148"/>
      <c r="AW235" s="65"/>
      <c r="AX235" s="65">
        <v>0</v>
      </c>
      <c r="AY235" s="65"/>
      <c r="AZ235" s="65">
        <v>42.74</v>
      </c>
      <c r="BA235" s="57">
        <v>0</v>
      </c>
      <c r="BB235" s="65">
        <v>21688.230000000003</v>
      </c>
      <c r="BC235" s="65">
        <v>16018.490000000003</v>
      </c>
      <c r="BD235" s="252"/>
      <c r="BE235" s="170">
        <v>269</v>
      </c>
      <c r="BF235" s="163" t="s">
        <v>1727</v>
      </c>
      <c r="BG235" s="158" t="s">
        <v>432</v>
      </c>
      <c r="BH235" s="92" t="s">
        <v>433</v>
      </c>
      <c r="BI235" s="171">
        <v>4340</v>
      </c>
      <c r="BJ235" s="172">
        <v>4340</v>
      </c>
      <c r="BK235" s="171">
        <v>0</v>
      </c>
      <c r="BL235" s="86"/>
      <c r="BM235" s="48"/>
      <c r="BN235" s="67"/>
      <c r="BO235" s="67"/>
      <c r="BP235" s="59"/>
      <c r="BQ235" s="369" t="s">
        <v>541</v>
      </c>
      <c r="BR235" s="380" t="s">
        <v>51</v>
      </c>
      <c r="BS235" s="381" t="s">
        <v>542</v>
      </c>
      <c r="BT235" s="382" t="s">
        <v>719</v>
      </c>
      <c r="BU235" s="383" t="s">
        <v>719</v>
      </c>
      <c r="BV235" s="383" t="s">
        <v>1581</v>
      </c>
      <c r="BW235" s="383">
        <v>60140</v>
      </c>
      <c r="BX235" s="389" t="s">
        <v>1290</v>
      </c>
      <c r="BY235" s="22"/>
      <c r="BZ235" s="475">
        <v>1056</v>
      </c>
      <c r="CA235" s="320" t="b">
        <f>EXACT(A235,CH235)</f>
        <v>1</v>
      </c>
      <c r="CB235" s="318" t="b">
        <f>EXACT(D235,CF235)</f>
        <v>1</v>
      </c>
      <c r="CC235" s="318" t="b">
        <f>EXACT(E235,CG235)</f>
        <v>1</v>
      </c>
      <c r="CD235" s="502">
        <f>+S234-BC234</f>
        <v>0</v>
      </c>
      <c r="CE235" s="17" t="s">
        <v>686</v>
      </c>
      <c r="CF235" s="17" t="s">
        <v>432</v>
      </c>
      <c r="CG235" s="103" t="s">
        <v>433</v>
      </c>
      <c r="CH235" s="275">
        <v>3600100529142</v>
      </c>
      <c r="CI235" s="447"/>
      <c r="CJ235" s="17"/>
      <c r="CK235" s="276"/>
      <c r="CL235" s="17"/>
      <c r="CM235" s="17"/>
      <c r="CN235" s="17"/>
      <c r="CO235" s="17"/>
    </row>
    <row r="236" spans="1:93">
      <c r="A236" s="452" t="s">
        <v>4799</v>
      </c>
      <c r="B236" s="83" t="s">
        <v>709</v>
      </c>
      <c r="C236" s="129" t="s">
        <v>672</v>
      </c>
      <c r="D236" s="158" t="s">
        <v>3363</v>
      </c>
      <c r="E236" s="92" t="s">
        <v>606</v>
      </c>
      <c r="F236" s="452" t="s">
        <v>4799</v>
      </c>
      <c r="G236" s="59" t="s">
        <v>1580</v>
      </c>
      <c r="H236" s="449" t="s">
        <v>3456</v>
      </c>
      <c r="I236" s="234">
        <v>34948.800000000003</v>
      </c>
      <c r="J236" s="234">
        <v>0</v>
      </c>
      <c r="K236" s="234">
        <v>9.5299999999999994</v>
      </c>
      <c r="L236" s="234">
        <v>0</v>
      </c>
      <c r="M236" s="85">
        <v>0</v>
      </c>
      <c r="N236" s="85">
        <v>0</v>
      </c>
      <c r="O236" s="234">
        <v>0</v>
      </c>
      <c r="P236" s="234">
        <v>81.25</v>
      </c>
      <c r="Q236" s="234">
        <v>0</v>
      </c>
      <c r="R236" s="234">
        <v>22787</v>
      </c>
      <c r="S236" s="234">
        <v>11189.390000000003</v>
      </c>
      <c r="T236" s="227" t="s">
        <v>1581</v>
      </c>
      <c r="U236" s="496">
        <v>265</v>
      </c>
      <c r="V236" s="129" t="s">
        <v>672</v>
      </c>
      <c r="W236" s="158" t="s">
        <v>3363</v>
      </c>
      <c r="X236" s="92" t="s">
        <v>606</v>
      </c>
      <c r="Y236" s="265">
        <v>3600100534782</v>
      </c>
      <c r="Z236" s="228" t="s">
        <v>1581</v>
      </c>
      <c r="AA236" s="266">
        <v>23768.94</v>
      </c>
      <c r="AB236" s="65">
        <v>21500</v>
      </c>
      <c r="AC236" s="65"/>
      <c r="AD236" s="65">
        <v>863</v>
      </c>
      <c r="AE236" s="65">
        <v>424</v>
      </c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>
        <v>0</v>
      </c>
      <c r="AS236" s="65"/>
      <c r="AT236" s="65"/>
      <c r="AU236" s="65"/>
      <c r="AV236" s="148"/>
      <c r="AW236" s="65"/>
      <c r="AX236" s="65">
        <v>900.69</v>
      </c>
      <c r="AY236" s="65"/>
      <c r="AZ236" s="65">
        <v>81.25</v>
      </c>
      <c r="BA236" s="57">
        <v>0</v>
      </c>
      <c r="BB236" s="65">
        <v>34958.33</v>
      </c>
      <c r="BC236" s="65">
        <v>11189.390000000003</v>
      </c>
      <c r="BD236" s="252"/>
      <c r="BE236" s="170">
        <v>266</v>
      </c>
      <c r="BF236" s="163" t="s">
        <v>3540</v>
      </c>
      <c r="BG236" s="158" t="s">
        <v>3363</v>
      </c>
      <c r="BH236" s="92" t="s">
        <v>606</v>
      </c>
      <c r="BI236" s="171">
        <v>30047.13</v>
      </c>
      <c r="BJ236" s="172">
        <v>21500</v>
      </c>
      <c r="BK236" s="171">
        <v>8547.130000000001</v>
      </c>
      <c r="BL236" s="86"/>
      <c r="BM236" s="48"/>
      <c r="BN236" s="67"/>
      <c r="BO236" s="67"/>
      <c r="BP236" s="59"/>
      <c r="BQ236" s="369" t="s">
        <v>3635</v>
      </c>
      <c r="BR236" s="380">
        <v>4</v>
      </c>
      <c r="BS236" s="381" t="s">
        <v>709</v>
      </c>
      <c r="BT236" s="383" t="s">
        <v>719</v>
      </c>
      <c r="BU236" s="383" t="s">
        <v>719</v>
      </c>
      <c r="BV236" s="383" t="s">
        <v>1581</v>
      </c>
      <c r="BW236" s="383">
        <v>60140</v>
      </c>
      <c r="BX236" s="385" t="s">
        <v>3636</v>
      </c>
      <c r="BZ236" s="495">
        <v>269</v>
      </c>
      <c r="CA236" s="320" t="b">
        <f>EXACT(A236,CH236)</f>
        <v>1</v>
      </c>
      <c r="CB236" s="318" t="b">
        <f>EXACT(D236,CF236)</f>
        <v>1</v>
      </c>
      <c r="CC236" s="318" t="b">
        <f>EXACT(E236,CG236)</f>
        <v>1</v>
      </c>
      <c r="CD236" s="502">
        <f>+S235-BC235</f>
        <v>0</v>
      </c>
      <c r="CE236" s="17" t="s">
        <v>672</v>
      </c>
      <c r="CF236" s="157" t="s">
        <v>3363</v>
      </c>
      <c r="CG236" s="103" t="s">
        <v>606</v>
      </c>
      <c r="CH236" s="275">
        <v>3600100534782</v>
      </c>
      <c r="CL236" s="51"/>
      <c r="CM236" s="273"/>
      <c r="CO236" s="364"/>
    </row>
    <row r="237" spans="1:93" s="51" customFormat="1">
      <c r="A237" s="452" t="s">
        <v>7508</v>
      </c>
      <c r="B237" s="83" t="s">
        <v>709</v>
      </c>
      <c r="C237" s="242" t="s">
        <v>686</v>
      </c>
      <c r="D237" s="158" t="s">
        <v>6827</v>
      </c>
      <c r="E237" s="1" t="s">
        <v>6828</v>
      </c>
      <c r="F237" s="452" t="s">
        <v>7508</v>
      </c>
      <c r="G237" s="59" t="s">
        <v>1580</v>
      </c>
      <c r="H237" s="283" t="s">
        <v>6955</v>
      </c>
      <c r="I237" s="244">
        <v>36092</v>
      </c>
      <c r="J237" s="310">
        <v>0</v>
      </c>
      <c r="K237" s="81">
        <v>0</v>
      </c>
      <c r="L237" s="81">
        <v>0</v>
      </c>
      <c r="M237" s="85">
        <v>0</v>
      </c>
      <c r="N237" s="81">
        <v>0</v>
      </c>
      <c r="O237" s="81">
        <v>0</v>
      </c>
      <c r="P237" s="85">
        <v>262.93</v>
      </c>
      <c r="Q237" s="81">
        <v>0</v>
      </c>
      <c r="R237" s="85">
        <v>19423</v>
      </c>
      <c r="S237" s="81">
        <v>16406.07</v>
      </c>
      <c r="T237" s="227" t="s">
        <v>1581</v>
      </c>
      <c r="U237" s="496">
        <v>1067</v>
      </c>
      <c r="V237" s="242" t="s">
        <v>686</v>
      </c>
      <c r="W237" s="158" t="s">
        <v>6827</v>
      </c>
      <c r="X237" s="424" t="s">
        <v>6828</v>
      </c>
      <c r="Y237" s="261">
        <v>3600100545849</v>
      </c>
      <c r="Z237" s="228" t="s">
        <v>1581</v>
      </c>
      <c r="AA237" s="266">
        <v>19685.93</v>
      </c>
      <c r="AB237" s="65">
        <v>18560</v>
      </c>
      <c r="AC237" s="65"/>
      <c r="AD237" s="65">
        <v>863</v>
      </c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148"/>
      <c r="AW237" s="65"/>
      <c r="AX237" s="65">
        <v>0</v>
      </c>
      <c r="AY237" s="65"/>
      <c r="AZ237" s="65">
        <v>262.93</v>
      </c>
      <c r="BA237" s="57">
        <v>0</v>
      </c>
      <c r="BB237" s="65">
        <v>36092</v>
      </c>
      <c r="BC237" s="65">
        <v>16406.07</v>
      </c>
      <c r="BD237" s="260"/>
      <c r="BE237" s="170">
        <v>1068</v>
      </c>
      <c r="BF237" s="163" t="s">
        <v>7134</v>
      </c>
      <c r="BG237" s="1" t="s">
        <v>6827</v>
      </c>
      <c r="BH237" s="86" t="s">
        <v>6828</v>
      </c>
      <c r="BI237" s="171">
        <v>18560</v>
      </c>
      <c r="BJ237" s="172">
        <v>18560</v>
      </c>
      <c r="BK237" s="171">
        <v>0</v>
      </c>
      <c r="BL237" s="86"/>
      <c r="BM237" s="48"/>
      <c r="BN237" s="67"/>
      <c r="BO237" s="67"/>
      <c r="BP237" s="48"/>
      <c r="BQ237" s="368" t="s">
        <v>7315</v>
      </c>
      <c r="BR237" s="380" t="s">
        <v>689</v>
      </c>
      <c r="BS237" s="381" t="s">
        <v>709</v>
      </c>
      <c r="BT237" s="382" t="s">
        <v>1565</v>
      </c>
      <c r="BU237" s="383" t="s">
        <v>1416</v>
      </c>
      <c r="BV237" s="384" t="s">
        <v>1581</v>
      </c>
      <c r="BW237" s="384">
        <v>60000</v>
      </c>
      <c r="BX237" s="385" t="s">
        <v>7316</v>
      </c>
      <c r="BY237" s="22"/>
      <c r="BZ237" s="475">
        <v>266</v>
      </c>
      <c r="CA237" s="320" t="b">
        <f>EXACT(A237,CH237)</f>
        <v>1</v>
      </c>
      <c r="CB237" s="318" t="b">
        <f>EXACT(D237,CF237)</f>
        <v>1</v>
      </c>
      <c r="CC237" s="318" t="b">
        <f>EXACT(E237,CG237)</f>
        <v>1</v>
      </c>
      <c r="CD237" s="502">
        <f>+S236-BC236</f>
        <v>0</v>
      </c>
      <c r="CE237" s="17" t="s">
        <v>686</v>
      </c>
      <c r="CF237" s="157" t="s">
        <v>6827</v>
      </c>
      <c r="CG237" s="99" t="s">
        <v>6828</v>
      </c>
      <c r="CH237" s="311">
        <v>3600100545849</v>
      </c>
      <c r="CJ237" s="17"/>
      <c r="CK237" s="276"/>
      <c r="CM237" s="273"/>
      <c r="CN237" s="17"/>
      <c r="CO237" s="157"/>
    </row>
    <row r="238" spans="1:93" s="51" customFormat="1">
      <c r="A238" s="452" t="s">
        <v>4614</v>
      </c>
      <c r="B238" s="83" t="s">
        <v>709</v>
      </c>
      <c r="C238" s="129" t="s">
        <v>672</v>
      </c>
      <c r="D238" s="158" t="s">
        <v>205</v>
      </c>
      <c r="E238" s="92" t="s">
        <v>2056</v>
      </c>
      <c r="F238" s="452" t="s">
        <v>4614</v>
      </c>
      <c r="G238" s="59" t="s">
        <v>1580</v>
      </c>
      <c r="H238" s="449" t="s">
        <v>1035</v>
      </c>
      <c r="I238" s="234">
        <v>10670</v>
      </c>
      <c r="J238" s="234">
        <v>0</v>
      </c>
      <c r="K238" s="234">
        <v>0</v>
      </c>
      <c r="L238" s="234">
        <v>0</v>
      </c>
      <c r="M238" s="85">
        <v>791</v>
      </c>
      <c r="N238" s="85">
        <v>0</v>
      </c>
      <c r="O238" s="234">
        <v>0</v>
      </c>
      <c r="P238" s="234">
        <v>0</v>
      </c>
      <c r="Q238" s="234">
        <v>0</v>
      </c>
      <c r="R238" s="234">
        <v>2787</v>
      </c>
      <c r="S238" s="234">
        <v>8674</v>
      </c>
      <c r="T238" s="227" t="s">
        <v>1581</v>
      </c>
      <c r="U238" s="496">
        <v>1043</v>
      </c>
      <c r="V238" s="129" t="s">
        <v>672</v>
      </c>
      <c r="W238" s="158" t="s">
        <v>205</v>
      </c>
      <c r="X238" s="92" t="s">
        <v>2056</v>
      </c>
      <c r="Y238" s="262">
        <v>3600100591743</v>
      </c>
      <c r="Z238" s="228" t="s">
        <v>1581</v>
      </c>
      <c r="AA238" s="266">
        <v>2787</v>
      </c>
      <c r="AB238" s="66">
        <v>1400</v>
      </c>
      <c r="AC238" s="65"/>
      <c r="AD238" s="266">
        <v>863</v>
      </c>
      <c r="AE238" s="266">
        <v>424</v>
      </c>
      <c r="AF238" s="65"/>
      <c r="AG238" s="65"/>
      <c r="AH238" s="65"/>
      <c r="AI238" s="65">
        <v>100</v>
      </c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148"/>
      <c r="AW238" s="65"/>
      <c r="AX238" s="65">
        <v>0</v>
      </c>
      <c r="AY238" s="65"/>
      <c r="AZ238" s="65">
        <v>0</v>
      </c>
      <c r="BA238" s="57">
        <v>0</v>
      </c>
      <c r="BB238" s="65">
        <v>11461</v>
      </c>
      <c r="BC238" s="65">
        <v>8674</v>
      </c>
      <c r="BD238" s="252"/>
      <c r="BE238" s="170">
        <v>1044</v>
      </c>
      <c r="BF238" s="282" t="s">
        <v>2317</v>
      </c>
      <c r="BG238" s="158" t="s">
        <v>205</v>
      </c>
      <c r="BH238" s="92" t="s">
        <v>2056</v>
      </c>
      <c r="BI238" s="171">
        <v>1400</v>
      </c>
      <c r="BJ238" s="172">
        <v>1400</v>
      </c>
      <c r="BK238" s="171">
        <v>0</v>
      </c>
      <c r="BL238" s="158"/>
      <c r="BM238" s="48"/>
      <c r="BN238" s="67"/>
      <c r="BO238" s="67"/>
      <c r="BP238" s="48"/>
      <c r="BQ238" s="368">
        <v>62</v>
      </c>
      <c r="BR238" s="380" t="s">
        <v>676</v>
      </c>
      <c r="BS238" s="381" t="s">
        <v>1463</v>
      </c>
      <c r="BT238" s="382" t="s">
        <v>679</v>
      </c>
      <c r="BU238" s="383" t="s">
        <v>679</v>
      </c>
      <c r="BV238" s="384" t="s">
        <v>1581</v>
      </c>
      <c r="BW238" s="384">
        <v>60160</v>
      </c>
      <c r="BX238" s="385" t="s">
        <v>1464</v>
      </c>
      <c r="BY238" s="631"/>
      <c r="BZ238" s="475">
        <v>1066</v>
      </c>
      <c r="CA238" s="320" t="b">
        <f>EXACT(A238,CH238)</f>
        <v>1</v>
      </c>
      <c r="CB238" s="318" t="b">
        <f>EXACT(D238,CF238)</f>
        <v>1</v>
      </c>
      <c r="CC238" s="318" t="b">
        <f>EXACT(E238,CG238)</f>
        <v>1</v>
      </c>
      <c r="CD238" s="502">
        <f>+S237-BC237</f>
        <v>0</v>
      </c>
      <c r="CE238" s="17" t="s">
        <v>672</v>
      </c>
      <c r="CF238" s="17" t="s">
        <v>205</v>
      </c>
      <c r="CG238" s="103" t="s">
        <v>2056</v>
      </c>
      <c r="CH238" s="275">
        <v>3600100591743</v>
      </c>
      <c r="CJ238" s="17"/>
      <c r="CK238" s="276"/>
      <c r="CL238" s="17"/>
      <c r="CM238" s="273"/>
      <c r="CN238" s="17"/>
      <c r="CO238" s="158"/>
    </row>
    <row r="239" spans="1:93" s="51" customFormat="1">
      <c r="A239" s="452" t="s">
        <v>4566</v>
      </c>
      <c r="B239" s="83" t="s">
        <v>709</v>
      </c>
      <c r="C239" s="129" t="s">
        <v>672</v>
      </c>
      <c r="D239" s="158" t="s">
        <v>399</v>
      </c>
      <c r="E239" s="92" t="s">
        <v>2037</v>
      </c>
      <c r="F239" s="452" t="s">
        <v>4566</v>
      </c>
      <c r="G239" s="59" t="s">
        <v>1580</v>
      </c>
      <c r="H239" s="449" t="s">
        <v>1044</v>
      </c>
      <c r="I239" s="234">
        <v>22392</v>
      </c>
      <c r="J239" s="234">
        <v>0</v>
      </c>
      <c r="K239" s="234">
        <v>0</v>
      </c>
      <c r="L239" s="234">
        <v>0</v>
      </c>
      <c r="M239" s="85">
        <v>1656</v>
      </c>
      <c r="N239" s="85">
        <v>0</v>
      </c>
      <c r="O239" s="234">
        <v>0</v>
      </c>
      <c r="P239" s="234">
        <v>0</v>
      </c>
      <c r="Q239" s="234">
        <v>0</v>
      </c>
      <c r="R239" s="234">
        <v>863</v>
      </c>
      <c r="S239" s="234">
        <v>23185</v>
      </c>
      <c r="T239" s="227" t="s">
        <v>1581</v>
      </c>
      <c r="U239" s="496">
        <v>1092</v>
      </c>
      <c r="V239" s="129" t="s">
        <v>672</v>
      </c>
      <c r="W239" s="158" t="s">
        <v>399</v>
      </c>
      <c r="X239" s="92" t="s">
        <v>2037</v>
      </c>
      <c r="Y239" s="262">
        <v>3600100592065</v>
      </c>
      <c r="Z239" s="228" t="s">
        <v>1581</v>
      </c>
      <c r="AA239" s="266">
        <v>863</v>
      </c>
      <c r="AB239" s="66">
        <v>0</v>
      </c>
      <c r="AC239" s="65"/>
      <c r="AD239" s="266">
        <v>863</v>
      </c>
      <c r="AE239" s="266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148"/>
      <c r="AW239" s="65"/>
      <c r="AX239" s="65">
        <v>0</v>
      </c>
      <c r="AY239" s="66"/>
      <c r="AZ239" s="66">
        <v>0</v>
      </c>
      <c r="BA239" s="74">
        <v>0</v>
      </c>
      <c r="BB239" s="66">
        <v>24048</v>
      </c>
      <c r="BC239" s="66">
        <v>23185</v>
      </c>
      <c r="BD239" s="252"/>
      <c r="BE239" s="170">
        <v>1093</v>
      </c>
      <c r="BF239" s="101" t="s">
        <v>2331</v>
      </c>
      <c r="BG239" s="158" t="s">
        <v>399</v>
      </c>
      <c r="BH239" s="92" t="s">
        <v>2037</v>
      </c>
      <c r="BI239" s="169">
        <v>0</v>
      </c>
      <c r="BJ239" s="124">
        <v>0</v>
      </c>
      <c r="BK239" s="124">
        <v>0</v>
      </c>
      <c r="BL239" s="158"/>
      <c r="BM239" s="48"/>
      <c r="BN239" s="67"/>
      <c r="BO239" s="67"/>
      <c r="BP239" s="59"/>
      <c r="BQ239" s="369" t="s">
        <v>1525</v>
      </c>
      <c r="BR239" s="380">
        <v>7</v>
      </c>
      <c r="BS239" s="381" t="s">
        <v>51</v>
      </c>
      <c r="BT239" s="383" t="s">
        <v>1511</v>
      </c>
      <c r="BU239" s="383" t="s">
        <v>20</v>
      </c>
      <c r="BV239" s="383" t="s">
        <v>1581</v>
      </c>
      <c r="BW239" s="383">
        <v>60000</v>
      </c>
      <c r="BX239" s="385" t="s">
        <v>1526</v>
      </c>
      <c r="BY239" s="76"/>
      <c r="BZ239" s="495">
        <v>1043</v>
      </c>
      <c r="CA239" s="320" t="b">
        <f>EXACT(A239,CH239)</f>
        <v>1</v>
      </c>
      <c r="CB239" s="318" t="b">
        <f>EXACT(D239,CF239)</f>
        <v>1</v>
      </c>
      <c r="CC239" s="318" t="b">
        <f>EXACT(E239,CG239)</f>
        <v>1</v>
      </c>
      <c r="CD239" s="502">
        <f>+S238-BC238</f>
        <v>0</v>
      </c>
      <c r="CE239" s="51" t="s">
        <v>672</v>
      </c>
      <c r="CF239" s="157" t="s">
        <v>399</v>
      </c>
      <c r="CG239" s="99" t="s">
        <v>2037</v>
      </c>
      <c r="CH239" s="275">
        <v>3600100592065</v>
      </c>
      <c r="CI239" s="447"/>
      <c r="CK239" s="276"/>
      <c r="CL239" s="17"/>
      <c r="CM239" s="273"/>
      <c r="CN239" s="17"/>
      <c r="CO239" s="157"/>
    </row>
    <row r="240" spans="1:93" s="51" customFormat="1">
      <c r="A240" s="452" t="s">
        <v>5985</v>
      </c>
      <c r="B240" s="83" t="s">
        <v>709</v>
      </c>
      <c r="C240" s="237" t="s">
        <v>686</v>
      </c>
      <c r="D240" s="86" t="s">
        <v>5984</v>
      </c>
      <c r="E240" s="92" t="s">
        <v>1664</v>
      </c>
      <c r="F240" s="452" t="s">
        <v>5985</v>
      </c>
      <c r="G240" s="59" t="s">
        <v>1580</v>
      </c>
      <c r="H240" s="283" t="s">
        <v>6245</v>
      </c>
      <c r="I240" s="244">
        <v>53185.2</v>
      </c>
      <c r="J240" s="310">
        <v>0</v>
      </c>
      <c r="K240" s="81">
        <v>32.18</v>
      </c>
      <c r="L240" s="81">
        <v>0</v>
      </c>
      <c r="M240" s="85">
        <v>0</v>
      </c>
      <c r="N240" s="81">
        <v>0</v>
      </c>
      <c r="O240" s="81">
        <v>0</v>
      </c>
      <c r="P240" s="85">
        <v>1643.78</v>
      </c>
      <c r="Q240" s="81">
        <v>0</v>
      </c>
      <c r="R240" s="85">
        <v>20090</v>
      </c>
      <c r="S240" s="81">
        <v>31483.599999999999</v>
      </c>
      <c r="T240" s="227" t="s">
        <v>1581</v>
      </c>
      <c r="U240" s="496">
        <v>284</v>
      </c>
      <c r="V240" s="237" t="s">
        <v>686</v>
      </c>
      <c r="W240" s="86" t="s">
        <v>5984</v>
      </c>
      <c r="X240" s="92" t="s">
        <v>1664</v>
      </c>
      <c r="Y240" s="261">
        <v>3600100594351</v>
      </c>
      <c r="Z240" s="228" t="s">
        <v>1581</v>
      </c>
      <c r="AA240" s="266">
        <v>21733.78</v>
      </c>
      <c r="AB240" s="65">
        <v>18115</v>
      </c>
      <c r="AC240" s="65"/>
      <c r="AD240" s="65">
        <v>863</v>
      </c>
      <c r="AE240" s="65">
        <v>424</v>
      </c>
      <c r="AF240" s="65">
        <v>688</v>
      </c>
      <c r="AG240" s="65">
        <v>0</v>
      </c>
      <c r="AH240" s="65">
        <v>0</v>
      </c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148"/>
      <c r="AW240" s="65"/>
      <c r="AX240" s="65">
        <v>0</v>
      </c>
      <c r="AY240" s="65"/>
      <c r="AZ240" s="65">
        <v>1643.78</v>
      </c>
      <c r="BA240" s="57">
        <v>0</v>
      </c>
      <c r="BB240" s="65">
        <v>53217.38</v>
      </c>
      <c r="BC240" s="65">
        <v>31483.599999999999</v>
      </c>
      <c r="BD240" s="260"/>
      <c r="BE240" s="170">
        <v>285</v>
      </c>
      <c r="BF240" s="163" t="s">
        <v>6357</v>
      </c>
      <c r="BG240" s="86" t="s">
        <v>5984</v>
      </c>
      <c r="BH240" s="86" t="s">
        <v>1664</v>
      </c>
      <c r="BI240" s="171">
        <v>18115</v>
      </c>
      <c r="BJ240" s="172">
        <v>18115</v>
      </c>
      <c r="BK240" s="171">
        <v>0</v>
      </c>
      <c r="BL240" s="86"/>
      <c r="BM240" s="48"/>
      <c r="BN240" s="67"/>
      <c r="BO240" s="67"/>
      <c r="BP240" s="48"/>
      <c r="BQ240" s="368">
        <v>82</v>
      </c>
      <c r="BR240" s="380" t="s">
        <v>676</v>
      </c>
      <c r="BS240" s="381" t="s">
        <v>709</v>
      </c>
      <c r="BT240" s="382" t="s">
        <v>1647</v>
      </c>
      <c r="BU240" s="383" t="s">
        <v>752</v>
      </c>
      <c r="BV240" s="384" t="s">
        <v>1581</v>
      </c>
      <c r="BW240" s="384">
        <v>60190</v>
      </c>
      <c r="BX240" s="385" t="s">
        <v>6598</v>
      </c>
      <c r="BY240" s="22"/>
      <c r="BZ240" s="495">
        <v>1091</v>
      </c>
      <c r="CA240" s="320" t="b">
        <f>EXACT(A240,CH240)</f>
        <v>1</v>
      </c>
      <c r="CB240" s="318" t="b">
        <f>EXACT(D240,CF240)</f>
        <v>1</v>
      </c>
      <c r="CC240" s="318" t="b">
        <f>EXACT(E240,CG240)</f>
        <v>1</v>
      </c>
      <c r="CD240" s="502">
        <f>+S239-BC239</f>
        <v>0</v>
      </c>
      <c r="CE240" s="51" t="s">
        <v>686</v>
      </c>
      <c r="CF240" s="17" t="s">
        <v>5984</v>
      </c>
      <c r="CG240" s="103" t="s">
        <v>1664</v>
      </c>
      <c r="CH240" s="275">
        <v>3600100594351</v>
      </c>
      <c r="CK240" s="276"/>
      <c r="CM240" s="273"/>
      <c r="CN240" s="17"/>
      <c r="CO240" s="158"/>
    </row>
    <row r="241" spans="1:93" s="51" customFormat="1">
      <c r="A241" s="451" t="s">
        <v>4416</v>
      </c>
      <c r="B241" s="83" t="s">
        <v>709</v>
      </c>
      <c r="C241" s="129" t="s">
        <v>672</v>
      </c>
      <c r="D241" s="158" t="s">
        <v>4309</v>
      </c>
      <c r="E241" s="158" t="s">
        <v>4310</v>
      </c>
      <c r="F241" s="451" t="s">
        <v>4416</v>
      </c>
      <c r="G241" s="59" t="s">
        <v>1580</v>
      </c>
      <c r="H241" s="449" t="s">
        <v>4313</v>
      </c>
      <c r="I241" s="234">
        <v>13527</v>
      </c>
      <c r="J241" s="234">
        <v>0</v>
      </c>
      <c r="K241" s="234">
        <v>0</v>
      </c>
      <c r="L241" s="234">
        <v>0</v>
      </c>
      <c r="M241" s="85">
        <v>0</v>
      </c>
      <c r="N241" s="85">
        <v>0</v>
      </c>
      <c r="O241" s="234">
        <v>0</v>
      </c>
      <c r="P241" s="234">
        <v>0</v>
      </c>
      <c r="Q241" s="234">
        <v>0</v>
      </c>
      <c r="R241" s="234">
        <v>10765.5</v>
      </c>
      <c r="S241" s="234">
        <v>1874.3199999999997</v>
      </c>
      <c r="T241" s="227" t="s">
        <v>1581</v>
      </c>
      <c r="U241" s="496">
        <v>1436</v>
      </c>
      <c r="V241" s="129" t="s">
        <v>672</v>
      </c>
      <c r="W241" s="158" t="s">
        <v>4309</v>
      </c>
      <c r="X241" s="158" t="s">
        <v>4310</v>
      </c>
      <c r="Y241" s="261">
        <v>3600100597113</v>
      </c>
      <c r="Z241" s="228" t="s">
        <v>1581</v>
      </c>
      <c r="AA241" s="54">
        <v>11652.68</v>
      </c>
      <c r="AB241" s="55">
        <v>6100</v>
      </c>
      <c r="AC241" s="56">
        <v>4665.5</v>
      </c>
      <c r="AD241" s="175"/>
      <c r="AE241" s="175"/>
      <c r="AF241" s="55"/>
      <c r="AG241" s="55"/>
      <c r="AH241" s="55"/>
      <c r="AI241" s="55"/>
      <c r="AJ241" s="55"/>
      <c r="AK241" s="55"/>
      <c r="AL241" s="55"/>
      <c r="AM241" s="57"/>
      <c r="AN241" s="57"/>
      <c r="AO241" s="57"/>
      <c r="AP241" s="57"/>
      <c r="AQ241" s="58"/>
      <c r="AR241" s="58"/>
      <c r="AS241" s="57"/>
      <c r="AT241" s="57"/>
      <c r="AU241" s="57"/>
      <c r="AV241" s="147"/>
      <c r="AW241" s="57"/>
      <c r="AX241" s="57">
        <v>887.18</v>
      </c>
      <c r="AY241" s="58"/>
      <c r="AZ241" s="58">
        <v>0</v>
      </c>
      <c r="BA241" s="74">
        <v>0</v>
      </c>
      <c r="BB241" s="58">
        <v>13527</v>
      </c>
      <c r="BC241" s="58">
        <v>1874.3199999999997</v>
      </c>
      <c r="BD241" s="252"/>
      <c r="BE241" s="170">
        <v>1438</v>
      </c>
      <c r="BF241" s="101" t="s">
        <v>4315</v>
      </c>
      <c r="BG241" s="158" t="s">
        <v>4309</v>
      </c>
      <c r="BH241" s="158" t="s">
        <v>4310</v>
      </c>
      <c r="BI241" s="124">
        <v>6100</v>
      </c>
      <c r="BJ241" s="124">
        <v>6100</v>
      </c>
      <c r="BK241" s="124">
        <v>0</v>
      </c>
      <c r="BL241" s="158"/>
      <c r="BM241" s="59" t="s">
        <v>690</v>
      </c>
      <c r="BN241" s="60"/>
      <c r="BO241" s="60"/>
      <c r="BP241" s="48"/>
      <c r="BQ241" s="368">
        <v>30</v>
      </c>
      <c r="BR241" s="380" t="s">
        <v>727</v>
      </c>
      <c r="BS241" s="381" t="s">
        <v>51</v>
      </c>
      <c r="BT241" s="382" t="s">
        <v>1</v>
      </c>
      <c r="BU241" s="383" t="s">
        <v>707</v>
      </c>
      <c r="BV241" s="384" t="s">
        <v>1581</v>
      </c>
      <c r="BW241" s="384">
        <v>60220</v>
      </c>
      <c r="BX241" s="385" t="s">
        <v>6671</v>
      </c>
      <c r="BY241" s="22"/>
      <c r="BZ241" s="495">
        <v>285</v>
      </c>
      <c r="CA241" s="320" t="b">
        <f>EXACT(A241,CH241)</f>
        <v>1</v>
      </c>
      <c r="CB241" s="318" t="b">
        <f>EXACT(D241,CF241)</f>
        <v>1</v>
      </c>
      <c r="CC241" s="318" t="b">
        <f>EXACT(E241,CG241)</f>
        <v>1</v>
      </c>
      <c r="CD241" s="502">
        <f>+S241-BC241</f>
        <v>0</v>
      </c>
      <c r="CE241" s="51" t="s">
        <v>672</v>
      </c>
      <c r="CF241" s="87" t="s">
        <v>4309</v>
      </c>
      <c r="CG241" s="99" t="s">
        <v>4310</v>
      </c>
      <c r="CH241" s="311">
        <v>3600100597113</v>
      </c>
      <c r="CJ241" s="17"/>
      <c r="CK241" s="276"/>
      <c r="CL241" s="17"/>
      <c r="CM241" s="273"/>
      <c r="CN241" s="17"/>
      <c r="CO241" s="157"/>
    </row>
    <row r="242" spans="1:93">
      <c r="A242" s="452" t="s">
        <v>5988</v>
      </c>
      <c r="B242" s="83" t="s">
        <v>709</v>
      </c>
      <c r="C242" s="237" t="s">
        <v>6221</v>
      </c>
      <c r="D242" s="86" t="s">
        <v>5986</v>
      </c>
      <c r="E242" s="92" t="s">
        <v>5987</v>
      </c>
      <c r="F242" s="452" t="s">
        <v>5988</v>
      </c>
      <c r="G242" s="59" t="s">
        <v>1580</v>
      </c>
      <c r="H242" s="283" t="s">
        <v>6246</v>
      </c>
      <c r="I242" s="244">
        <v>20352.91</v>
      </c>
      <c r="J242" s="310">
        <v>0</v>
      </c>
      <c r="K242" s="81">
        <v>0</v>
      </c>
      <c r="L242" s="81">
        <v>0</v>
      </c>
      <c r="M242" s="85">
        <v>0</v>
      </c>
      <c r="N242" s="81">
        <v>0</v>
      </c>
      <c r="O242" s="81">
        <v>0</v>
      </c>
      <c r="P242" s="85">
        <v>0</v>
      </c>
      <c r="Q242" s="81">
        <v>0</v>
      </c>
      <c r="R242" s="85">
        <v>10952</v>
      </c>
      <c r="S242" s="81">
        <v>9400.91</v>
      </c>
      <c r="T242" s="227" t="s">
        <v>1581</v>
      </c>
      <c r="U242" s="496">
        <v>705</v>
      </c>
      <c r="V242" s="237" t="s">
        <v>6221</v>
      </c>
      <c r="W242" s="86" t="s">
        <v>5986</v>
      </c>
      <c r="X242" s="92" t="s">
        <v>5987</v>
      </c>
      <c r="Y242" s="261">
        <v>3600100659089</v>
      </c>
      <c r="Z242" s="228" t="s">
        <v>1581</v>
      </c>
      <c r="AA242" s="266">
        <v>10952</v>
      </c>
      <c r="AB242" s="65">
        <v>9665</v>
      </c>
      <c r="AC242" s="65"/>
      <c r="AD242" s="65">
        <v>863</v>
      </c>
      <c r="AE242" s="65">
        <v>424</v>
      </c>
      <c r="AF242" s="65"/>
      <c r="AG242" s="65"/>
      <c r="AH242" s="65"/>
      <c r="AI242" s="65">
        <v>0</v>
      </c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148"/>
      <c r="AW242" s="65"/>
      <c r="AX242" s="65">
        <v>0</v>
      </c>
      <c r="AY242" s="65"/>
      <c r="AZ242" s="65">
        <v>0</v>
      </c>
      <c r="BA242" s="57">
        <v>0</v>
      </c>
      <c r="BB242" s="65">
        <v>20352.91</v>
      </c>
      <c r="BC242" s="65">
        <v>9400.91</v>
      </c>
      <c r="BD242" s="260"/>
      <c r="BE242" s="170">
        <v>706</v>
      </c>
      <c r="BF242" s="163" t="s">
        <v>7082</v>
      </c>
      <c r="BG242" s="86" t="s">
        <v>5986</v>
      </c>
      <c r="BH242" s="86" t="s">
        <v>5987</v>
      </c>
      <c r="BI242" s="171">
        <v>9665</v>
      </c>
      <c r="BJ242" s="172">
        <v>9665</v>
      </c>
      <c r="BK242" s="171">
        <v>0</v>
      </c>
      <c r="BL242" s="86"/>
      <c r="BM242" s="48"/>
      <c r="BN242" s="67"/>
      <c r="BO242" s="67"/>
      <c r="BP242" s="48"/>
      <c r="BQ242" s="368" t="s">
        <v>6479</v>
      </c>
      <c r="BR242" s="380" t="s">
        <v>676</v>
      </c>
      <c r="BS242" s="381" t="s">
        <v>709</v>
      </c>
      <c r="BT242" s="382" t="s">
        <v>1565</v>
      </c>
      <c r="BU242" s="383" t="s">
        <v>1416</v>
      </c>
      <c r="BV242" s="384" t="s">
        <v>1581</v>
      </c>
      <c r="BW242" s="384">
        <v>60000</v>
      </c>
      <c r="BX242" s="385" t="s">
        <v>6480</v>
      </c>
      <c r="BZ242" s="475">
        <v>1436</v>
      </c>
      <c r="CA242" s="320" t="b">
        <f>EXACT(A242,CH242)</f>
        <v>1</v>
      </c>
      <c r="CB242" s="318" t="b">
        <f>EXACT(D242,CF242)</f>
        <v>1</v>
      </c>
      <c r="CC242" s="318" t="b">
        <f>EXACT(E242,CG242)</f>
        <v>1</v>
      </c>
      <c r="CD242" s="502">
        <f>+S241-BC241</f>
        <v>0</v>
      </c>
      <c r="CE242" s="17" t="s">
        <v>6221</v>
      </c>
      <c r="CF242" s="17" t="s">
        <v>5986</v>
      </c>
      <c r="CG242" s="103" t="s">
        <v>5987</v>
      </c>
      <c r="CH242" s="275">
        <v>3600100659089</v>
      </c>
      <c r="CI242" s="51"/>
      <c r="CM242" s="273"/>
      <c r="CO242" s="158"/>
    </row>
    <row r="243" spans="1:93" s="51" customFormat="1">
      <c r="A243" s="452" t="s">
        <v>5085</v>
      </c>
      <c r="B243" s="83" t="s">
        <v>709</v>
      </c>
      <c r="C243" s="129" t="s">
        <v>686</v>
      </c>
      <c r="D243" s="158" t="s">
        <v>491</v>
      </c>
      <c r="E243" s="92" t="s">
        <v>492</v>
      </c>
      <c r="F243" s="452" t="s">
        <v>5085</v>
      </c>
      <c r="G243" s="59" t="s">
        <v>1580</v>
      </c>
      <c r="H243" s="449" t="s">
        <v>973</v>
      </c>
      <c r="I243" s="234">
        <v>25490.400000000001</v>
      </c>
      <c r="J243" s="234">
        <v>0</v>
      </c>
      <c r="K243" s="234">
        <v>134.25</v>
      </c>
      <c r="L243" s="234">
        <v>0</v>
      </c>
      <c r="M243" s="85">
        <v>1919</v>
      </c>
      <c r="N243" s="85">
        <v>0</v>
      </c>
      <c r="O243" s="234">
        <v>0</v>
      </c>
      <c r="P243" s="234">
        <v>0</v>
      </c>
      <c r="Q243" s="234">
        <v>0</v>
      </c>
      <c r="R243" s="234">
        <v>19397</v>
      </c>
      <c r="S243" s="234">
        <v>6210.18</v>
      </c>
      <c r="T243" s="227" t="s">
        <v>1581</v>
      </c>
      <c r="U243" s="496">
        <v>761</v>
      </c>
      <c r="V243" s="129" t="s">
        <v>686</v>
      </c>
      <c r="W243" s="158" t="s">
        <v>491</v>
      </c>
      <c r="X243" s="92" t="s">
        <v>492</v>
      </c>
      <c r="Y243" s="262">
        <v>3600100832872</v>
      </c>
      <c r="Z243" s="228" t="s">
        <v>1581</v>
      </c>
      <c r="AA243" s="266">
        <v>21333.47</v>
      </c>
      <c r="AB243" s="66">
        <v>18110</v>
      </c>
      <c r="AC243" s="65"/>
      <c r="AD243" s="266">
        <v>863</v>
      </c>
      <c r="AE243" s="266">
        <v>424</v>
      </c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148"/>
      <c r="AW243" s="65"/>
      <c r="AX243" s="65">
        <v>1936.47</v>
      </c>
      <c r="AY243" s="66"/>
      <c r="AZ243" s="66">
        <v>0</v>
      </c>
      <c r="BA243" s="74">
        <v>0</v>
      </c>
      <c r="BB243" s="66">
        <v>27543.65</v>
      </c>
      <c r="BC243" s="66">
        <v>6210.18</v>
      </c>
      <c r="BD243" s="252"/>
      <c r="BE243" s="170">
        <v>762</v>
      </c>
      <c r="BF243" s="101" t="s">
        <v>2253</v>
      </c>
      <c r="BG243" s="158" t="s">
        <v>491</v>
      </c>
      <c r="BH243" s="92" t="s">
        <v>492</v>
      </c>
      <c r="BI243" s="169">
        <v>18110</v>
      </c>
      <c r="BJ243" s="124">
        <v>18110</v>
      </c>
      <c r="BK243" s="124">
        <v>0</v>
      </c>
      <c r="BL243" s="158"/>
      <c r="BM243" s="48"/>
      <c r="BN243" s="67"/>
      <c r="BO243" s="67"/>
      <c r="BP243" s="59"/>
      <c r="BQ243" s="369" t="s">
        <v>1438</v>
      </c>
      <c r="BR243" s="380" t="s">
        <v>676</v>
      </c>
      <c r="BS243" s="381" t="s">
        <v>709</v>
      </c>
      <c r="BT243" s="382" t="s">
        <v>1439</v>
      </c>
      <c r="BU243" s="383" t="s">
        <v>20</v>
      </c>
      <c r="BV243" s="383" t="s">
        <v>1581</v>
      </c>
      <c r="BW243" s="383">
        <v>60000</v>
      </c>
      <c r="BX243" s="385" t="s">
        <v>1440</v>
      </c>
      <c r="BY243" s="22"/>
      <c r="BZ243" s="495">
        <v>705</v>
      </c>
      <c r="CA243" s="320" t="b">
        <f>EXACT(A243,CH243)</f>
        <v>1</v>
      </c>
      <c r="CB243" s="318" t="b">
        <f>EXACT(D243,CF243)</f>
        <v>1</v>
      </c>
      <c r="CC243" s="318" t="b">
        <f>EXACT(E243,CG243)</f>
        <v>1</v>
      </c>
      <c r="CD243" s="502">
        <f>+S242-BC242</f>
        <v>0</v>
      </c>
      <c r="CE243" s="17" t="s">
        <v>686</v>
      </c>
      <c r="CF243" s="157" t="s">
        <v>491</v>
      </c>
      <c r="CG243" s="99" t="s">
        <v>492</v>
      </c>
      <c r="CH243" s="311">
        <v>3600100832872</v>
      </c>
      <c r="CI243" s="447"/>
      <c r="CJ243" s="17"/>
      <c r="CK243" s="276"/>
      <c r="CL243" s="17"/>
      <c r="CM243" s="273"/>
      <c r="CN243" s="17"/>
      <c r="CO243" s="157"/>
    </row>
    <row r="244" spans="1:93" s="51" customFormat="1">
      <c r="A244" s="452" t="s">
        <v>4858</v>
      </c>
      <c r="B244" s="83" t="s">
        <v>709</v>
      </c>
      <c r="C244" s="129" t="s">
        <v>672</v>
      </c>
      <c r="D244" s="158" t="s">
        <v>2377</v>
      </c>
      <c r="E244" s="92" t="s">
        <v>54</v>
      </c>
      <c r="F244" s="452" t="s">
        <v>4858</v>
      </c>
      <c r="G244" s="59" t="s">
        <v>1580</v>
      </c>
      <c r="H244" s="449" t="s">
        <v>2500</v>
      </c>
      <c r="I244" s="234">
        <v>43525.599999999999</v>
      </c>
      <c r="J244" s="234">
        <v>0</v>
      </c>
      <c r="K244" s="234">
        <v>129</v>
      </c>
      <c r="L244" s="234">
        <v>0</v>
      </c>
      <c r="M244" s="85">
        <v>1251</v>
      </c>
      <c r="N244" s="85">
        <v>0</v>
      </c>
      <c r="O244" s="234">
        <v>0</v>
      </c>
      <c r="P244" s="234">
        <v>1282.22</v>
      </c>
      <c r="Q244" s="234">
        <v>0</v>
      </c>
      <c r="R244" s="234">
        <v>22012</v>
      </c>
      <c r="S244" s="234">
        <v>21611.379999999997</v>
      </c>
      <c r="T244" s="227" t="s">
        <v>1581</v>
      </c>
      <c r="U244" s="496">
        <v>368</v>
      </c>
      <c r="V244" s="129" t="s">
        <v>672</v>
      </c>
      <c r="W244" s="158" t="s">
        <v>2377</v>
      </c>
      <c r="X244" s="92" t="s">
        <v>54</v>
      </c>
      <c r="Y244" s="264">
        <v>3600100908101</v>
      </c>
      <c r="Z244" s="228" t="s">
        <v>1581</v>
      </c>
      <c r="AA244" s="266">
        <v>23294.22</v>
      </c>
      <c r="AB244" s="66">
        <v>20725</v>
      </c>
      <c r="AC244" s="65"/>
      <c r="AD244" s="266">
        <v>863</v>
      </c>
      <c r="AE244" s="266">
        <v>424</v>
      </c>
      <c r="AF244" s="65"/>
      <c r="AG244" s="65"/>
      <c r="AH244" s="65">
        <v>0</v>
      </c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148"/>
      <c r="AW244" s="65"/>
      <c r="AX244" s="65">
        <v>0</v>
      </c>
      <c r="AY244" s="66"/>
      <c r="AZ244" s="66">
        <v>1282.22</v>
      </c>
      <c r="BA244" s="74">
        <v>0</v>
      </c>
      <c r="BB244" s="66">
        <v>44905.599999999999</v>
      </c>
      <c r="BC244" s="66">
        <v>21611.379999999997</v>
      </c>
      <c r="BD244" s="252"/>
      <c r="BE244" s="170">
        <v>369</v>
      </c>
      <c r="BF244" s="101" t="s">
        <v>2416</v>
      </c>
      <c r="BG244" s="158" t="s">
        <v>2377</v>
      </c>
      <c r="BH244" s="92" t="s">
        <v>54</v>
      </c>
      <c r="BI244" s="169">
        <v>20725</v>
      </c>
      <c r="BJ244" s="124">
        <v>20725</v>
      </c>
      <c r="BK244" s="124">
        <v>0</v>
      </c>
      <c r="BL244" s="158"/>
      <c r="BM244" s="48"/>
      <c r="BN244" s="67"/>
      <c r="BO244" s="67"/>
      <c r="BP244" s="48"/>
      <c r="BQ244" s="368" t="s">
        <v>1344</v>
      </c>
      <c r="BR244" s="380" t="s">
        <v>725</v>
      </c>
      <c r="BS244" s="381" t="s">
        <v>709</v>
      </c>
      <c r="BT244" s="382" t="s">
        <v>2443</v>
      </c>
      <c r="BU244" s="383" t="s">
        <v>1416</v>
      </c>
      <c r="BV244" s="384" t="s">
        <v>1581</v>
      </c>
      <c r="BW244" s="384">
        <v>60000</v>
      </c>
      <c r="BX244" s="385" t="s">
        <v>2444</v>
      </c>
      <c r="BZ244" s="495">
        <v>761</v>
      </c>
      <c r="CA244" s="320" t="b">
        <f>EXACT(A244,CH244)</f>
        <v>1</v>
      </c>
      <c r="CB244" s="318" t="b">
        <f>EXACT(D244,CF244)</f>
        <v>1</v>
      </c>
      <c r="CC244" s="318" t="b">
        <f>EXACT(E244,CG244)</f>
        <v>1</v>
      </c>
      <c r="CD244" s="502">
        <f>+S243-BC243</f>
        <v>0</v>
      </c>
      <c r="CE244" s="17" t="s">
        <v>672</v>
      </c>
      <c r="CF244" s="17" t="s">
        <v>2377</v>
      </c>
      <c r="CG244" s="103" t="s">
        <v>54</v>
      </c>
      <c r="CH244" s="275">
        <v>3600100908101</v>
      </c>
      <c r="CJ244" s="17"/>
      <c r="CK244" s="276"/>
      <c r="CL244" s="17"/>
      <c r="CM244" s="273"/>
      <c r="CN244" s="17"/>
      <c r="CO244" s="17"/>
    </row>
    <row r="245" spans="1:93">
      <c r="A245" s="452" t="s">
        <v>7485</v>
      </c>
      <c r="B245" s="83" t="s">
        <v>709</v>
      </c>
      <c r="C245" s="242" t="s">
        <v>686</v>
      </c>
      <c r="D245" s="158" t="s">
        <v>7389</v>
      </c>
      <c r="E245" s="1" t="s">
        <v>7390</v>
      </c>
      <c r="F245" s="452" t="s">
        <v>7485</v>
      </c>
      <c r="G245" s="59" t="s">
        <v>1580</v>
      </c>
      <c r="H245" s="449" t="s">
        <v>7545</v>
      </c>
      <c r="I245" s="234">
        <v>23332.720000000001</v>
      </c>
      <c r="J245" s="234">
        <v>0</v>
      </c>
      <c r="K245" s="234">
        <v>0</v>
      </c>
      <c r="L245" s="234">
        <v>0</v>
      </c>
      <c r="M245" s="85">
        <v>0</v>
      </c>
      <c r="N245" s="85">
        <v>0</v>
      </c>
      <c r="O245" s="234">
        <v>0</v>
      </c>
      <c r="P245" s="234">
        <v>0</v>
      </c>
      <c r="Q245" s="234">
        <v>0</v>
      </c>
      <c r="R245" s="234">
        <v>3942</v>
      </c>
      <c r="S245" s="234">
        <v>19390.72</v>
      </c>
      <c r="T245" s="227" t="s">
        <v>1581</v>
      </c>
      <c r="U245" s="496">
        <v>854</v>
      </c>
      <c r="V245" s="242" t="s">
        <v>686</v>
      </c>
      <c r="W245" s="158" t="s">
        <v>7389</v>
      </c>
      <c r="X245" s="424" t="s">
        <v>7390</v>
      </c>
      <c r="Y245" s="262" t="s">
        <v>7485</v>
      </c>
      <c r="Z245" s="228" t="s">
        <v>1581</v>
      </c>
      <c r="AA245" s="55">
        <v>3942</v>
      </c>
      <c r="AB245" s="55">
        <v>2655</v>
      </c>
      <c r="AC245" s="59"/>
      <c r="AD245" s="175">
        <v>863</v>
      </c>
      <c r="AE245" s="175">
        <v>424</v>
      </c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148"/>
      <c r="AW245" s="59"/>
      <c r="AX245" s="59">
        <v>0</v>
      </c>
      <c r="AY245" s="59"/>
      <c r="AZ245" s="59">
        <v>0</v>
      </c>
      <c r="BA245" s="59">
        <v>0</v>
      </c>
      <c r="BB245" s="59">
        <v>23332.720000000001</v>
      </c>
      <c r="BC245" s="59">
        <v>19390.72</v>
      </c>
      <c r="BD245" s="252"/>
      <c r="BE245" s="170">
        <v>855</v>
      </c>
      <c r="BF245" s="282" t="s">
        <v>7552</v>
      </c>
      <c r="BG245" s="158" t="s">
        <v>7389</v>
      </c>
      <c r="BH245" s="92" t="s">
        <v>7390</v>
      </c>
      <c r="BI245" s="121">
        <v>2655</v>
      </c>
      <c r="BJ245" s="121">
        <v>2655</v>
      </c>
      <c r="BK245" s="121">
        <v>0</v>
      </c>
      <c r="BL245" s="456"/>
      <c r="BM245" s="59"/>
      <c r="BN245" s="59"/>
      <c r="BO245" s="59"/>
      <c r="BP245" s="59"/>
      <c r="BQ245" s="369" t="s">
        <v>7562</v>
      </c>
      <c r="BR245" s="380" t="s">
        <v>712</v>
      </c>
      <c r="BS245" s="381"/>
      <c r="BT245" s="382" t="s">
        <v>719</v>
      </c>
      <c r="BU245" s="383" t="s">
        <v>719</v>
      </c>
      <c r="BV245" s="384" t="s">
        <v>1581</v>
      </c>
      <c r="BW245" s="384">
        <v>60140</v>
      </c>
      <c r="BX245" s="389" t="s">
        <v>7563</v>
      </c>
      <c r="BY245" s="76"/>
      <c r="BZ245" s="495">
        <v>369</v>
      </c>
      <c r="CA245" s="320" t="b">
        <f>EXACT(A245,CH245)</f>
        <v>1</v>
      </c>
      <c r="CB245" s="318" t="b">
        <f>EXACT(D245,CF245)</f>
        <v>1</v>
      </c>
      <c r="CC245" s="318" t="b">
        <f>EXACT(E245,CG245)</f>
        <v>1</v>
      </c>
      <c r="CD245" s="502">
        <f>+S244-BC244</f>
        <v>0</v>
      </c>
      <c r="CE245" s="17" t="s">
        <v>686</v>
      </c>
      <c r="CF245" s="157" t="s">
        <v>7389</v>
      </c>
      <c r="CG245" s="99" t="s">
        <v>7390</v>
      </c>
      <c r="CH245" s="311" t="s">
        <v>7485</v>
      </c>
      <c r="CI245" s="51"/>
      <c r="CM245" s="273"/>
      <c r="CO245" s="157"/>
    </row>
    <row r="246" spans="1:93" s="51" customFormat="1">
      <c r="A246" s="511" t="s">
        <v>8562</v>
      </c>
      <c r="B246" s="83" t="s">
        <v>709</v>
      </c>
      <c r="C246" s="237" t="s">
        <v>672</v>
      </c>
      <c r="D246" s="17" t="s">
        <v>325</v>
      </c>
      <c r="E246" s="75" t="s">
        <v>8466</v>
      </c>
      <c r="F246" s="514" t="s">
        <v>8562</v>
      </c>
      <c r="G246" s="59" t="s">
        <v>1580</v>
      </c>
      <c r="H246" s="98" t="s">
        <v>8658</v>
      </c>
      <c r="I246" s="133">
        <v>43747.9</v>
      </c>
      <c r="J246" s="167">
        <v>0</v>
      </c>
      <c r="K246" s="18">
        <v>0</v>
      </c>
      <c r="L246" s="18">
        <v>0</v>
      </c>
      <c r="M246" s="53">
        <v>0</v>
      </c>
      <c r="N246" s="18">
        <v>0</v>
      </c>
      <c r="O246" s="18">
        <v>0</v>
      </c>
      <c r="P246" s="53">
        <v>463.21</v>
      </c>
      <c r="Q246" s="18">
        <v>0</v>
      </c>
      <c r="R246" s="53">
        <v>33739.9</v>
      </c>
      <c r="S246" s="18">
        <v>9544.7900000000009</v>
      </c>
      <c r="T246" s="227" t="s">
        <v>1581</v>
      </c>
      <c r="U246" s="496">
        <v>1345</v>
      </c>
      <c r="V246" s="516" t="s">
        <v>672</v>
      </c>
      <c r="W246" s="17" t="s">
        <v>325</v>
      </c>
      <c r="X246" s="17" t="s">
        <v>8466</v>
      </c>
      <c r="Y246" s="261">
        <v>3600100920577</v>
      </c>
      <c r="Z246" s="228" t="s">
        <v>1581</v>
      </c>
      <c r="AA246" s="266">
        <v>34203.11</v>
      </c>
      <c r="AB246" s="65">
        <v>30080</v>
      </c>
      <c r="AC246" s="65"/>
      <c r="AD246" s="65">
        <v>863</v>
      </c>
      <c r="AE246" s="65">
        <v>424</v>
      </c>
      <c r="AF246" s="65">
        <v>2372.9</v>
      </c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148"/>
      <c r="AW246" s="65"/>
      <c r="AX246" s="65">
        <v>0</v>
      </c>
      <c r="AY246" s="65"/>
      <c r="AZ246" s="65">
        <v>463.21</v>
      </c>
      <c r="BA246" s="57">
        <v>0</v>
      </c>
      <c r="BB246" s="65">
        <v>43747.9</v>
      </c>
      <c r="BC246" s="65">
        <v>9544.7900000000009</v>
      </c>
      <c r="BD246" s="260"/>
      <c r="BE246" s="170">
        <v>1347</v>
      </c>
      <c r="BF246" s="163" t="s">
        <v>8753</v>
      </c>
      <c r="BG246" s="51" t="s">
        <v>325</v>
      </c>
      <c r="BH246" s="17" t="s">
        <v>8466</v>
      </c>
      <c r="BI246" s="65">
        <v>30080</v>
      </c>
      <c r="BJ246" s="57">
        <v>30080</v>
      </c>
      <c r="BK246" s="171">
        <v>0</v>
      </c>
      <c r="BL246" s="17"/>
      <c r="BM246" s="48"/>
      <c r="BN246" s="67"/>
      <c r="BO246" s="67"/>
      <c r="BP246" s="48"/>
      <c r="BQ246" s="435" t="s">
        <v>8911</v>
      </c>
      <c r="BR246" s="380">
        <v>21</v>
      </c>
      <c r="BS246" s="381"/>
      <c r="BT246" s="382" t="s">
        <v>719</v>
      </c>
      <c r="BU246" s="383" t="s">
        <v>719</v>
      </c>
      <c r="BV246" s="384" t="s">
        <v>1581</v>
      </c>
      <c r="BW246" s="384">
        <v>60140</v>
      </c>
      <c r="BX246" s="385" t="s">
        <v>8912</v>
      </c>
      <c r="BY246" s="22"/>
      <c r="BZ246" s="475">
        <v>854</v>
      </c>
      <c r="CA246" s="320" t="b">
        <f>EXACT(A246,CH246)</f>
        <v>1</v>
      </c>
      <c r="CB246" s="318" t="b">
        <f>EXACT(D246,CF246)</f>
        <v>1</v>
      </c>
      <c r="CC246" s="318" t="b">
        <f>EXACT(E246,CG246)</f>
        <v>1</v>
      </c>
      <c r="CD246" s="502">
        <f>+S245-BC245</f>
        <v>0</v>
      </c>
      <c r="CE246" s="51" t="s">
        <v>672</v>
      </c>
      <c r="CF246" s="17" t="s">
        <v>325</v>
      </c>
      <c r="CG246" s="103" t="s">
        <v>8466</v>
      </c>
      <c r="CH246" s="311">
        <v>3600100920577</v>
      </c>
      <c r="CI246" s="447"/>
      <c r="CJ246" s="17"/>
      <c r="CK246" s="276"/>
      <c r="CL246" s="17"/>
      <c r="CM246" s="273"/>
      <c r="CN246" s="17"/>
      <c r="CO246" s="157"/>
    </row>
    <row r="247" spans="1:93" s="51" customFormat="1">
      <c r="A247" s="452" t="s">
        <v>7507</v>
      </c>
      <c r="B247" s="83" t="s">
        <v>709</v>
      </c>
      <c r="C247" s="237" t="s">
        <v>686</v>
      </c>
      <c r="D247" s="425" t="s">
        <v>3421</v>
      </c>
      <c r="E247" s="86" t="s">
        <v>6826</v>
      </c>
      <c r="F247" s="452" t="s">
        <v>7507</v>
      </c>
      <c r="G247" s="59" t="s">
        <v>1580</v>
      </c>
      <c r="H247" s="449" t="s">
        <v>6954</v>
      </c>
      <c r="I247" s="234">
        <v>43791.199999999997</v>
      </c>
      <c r="J247" s="234">
        <v>0</v>
      </c>
      <c r="K247" s="234">
        <v>0</v>
      </c>
      <c r="L247" s="234">
        <v>0</v>
      </c>
      <c r="M247" s="85">
        <v>0</v>
      </c>
      <c r="N247" s="85">
        <v>0</v>
      </c>
      <c r="O247" s="234">
        <v>0</v>
      </c>
      <c r="P247" s="234">
        <v>418.72</v>
      </c>
      <c r="Q247" s="234">
        <v>0</v>
      </c>
      <c r="R247" s="234">
        <v>23702</v>
      </c>
      <c r="S247" s="234">
        <v>14806.779999999995</v>
      </c>
      <c r="T247" s="227" t="s">
        <v>1581</v>
      </c>
      <c r="U247" s="496">
        <v>1065</v>
      </c>
      <c r="V247" s="237" t="s">
        <v>686</v>
      </c>
      <c r="W247" s="425" t="s">
        <v>3421</v>
      </c>
      <c r="X247" s="422" t="s">
        <v>6826</v>
      </c>
      <c r="Y247" s="261">
        <v>3600100930718</v>
      </c>
      <c r="Z247" s="228" t="s">
        <v>1581</v>
      </c>
      <c r="AA247" s="266">
        <v>28984.420000000002</v>
      </c>
      <c r="AB247" s="66">
        <v>22415</v>
      </c>
      <c r="AC247" s="65"/>
      <c r="AD247" s="266">
        <v>863</v>
      </c>
      <c r="AE247" s="266">
        <v>424</v>
      </c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>
        <v>0</v>
      </c>
      <c r="AU247" s="65"/>
      <c r="AV247" s="148"/>
      <c r="AW247" s="65"/>
      <c r="AX247" s="65">
        <v>4863.7</v>
      </c>
      <c r="AY247" s="66"/>
      <c r="AZ247" s="66">
        <v>418.72</v>
      </c>
      <c r="BA247" s="74">
        <v>0</v>
      </c>
      <c r="BB247" s="66">
        <v>43791.199999999997</v>
      </c>
      <c r="BC247" s="66">
        <v>14806.779999999995</v>
      </c>
      <c r="BD247" s="252"/>
      <c r="BE247" s="170">
        <v>1066</v>
      </c>
      <c r="BF247" s="101" t="s">
        <v>7133</v>
      </c>
      <c r="BG247" s="158" t="s">
        <v>3421</v>
      </c>
      <c r="BH247" s="92" t="s">
        <v>6826</v>
      </c>
      <c r="BI247" s="169">
        <v>22415</v>
      </c>
      <c r="BJ247" s="124">
        <v>22415</v>
      </c>
      <c r="BK247" s="124">
        <v>0</v>
      </c>
      <c r="BL247" s="158"/>
      <c r="BM247" s="48"/>
      <c r="BN247" s="67"/>
      <c r="BO247" s="67"/>
      <c r="BP247" s="59"/>
      <c r="BQ247" s="370" t="s">
        <v>7317</v>
      </c>
      <c r="BR247" s="387" t="s">
        <v>698</v>
      </c>
      <c r="BS247" s="381" t="s">
        <v>709</v>
      </c>
      <c r="BT247" s="388" t="s">
        <v>805</v>
      </c>
      <c r="BU247" s="383" t="s">
        <v>702</v>
      </c>
      <c r="BV247" s="384" t="s">
        <v>1581</v>
      </c>
      <c r="BW247" s="384">
        <v>60110</v>
      </c>
      <c r="BX247" s="389" t="s">
        <v>7318</v>
      </c>
      <c r="BY247" s="1"/>
      <c r="BZ247" s="495">
        <v>1345</v>
      </c>
      <c r="CA247" s="320" t="b">
        <f>EXACT(A247,CH247)</f>
        <v>1</v>
      </c>
      <c r="CB247" s="318" t="b">
        <f>EXACT(D247,CF247)</f>
        <v>1</v>
      </c>
      <c r="CC247" s="318" t="b">
        <f>EXACT(E247,CG247)</f>
        <v>1</v>
      </c>
      <c r="CD247" s="502">
        <f>+S246-BC246</f>
        <v>0</v>
      </c>
      <c r="CE247" s="51" t="s">
        <v>686</v>
      </c>
      <c r="CF247" s="157" t="s">
        <v>3421</v>
      </c>
      <c r="CG247" s="103" t="s">
        <v>6826</v>
      </c>
      <c r="CH247" s="311">
        <v>3600100930718</v>
      </c>
      <c r="CJ247" s="17"/>
      <c r="CK247" s="276"/>
      <c r="CL247" s="17"/>
      <c r="CM247" s="273"/>
      <c r="CN247" s="17"/>
      <c r="CO247" s="157"/>
    </row>
    <row r="248" spans="1:93" s="51" customFormat="1">
      <c r="A248" s="451" t="s">
        <v>5189</v>
      </c>
      <c r="B248" s="83" t="s">
        <v>709</v>
      </c>
      <c r="C248" s="237" t="s">
        <v>686</v>
      </c>
      <c r="D248" s="86" t="s">
        <v>529</v>
      </c>
      <c r="E248" s="92" t="s">
        <v>1219</v>
      </c>
      <c r="F248" s="451" t="s">
        <v>5189</v>
      </c>
      <c r="G248" s="59" t="s">
        <v>1580</v>
      </c>
      <c r="H248" s="449" t="s">
        <v>5190</v>
      </c>
      <c r="I248" s="244">
        <v>15780.36</v>
      </c>
      <c r="J248" s="310">
        <v>0</v>
      </c>
      <c r="K248" s="81">
        <v>0</v>
      </c>
      <c r="L248" s="81">
        <v>0</v>
      </c>
      <c r="M248" s="85">
        <v>0</v>
      </c>
      <c r="N248" s="81">
        <v>0</v>
      </c>
      <c r="O248" s="81">
        <v>0</v>
      </c>
      <c r="P248" s="85">
        <v>0</v>
      </c>
      <c r="Q248" s="81">
        <v>0</v>
      </c>
      <c r="R248" s="85">
        <v>11488.7</v>
      </c>
      <c r="S248" s="81">
        <v>4291.66</v>
      </c>
      <c r="T248" s="227" t="s">
        <v>1581</v>
      </c>
      <c r="U248" s="496">
        <v>116</v>
      </c>
      <c r="V248" s="237" t="s">
        <v>686</v>
      </c>
      <c r="W248" s="86" t="s">
        <v>529</v>
      </c>
      <c r="X248" s="92" t="s">
        <v>1219</v>
      </c>
      <c r="Y248" s="262">
        <v>3600100959961</v>
      </c>
      <c r="Z248" s="228" t="s">
        <v>1581</v>
      </c>
      <c r="AA248" s="266">
        <v>11488.7</v>
      </c>
      <c r="AB248" s="66">
        <v>9655</v>
      </c>
      <c r="AC248" s="65"/>
      <c r="AD248" s="266">
        <v>863</v>
      </c>
      <c r="AE248" s="266"/>
      <c r="AF248" s="65">
        <v>770.7</v>
      </c>
      <c r="AG248" s="65"/>
      <c r="AH248" s="65"/>
      <c r="AI248" s="65">
        <v>200</v>
      </c>
      <c r="AJ248" s="65"/>
      <c r="AK248" s="65"/>
      <c r="AL248" s="65"/>
      <c r="AM248" s="65"/>
      <c r="AN248" s="65"/>
      <c r="AO248" s="65">
        <v>0</v>
      </c>
      <c r="AP248" s="65"/>
      <c r="AQ248" s="65"/>
      <c r="AR248" s="65"/>
      <c r="AS248" s="65"/>
      <c r="AT248" s="65"/>
      <c r="AU248" s="65"/>
      <c r="AV248" s="148"/>
      <c r="AW248" s="65"/>
      <c r="AX248" s="65">
        <v>0</v>
      </c>
      <c r="AY248" s="66"/>
      <c r="AZ248" s="66">
        <v>0</v>
      </c>
      <c r="BA248" s="74">
        <v>0</v>
      </c>
      <c r="BB248" s="66">
        <v>15780.36</v>
      </c>
      <c r="BC248" s="66">
        <v>4291.66</v>
      </c>
      <c r="BD248" s="252"/>
      <c r="BE248" s="170">
        <v>116</v>
      </c>
      <c r="BF248" s="101" t="s">
        <v>5551</v>
      </c>
      <c r="BG248" s="158" t="s">
        <v>529</v>
      </c>
      <c r="BH248" s="92" t="s">
        <v>1219</v>
      </c>
      <c r="BI248" s="169">
        <v>9655</v>
      </c>
      <c r="BJ248" s="124">
        <v>9655</v>
      </c>
      <c r="BK248" s="124">
        <v>0</v>
      </c>
      <c r="BL248" s="158"/>
      <c r="BM248" s="48"/>
      <c r="BN248" s="67"/>
      <c r="BO248" s="67"/>
      <c r="BP248" s="48"/>
      <c r="BQ248" s="368">
        <v>26</v>
      </c>
      <c r="BR248" s="380" t="s">
        <v>689</v>
      </c>
      <c r="BS248" s="381" t="s">
        <v>709</v>
      </c>
      <c r="BT248" s="382" t="s">
        <v>2008</v>
      </c>
      <c r="BU248" s="383" t="s">
        <v>679</v>
      </c>
      <c r="BV248" s="384" t="s">
        <v>1581</v>
      </c>
      <c r="BW248" s="384">
        <v>60160</v>
      </c>
      <c r="BX248" s="385" t="s">
        <v>5675</v>
      </c>
      <c r="BY248" s="1"/>
      <c r="BZ248" s="475">
        <v>1064</v>
      </c>
      <c r="CA248" s="320" t="b">
        <f>EXACT(A248,CH248)</f>
        <v>1</v>
      </c>
      <c r="CB248" s="318" t="b">
        <f>EXACT(D248,CF248)</f>
        <v>1</v>
      </c>
      <c r="CC248" s="318" t="b">
        <f>EXACT(E248,CG248)</f>
        <v>1</v>
      </c>
      <c r="CD248" s="502">
        <f>+S248-BC248</f>
        <v>0</v>
      </c>
      <c r="CE248" s="17" t="s">
        <v>686</v>
      </c>
      <c r="CF248" s="157" t="s">
        <v>529</v>
      </c>
      <c r="CG248" s="99" t="s">
        <v>1219</v>
      </c>
      <c r="CH248" s="275">
        <v>3600100959961</v>
      </c>
      <c r="CI248" s="447"/>
      <c r="CJ248" s="17"/>
      <c r="CK248" s="276"/>
      <c r="CL248" s="17"/>
      <c r="CM248" s="273"/>
      <c r="CN248" s="17"/>
      <c r="CO248" s="157"/>
    </row>
    <row r="249" spans="1:93" s="51" customFormat="1">
      <c r="A249" s="451" t="s">
        <v>5405</v>
      </c>
      <c r="B249" s="83" t="s">
        <v>709</v>
      </c>
      <c r="C249" s="237" t="s">
        <v>695</v>
      </c>
      <c r="D249" s="86" t="s">
        <v>5403</v>
      </c>
      <c r="E249" s="92" t="s">
        <v>5404</v>
      </c>
      <c r="F249" s="451" t="s">
        <v>5405</v>
      </c>
      <c r="G249" s="59" t="s">
        <v>1580</v>
      </c>
      <c r="H249" s="449" t="s">
        <v>5406</v>
      </c>
      <c r="I249" s="244">
        <v>35781.08</v>
      </c>
      <c r="J249" s="310">
        <v>0</v>
      </c>
      <c r="K249" s="81">
        <v>0</v>
      </c>
      <c r="L249" s="81">
        <v>0</v>
      </c>
      <c r="M249" s="85">
        <v>0</v>
      </c>
      <c r="N249" s="81">
        <v>0</v>
      </c>
      <c r="O249" s="81">
        <v>0</v>
      </c>
      <c r="P249" s="85">
        <v>497.38</v>
      </c>
      <c r="Q249" s="81">
        <v>0</v>
      </c>
      <c r="R249" s="85">
        <v>21888</v>
      </c>
      <c r="S249" s="81">
        <v>13395.7</v>
      </c>
      <c r="T249" s="227" t="s">
        <v>1581</v>
      </c>
      <c r="U249" s="496">
        <v>857</v>
      </c>
      <c r="V249" s="237" t="s">
        <v>695</v>
      </c>
      <c r="W249" s="86" t="s">
        <v>5403</v>
      </c>
      <c r="X249" s="92" t="s">
        <v>5404</v>
      </c>
      <c r="Y249" s="261">
        <v>3600101062477</v>
      </c>
      <c r="Z249" s="228" t="s">
        <v>1581</v>
      </c>
      <c r="AA249" s="54">
        <v>22385.38</v>
      </c>
      <c r="AB249" s="55">
        <v>20825</v>
      </c>
      <c r="AC249" s="56"/>
      <c r="AD249" s="175">
        <v>863</v>
      </c>
      <c r="AE249" s="175"/>
      <c r="AF249" s="55">
        <v>0</v>
      </c>
      <c r="AG249" s="55"/>
      <c r="AH249" s="55"/>
      <c r="AI249" s="55">
        <v>200</v>
      </c>
      <c r="AJ249" s="55"/>
      <c r="AK249" s="55"/>
      <c r="AL249" s="55"/>
      <c r="AM249" s="57"/>
      <c r="AN249" s="57"/>
      <c r="AO249" s="57"/>
      <c r="AP249" s="57"/>
      <c r="AQ249" s="58"/>
      <c r="AR249" s="58"/>
      <c r="AS249" s="57"/>
      <c r="AT249" s="57"/>
      <c r="AU249" s="57"/>
      <c r="AV249" s="147"/>
      <c r="AW249" s="57"/>
      <c r="AX249" s="57">
        <v>0</v>
      </c>
      <c r="AY249" s="58"/>
      <c r="AZ249" s="58">
        <v>497.38</v>
      </c>
      <c r="BA249" s="74">
        <v>0</v>
      </c>
      <c r="BB249" s="58">
        <v>35781.08</v>
      </c>
      <c r="BC249" s="58">
        <v>13395.7</v>
      </c>
      <c r="BD249" s="252"/>
      <c r="BE249" s="170">
        <v>858</v>
      </c>
      <c r="BF249" s="101" t="s">
        <v>7107</v>
      </c>
      <c r="BG249" s="158" t="s">
        <v>5403</v>
      </c>
      <c r="BH249" s="92" t="s">
        <v>5404</v>
      </c>
      <c r="BI249" s="124">
        <v>20825</v>
      </c>
      <c r="BJ249" s="124">
        <v>20825</v>
      </c>
      <c r="BK249" s="124">
        <v>0</v>
      </c>
      <c r="BL249" s="456"/>
      <c r="BM249" s="59" t="s">
        <v>690</v>
      </c>
      <c r="BN249" s="60"/>
      <c r="BO249" s="60"/>
      <c r="BP249" s="48"/>
      <c r="BQ249" s="368" t="s">
        <v>5789</v>
      </c>
      <c r="BR249" s="380" t="s">
        <v>720</v>
      </c>
      <c r="BS249" s="381" t="s">
        <v>709</v>
      </c>
      <c r="BT249" s="382" t="s">
        <v>1511</v>
      </c>
      <c r="BU249" s="383" t="s">
        <v>1416</v>
      </c>
      <c r="BV249" s="384" t="s">
        <v>1581</v>
      </c>
      <c r="BW249" s="384">
        <v>60000</v>
      </c>
      <c r="BX249" s="385" t="s">
        <v>5790</v>
      </c>
      <c r="BY249" s="84"/>
      <c r="BZ249" s="475">
        <v>116</v>
      </c>
      <c r="CA249" s="320" t="b">
        <f>EXACT(A249,CH249)</f>
        <v>1</v>
      </c>
      <c r="CB249" s="318" t="b">
        <f>EXACT(D249,CF249)</f>
        <v>1</v>
      </c>
      <c r="CC249" s="318" t="b">
        <f>EXACT(E249,CG249)</f>
        <v>1</v>
      </c>
      <c r="CD249" s="502">
        <f>+S248-BC248</f>
        <v>0</v>
      </c>
      <c r="CE249" s="17" t="s">
        <v>695</v>
      </c>
      <c r="CF249" s="157" t="s">
        <v>5403</v>
      </c>
      <c r="CG249" s="103" t="s">
        <v>5404</v>
      </c>
      <c r="CH249" s="311">
        <v>3600101062477</v>
      </c>
      <c r="CI249" s="447"/>
      <c r="CJ249" s="17"/>
      <c r="CK249" s="276"/>
      <c r="CL249" s="17"/>
      <c r="CM249" s="273"/>
      <c r="CN249" s="17"/>
      <c r="CO249" s="158"/>
    </row>
    <row r="250" spans="1:93" s="51" customFormat="1">
      <c r="A250" s="452" t="s">
        <v>4400</v>
      </c>
      <c r="B250" s="83" t="s">
        <v>709</v>
      </c>
      <c r="C250" s="129" t="s">
        <v>686</v>
      </c>
      <c r="D250" s="158" t="s">
        <v>798</v>
      </c>
      <c r="E250" s="92" t="s">
        <v>802</v>
      </c>
      <c r="F250" s="452" t="s">
        <v>4400</v>
      </c>
      <c r="G250" s="59" t="s">
        <v>1580</v>
      </c>
      <c r="H250" s="449" t="s">
        <v>1750</v>
      </c>
      <c r="I250" s="234">
        <v>7728</v>
      </c>
      <c r="J250" s="234">
        <v>0</v>
      </c>
      <c r="K250" s="234">
        <v>0</v>
      </c>
      <c r="L250" s="234">
        <v>0</v>
      </c>
      <c r="M250" s="85">
        <v>2272</v>
      </c>
      <c r="N250" s="85">
        <v>0</v>
      </c>
      <c r="O250" s="234">
        <v>0</v>
      </c>
      <c r="P250" s="234">
        <v>0</v>
      </c>
      <c r="Q250" s="234">
        <v>0</v>
      </c>
      <c r="R250" s="234">
        <v>8016.78</v>
      </c>
      <c r="S250" s="234">
        <v>883.22000000000116</v>
      </c>
      <c r="T250" s="227" t="s">
        <v>1581</v>
      </c>
      <c r="U250" s="496">
        <v>138</v>
      </c>
      <c r="V250" s="129" t="s">
        <v>686</v>
      </c>
      <c r="W250" s="158" t="s">
        <v>798</v>
      </c>
      <c r="X250" s="92" t="s">
        <v>802</v>
      </c>
      <c r="Y250" s="262">
        <v>3600101062621</v>
      </c>
      <c r="Z250" s="228" t="s">
        <v>1581</v>
      </c>
      <c r="AA250" s="266">
        <v>9116.7799999999988</v>
      </c>
      <c r="AB250" s="65">
        <v>8016.78</v>
      </c>
      <c r="AC250" s="65"/>
      <c r="AD250" s="65">
        <v>0</v>
      </c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148"/>
      <c r="AW250" s="65"/>
      <c r="AX250" s="65">
        <v>1100</v>
      </c>
      <c r="AY250" s="65"/>
      <c r="AZ250" s="65">
        <v>0</v>
      </c>
      <c r="BA250" s="57">
        <v>0</v>
      </c>
      <c r="BB250" s="65">
        <v>10000</v>
      </c>
      <c r="BC250" s="65">
        <v>883.22000000000116</v>
      </c>
      <c r="BD250" s="252"/>
      <c r="BE250" s="170">
        <v>138</v>
      </c>
      <c r="BF250" s="163" t="s">
        <v>1702</v>
      </c>
      <c r="BG250" s="158" t="s">
        <v>798</v>
      </c>
      <c r="BH250" s="92" t="s">
        <v>802</v>
      </c>
      <c r="BI250" s="65">
        <v>8016.78</v>
      </c>
      <c r="BJ250" s="57">
        <v>8016.78</v>
      </c>
      <c r="BK250" s="65">
        <v>0</v>
      </c>
      <c r="BL250" s="86"/>
      <c r="BM250" s="48"/>
      <c r="BN250" s="67"/>
      <c r="BO250" s="67"/>
      <c r="BP250" s="59"/>
      <c r="BQ250" s="370" t="s">
        <v>1288</v>
      </c>
      <c r="BR250" s="387" t="s">
        <v>718</v>
      </c>
      <c r="BS250" s="381" t="s">
        <v>51</v>
      </c>
      <c r="BT250" s="388" t="s">
        <v>707</v>
      </c>
      <c r="BU250" s="388" t="s">
        <v>707</v>
      </c>
      <c r="BV250" s="388" t="s">
        <v>1581</v>
      </c>
      <c r="BW250" s="389">
        <v>60220</v>
      </c>
      <c r="BX250" s="389" t="s">
        <v>5117</v>
      </c>
      <c r="BY250" s="76"/>
      <c r="BZ250" s="495">
        <v>857</v>
      </c>
      <c r="CA250" s="320" t="b">
        <f>EXACT(A250,CH250)</f>
        <v>1</v>
      </c>
      <c r="CB250" s="318" t="b">
        <f>EXACT(D250,CF250)</f>
        <v>1</v>
      </c>
      <c r="CC250" s="318" t="b">
        <f>EXACT(E250,CG250)</f>
        <v>1</v>
      </c>
      <c r="CD250" s="502">
        <f>+S250-BC250</f>
        <v>0</v>
      </c>
      <c r="CE250" s="17" t="s">
        <v>686</v>
      </c>
      <c r="CF250" s="17" t="s">
        <v>798</v>
      </c>
      <c r="CG250" s="103" t="s">
        <v>802</v>
      </c>
      <c r="CH250" s="311">
        <v>3600101062621</v>
      </c>
      <c r="CI250" s="447"/>
      <c r="CJ250" s="17"/>
      <c r="CK250" s="276"/>
      <c r="CL250" s="17"/>
      <c r="CM250" s="273"/>
      <c r="CN250" s="17"/>
      <c r="CO250" s="364"/>
    </row>
    <row r="251" spans="1:93" s="51" customFormat="1">
      <c r="A251" s="452" t="s">
        <v>5041</v>
      </c>
      <c r="B251" s="83" t="s">
        <v>709</v>
      </c>
      <c r="C251" s="129" t="s">
        <v>686</v>
      </c>
      <c r="D251" s="158" t="s">
        <v>2390</v>
      </c>
      <c r="E251" s="92" t="s">
        <v>497</v>
      </c>
      <c r="F251" s="452" t="s">
        <v>5041</v>
      </c>
      <c r="G251" s="59" t="s">
        <v>1580</v>
      </c>
      <c r="H251" s="449" t="s">
        <v>2508</v>
      </c>
      <c r="I251" s="234">
        <v>29507.4</v>
      </c>
      <c r="J251" s="234">
        <v>0</v>
      </c>
      <c r="K251" s="234">
        <v>87.68</v>
      </c>
      <c r="L251" s="234">
        <v>0</v>
      </c>
      <c r="M251" s="85">
        <v>976</v>
      </c>
      <c r="N251" s="85">
        <v>0</v>
      </c>
      <c r="O251" s="234">
        <v>0</v>
      </c>
      <c r="P251" s="234">
        <v>166.34</v>
      </c>
      <c r="Q251" s="234">
        <v>0</v>
      </c>
      <c r="R251" s="234">
        <v>19000</v>
      </c>
      <c r="S251" s="234">
        <v>9107.9900000000016</v>
      </c>
      <c r="T251" s="227" t="s">
        <v>1581</v>
      </c>
      <c r="U251" s="496">
        <v>683</v>
      </c>
      <c r="V251" s="129" t="s">
        <v>686</v>
      </c>
      <c r="W251" s="158" t="s">
        <v>2390</v>
      </c>
      <c r="X251" s="92" t="s">
        <v>497</v>
      </c>
      <c r="Y251" s="262">
        <v>3600101085841</v>
      </c>
      <c r="Z251" s="228" t="s">
        <v>1581</v>
      </c>
      <c r="AA251" s="266">
        <v>21463.09</v>
      </c>
      <c r="AB251" s="66">
        <v>19000</v>
      </c>
      <c r="AC251" s="65"/>
      <c r="AD251" s="266">
        <v>0</v>
      </c>
      <c r="AE251" s="266">
        <v>0</v>
      </c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>
        <v>0</v>
      </c>
      <c r="AR251" s="65"/>
      <c r="AS251" s="65"/>
      <c r="AT251" s="65"/>
      <c r="AU251" s="65"/>
      <c r="AV251" s="148"/>
      <c r="AW251" s="65"/>
      <c r="AX251" s="65">
        <v>2296.75</v>
      </c>
      <c r="AY251" s="65"/>
      <c r="AZ251" s="66">
        <v>166.34</v>
      </c>
      <c r="BA251" s="74">
        <v>0</v>
      </c>
      <c r="BB251" s="66">
        <v>30571.08</v>
      </c>
      <c r="BC251" s="66">
        <v>9107.9900000000016</v>
      </c>
      <c r="BD251" s="252"/>
      <c r="BE251" s="170">
        <v>684</v>
      </c>
      <c r="BF251" s="101" t="s">
        <v>2426</v>
      </c>
      <c r="BG251" s="158" t="s">
        <v>2390</v>
      </c>
      <c r="BH251" s="92" t="s">
        <v>497</v>
      </c>
      <c r="BI251" s="169">
        <v>19000</v>
      </c>
      <c r="BJ251" s="124">
        <v>19000</v>
      </c>
      <c r="BK251" s="124">
        <v>0</v>
      </c>
      <c r="BL251" s="158"/>
      <c r="BM251" s="48" t="s">
        <v>677</v>
      </c>
      <c r="BN251" s="67"/>
      <c r="BO251" s="67"/>
      <c r="BP251" s="48"/>
      <c r="BQ251" s="368" t="s">
        <v>1251</v>
      </c>
      <c r="BR251" s="380" t="s">
        <v>676</v>
      </c>
      <c r="BS251" s="381" t="s">
        <v>709</v>
      </c>
      <c r="BT251" s="382" t="s">
        <v>752</v>
      </c>
      <c r="BU251" s="383" t="s">
        <v>752</v>
      </c>
      <c r="BV251" s="384" t="s">
        <v>1581</v>
      </c>
      <c r="BW251" s="384">
        <v>60190</v>
      </c>
      <c r="BX251" s="385" t="s">
        <v>2448</v>
      </c>
      <c r="BY251" s="1"/>
      <c r="BZ251" s="475">
        <v>138</v>
      </c>
      <c r="CA251" s="320" t="b">
        <f>EXACT(A251,CH251)</f>
        <v>1</v>
      </c>
      <c r="CB251" s="318" t="b">
        <f>EXACT(D251,CF251)</f>
        <v>1</v>
      </c>
      <c r="CC251" s="318" t="b">
        <f>EXACT(E251,CG251)</f>
        <v>1</v>
      </c>
      <c r="CD251" s="502">
        <f>+S250-BC250</f>
        <v>0</v>
      </c>
      <c r="CE251" s="17" t="s">
        <v>686</v>
      </c>
      <c r="CF251" s="17" t="s">
        <v>2390</v>
      </c>
      <c r="CG251" s="103" t="s">
        <v>497</v>
      </c>
      <c r="CH251" s="275">
        <v>3600101085841</v>
      </c>
      <c r="CI251" s="447"/>
      <c r="CJ251" s="17"/>
      <c r="CK251" s="276"/>
      <c r="CL251" s="17"/>
      <c r="CM251" s="273"/>
      <c r="CN251" s="17"/>
      <c r="CO251" s="364"/>
    </row>
    <row r="252" spans="1:93" s="51" customFormat="1">
      <c r="A252" s="452" t="s">
        <v>4321</v>
      </c>
      <c r="B252" s="83" t="s">
        <v>709</v>
      </c>
      <c r="C252" s="129" t="s">
        <v>686</v>
      </c>
      <c r="D252" s="158" t="s">
        <v>533</v>
      </c>
      <c r="E252" s="92" t="s">
        <v>3791</v>
      </c>
      <c r="F252" s="452" t="s">
        <v>4321</v>
      </c>
      <c r="G252" s="59" t="s">
        <v>1580</v>
      </c>
      <c r="H252" s="449" t="s">
        <v>3923</v>
      </c>
      <c r="I252" s="234">
        <v>29913.68</v>
      </c>
      <c r="J252" s="234">
        <v>0</v>
      </c>
      <c r="K252" s="234">
        <v>0</v>
      </c>
      <c r="L252" s="234">
        <v>0</v>
      </c>
      <c r="M252" s="85">
        <v>0</v>
      </c>
      <c r="N252" s="85">
        <v>0</v>
      </c>
      <c r="O252" s="234">
        <v>0</v>
      </c>
      <c r="P252" s="234">
        <v>0</v>
      </c>
      <c r="Q252" s="234">
        <v>0</v>
      </c>
      <c r="R252" s="234">
        <v>20155</v>
      </c>
      <c r="S252" s="234">
        <v>9758.68</v>
      </c>
      <c r="T252" s="227" t="s">
        <v>1581</v>
      </c>
      <c r="U252" s="496">
        <v>6</v>
      </c>
      <c r="V252" s="129" t="s">
        <v>686</v>
      </c>
      <c r="W252" s="158" t="s">
        <v>533</v>
      </c>
      <c r="X252" s="92" t="s">
        <v>3791</v>
      </c>
      <c r="Y252" s="261">
        <v>3600101087810</v>
      </c>
      <c r="Z252" s="228" t="s">
        <v>1581</v>
      </c>
      <c r="AA252" s="266">
        <v>20155</v>
      </c>
      <c r="AB252" s="65">
        <v>20155</v>
      </c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148"/>
      <c r="AW252" s="65"/>
      <c r="AX252" s="65">
        <v>0</v>
      </c>
      <c r="AY252" s="65"/>
      <c r="AZ252" s="65">
        <v>0</v>
      </c>
      <c r="BA252" s="57">
        <v>0</v>
      </c>
      <c r="BB252" s="65">
        <v>29913.68</v>
      </c>
      <c r="BC252" s="65">
        <v>9758.68</v>
      </c>
      <c r="BD252" s="252"/>
      <c r="BE252" s="170">
        <v>6</v>
      </c>
      <c r="BF252" s="163" t="s">
        <v>4023</v>
      </c>
      <c r="BG252" s="158" t="s">
        <v>533</v>
      </c>
      <c r="BH252" s="92" t="s">
        <v>3791</v>
      </c>
      <c r="BI252" s="171">
        <v>20155</v>
      </c>
      <c r="BJ252" s="172">
        <v>20155</v>
      </c>
      <c r="BK252" s="171">
        <v>0</v>
      </c>
      <c r="BL252" s="86"/>
      <c r="BM252" s="48"/>
      <c r="BN252" s="67"/>
      <c r="BO252" s="67"/>
      <c r="BP252" s="48"/>
      <c r="BQ252" s="368" t="s">
        <v>4254</v>
      </c>
      <c r="BR252" s="380" t="s">
        <v>689</v>
      </c>
      <c r="BS252" s="381" t="s">
        <v>4255</v>
      </c>
      <c r="BT252" s="382" t="s">
        <v>1511</v>
      </c>
      <c r="BU252" s="383" t="s">
        <v>46</v>
      </c>
      <c r="BV252" s="384" t="s">
        <v>1581</v>
      </c>
      <c r="BW252" s="384">
        <v>60000</v>
      </c>
      <c r="BX252" s="385" t="s">
        <v>4256</v>
      </c>
      <c r="BY252" s="22"/>
      <c r="BZ252" s="475">
        <v>684</v>
      </c>
      <c r="CA252" s="320" t="b">
        <f>EXACT(A252,CH252)</f>
        <v>1</v>
      </c>
      <c r="CB252" s="318" t="b">
        <f>EXACT(D252,CF252)</f>
        <v>1</v>
      </c>
      <c r="CC252" s="318" t="b">
        <f>EXACT(E252,CG252)</f>
        <v>1</v>
      </c>
      <c r="CD252" s="502">
        <f>+S252-BC252</f>
        <v>0</v>
      </c>
      <c r="CE252" s="17" t="s">
        <v>686</v>
      </c>
      <c r="CF252" s="157" t="s">
        <v>533</v>
      </c>
      <c r="CG252" s="99" t="s">
        <v>3791</v>
      </c>
      <c r="CH252" s="311">
        <v>3600101087810</v>
      </c>
      <c r="CI252" s="86"/>
      <c r="CJ252" s="17"/>
      <c r="CK252" s="276"/>
      <c r="CL252" s="17"/>
      <c r="CM252" s="273"/>
      <c r="CN252" s="17"/>
      <c r="CO252" s="17"/>
    </row>
    <row r="253" spans="1:93" s="51" customFormat="1">
      <c r="A253" s="452" t="s">
        <v>7582</v>
      </c>
      <c r="B253" s="83" t="s">
        <v>709</v>
      </c>
      <c r="C253" s="129" t="s">
        <v>686</v>
      </c>
      <c r="D253" s="158" t="s">
        <v>7578</v>
      </c>
      <c r="E253" s="92" t="s">
        <v>7579</v>
      </c>
      <c r="F253" s="452" t="s">
        <v>7582</v>
      </c>
      <c r="G253" s="59" t="s">
        <v>1580</v>
      </c>
      <c r="H253" s="449" t="s">
        <v>7585</v>
      </c>
      <c r="I253" s="234">
        <v>22832.6</v>
      </c>
      <c r="J253" s="234">
        <v>0</v>
      </c>
      <c r="K253" s="234">
        <v>107.4</v>
      </c>
      <c r="L253" s="234">
        <v>0</v>
      </c>
      <c r="M253" s="85">
        <v>2099</v>
      </c>
      <c r="N253" s="85">
        <v>0</v>
      </c>
      <c r="O253" s="234">
        <v>0</v>
      </c>
      <c r="P253" s="234">
        <v>0</v>
      </c>
      <c r="Q253" s="234">
        <v>0</v>
      </c>
      <c r="R253" s="234">
        <v>15000</v>
      </c>
      <c r="S253" s="234">
        <v>8237.630000000001</v>
      </c>
      <c r="T253" s="227" t="s">
        <v>1581</v>
      </c>
      <c r="U253" s="496">
        <v>225</v>
      </c>
      <c r="V253" s="129" t="s">
        <v>686</v>
      </c>
      <c r="W253" s="158" t="s">
        <v>7578</v>
      </c>
      <c r="X253" s="92" t="s">
        <v>7579</v>
      </c>
      <c r="Y253" s="263" t="s">
        <v>7582</v>
      </c>
      <c r="Z253" s="228" t="s">
        <v>1581</v>
      </c>
      <c r="AA253" s="266">
        <v>16801.37</v>
      </c>
      <c r="AB253" s="65">
        <v>15000</v>
      </c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148"/>
      <c r="AW253" s="65"/>
      <c r="AX253" s="65">
        <v>1801.37</v>
      </c>
      <c r="AY253" s="65"/>
      <c r="AZ253" s="65">
        <v>0</v>
      </c>
      <c r="BA253" s="57">
        <v>0</v>
      </c>
      <c r="BB253" s="65">
        <v>25039</v>
      </c>
      <c r="BC253" s="65">
        <v>8237.630000000001</v>
      </c>
      <c r="BD253" s="252"/>
      <c r="BE253" s="170">
        <v>226</v>
      </c>
      <c r="BF253" s="163" t="s">
        <v>7610</v>
      </c>
      <c r="BG253" s="158" t="s">
        <v>7578</v>
      </c>
      <c r="BH253" s="92" t="s">
        <v>7579</v>
      </c>
      <c r="BI253" s="171">
        <v>18938.32</v>
      </c>
      <c r="BJ253" s="172">
        <v>15000</v>
      </c>
      <c r="BK253" s="171">
        <v>3938.3199999999997</v>
      </c>
      <c r="BL253" s="86"/>
      <c r="BM253" s="48"/>
      <c r="BN253" s="67"/>
      <c r="BO253" s="67"/>
      <c r="BP253" s="48"/>
      <c r="BQ253" s="368">
        <v>401</v>
      </c>
      <c r="BR253" s="380" t="s">
        <v>727</v>
      </c>
      <c r="BS253" s="381" t="s">
        <v>3678</v>
      </c>
      <c r="BT253" s="382" t="s">
        <v>1415</v>
      </c>
      <c r="BU253" s="383" t="s">
        <v>1416</v>
      </c>
      <c r="BV253" s="384" t="s">
        <v>1581</v>
      </c>
      <c r="BW253" s="384">
        <v>60000</v>
      </c>
      <c r="BX253" s="382" t="s">
        <v>7589</v>
      </c>
      <c r="BY253" s="76"/>
      <c r="BZ253" s="475">
        <v>6</v>
      </c>
      <c r="CA253" s="320" t="b">
        <f>EXACT(A253,CH253)</f>
        <v>1</v>
      </c>
      <c r="CB253" s="318" t="b">
        <f>EXACT(D253,CF253)</f>
        <v>1</v>
      </c>
      <c r="CC253" s="318" t="b">
        <f>EXACT(E253,CG253)</f>
        <v>1</v>
      </c>
      <c r="CD253" s="502">
        <f>+S252-BC252</f>
        <v>0</v>
      </c>
      <c r="CE253" s="17" t="s">
        <v>686</v>
      </c>
      <c r="CF253" s="17" t="s">
        <v>7578</v>
      </c>
      <c r="CG253" s="103" t="s">
        <v>7579</v>
      </c>
      <c r="CH253" s="275" t="s">
        <v>7582</v>
      </c>
      <c r="CI253" s="447"/>
      <c r="CJ253" s="17"/>
      <c r="CK253" s="276"/>
      <c r="CL253" s="17"/>
      <c r="CM253" s="17"/>
      <c r="CN253" s="17"/>
      <c r="CO253" s="17"/>
    </row>
    <row r="254" spans="1:93" s="51" customFormat="1">
      <c r="A254" s="451" t="s">
        <v>7533</v>
      </c>
      <c r="B254" s="83" t="s">
        <v>709</v>
      </c>
      <c r="C254" s="129" t="s">
        <v>672</v>
      </c>
      <c r="D254" s="158" t="s">
        <v>3724</v>
      </c>
      <c r="E254" s="92" t="s">
        <v>3725</v>
      </c>
      <c r="F254" s="451" t="s">
        <v>7533</v>
      </c>
      <c r="G254" s="59" t="s">
        <v>1580</v>
      </c>
      <c r="H254" s="449" t="s">
        <v>3769</v>
      </c>
      <c r="I254" s="234">
        <v>13688</v>
      </c>
      <c r="J254" s="234">
        <v>0</v>
      </c>
      <c r="K254" s="234">
        <v>0</v>
      </c>
      <c r="L254" s="234">
        <v>0</v>
      </c>
      <c r="M254" s="85">
        <v>0</v>
      </c>
      <c r="N254" s="85">
        <v>0</v>
      </c>
      <c r="O254" s="234">
        <v>0</v>
      </c>
      <c r="P254" s="234">
        <v>0</v>
      </c>
      <c r="Q254" s="234">
        <v>0</v>
      </c>
      <c r="R254" s="234">
        <v>1000</v>
      </c>
      <c r="S254" s="234">
        <v>12688</v>
      </c>
      <c r="T254" s="227" t="s">
        <v>1581</v>
      </c>
      <c r="U254" s="496">
        <v>1458</v>
      </c>
      <c r="V254" s="129" t="s">
        <v>672</v>
      </c>
      <c r="W254" s="158" t="s">
        <v>3724</v>
      </c>
      <c r="X254" s="92" t="s">
        <v>3725</v>
      </c>
      <c r="Y254" s="261">
        <v>3600101195426</v>
      </c>
      <c r="Z254" s="228" t="s">
        <v>1581</v>
      </c>
      <c r="AA254" s="54">
        <v>1000</v>
      </c>
      <c r="AB254" s="55">
        <v>0</v>
      </c>
      <c r="AC254" s="56">
        <v>1000</v>
      </c>
      <c r="AD254" s="175"/>
      <c r="AE254" s="175"/>
      <c r="AF254" s="55"/>
      <c r="AG254" s="55"/>
      <c r="AH254" s="55"/>
      <c r="AI254" s="55"/>
      <c r="AJ254" s="55"/>
      <c r="AK254" s="55"/>
      <c r="AL254" s="55"/>
      <c r="AM254" s="57"/>
      <c r="AN254" s="57"/>
      <c r="AO254" s="57"/>
      <c r="AP254" s="57"/>
      <c r="AQ254" s="58"/>
      <c r="AR254" s="58"/>
      <c r="AS254" s="57"/>
      <c r="AT254" s="57"/>
      <c r="AU254" s="57"/>
      <c r="AV254" s="147"/>
      <c r="AW254" s="57"/>
      <c r="AX254" s="57">
        <v>0</v>
      </c>
      <c r="AY254" s="58"/>
      <c r="AZ254" s="58">
        <v>0</v>
      </c>
      <c r="BA254" s="74">
        <v>0</v>
      </c>
      <c r="BB254" s="58">
        <v>13688</v>
      </c>
      <c r="BC254" s="58">
        <v>12688</v>
      </c>
      <c r="BD254" s="252"/>
      <c r="BE254" s="170">
        <v>1461</v>
      </c>
      <c r="BF254" s="101" t="s">
        <v>3729</v>
      </c>
      <c r="BG254" s="86" t="s">
        <v>3724</v>
      </c>
      <c r="BH254" s="86" t="s">
        <v>3725</v>
      </c>
      <c r="BI254" s="124">
        <v>0</v>
      </c>
      <c r="BJ254" s="124">
        <v>0</v>
      </c>
      <c r="BK254" s="124">
        <v>0</v>
      </c>
      <c r="BL254" s="158"/>
      <c r="BM254" s="59"/>
      <c r="BN254" s="60"/>
      <c r="BO254" s="60"/>
      <c r="BP254" s="48"/>
      <c r="BQ254" s="368">
        <v>74</v>
      </c>
      <c r="BR254" s="390">
        <v>3</v>
      </c>
      <c r="BS254" s="393" t="s">
        <v>709</v>
      </c>
      <c r="BT254" s="384" t="s">
        <v>740</v>
      </c>
      <c r="BU254" s="384" t="s">
        <v>707</v>
      </c>
      <c r="BV254" s="384" t="s">
        <v>1581</v>
      </c>
      <c r="BW254" s="384">
        <v>60220</v>
      </c>
      <c r="BX254" s="400" t="s">
        <v>3731</v>
      </c>
      <c r="BY254" s="22"/>
      <c r="BZ254" s="475">
        <v>226</v>
      </c>
      <c r="CA254" s="320" t="b">
        <f>EXACT(A254,CH254)</f>
        <v>1</v>
      </c>
      <c r="CB254" s="318" t="b">
        <f>EXACT(D254,CF254)</f>
        <v>1</v>
      </c>
      <c r="CC254" s="318" t="b">
        <f>EXACT(E254,CG254)</f>
        <v>1</v>
      </c>
      <c r="CD254" s="502">
        <f>+S254-BC254</f>
        <v>0</v>
      </c>
      <c r="CE254" s="17" t="s">
        <v>672</v>
      </c>
      <c r="CF254" s="51" t="s">
        <v>3724</v>
      </c>
      <c r="CG254" s="51" t="s">
        <v>3725</v>
      </c>
      <c r="CH254" s="312">
        <v>3600101195426</v>
      </c>
      <c r="CI254" s="447"/>
      <c r="CJ254" s="17"/>
      <c r="CK254" s="276"/>
      <c r="CM254" s="273"/>
      <c r="CN254" s="17"/>
      <c r="CO254" s="157"/>
    </row>
    <row r="255" spans="1:93" s="51" customFormat="1">
      <c r="A255" s="452" t="s">
        <v>5991</v>
      </c>
      <c r="B255" s="83" t="s">
        <v>709</v>
      </c>
      <c r="C255" s="86" t="s">
        <v>672</v>
      </c>
      <c r="D255" s="86" t="s">
        <v>5989</v>
      </c>
      <c r="E255" s="92" t="s">
        <v>5990</v>
      </c>
      <c r="F255" s="452" t="s">
        <v>5991</v>
      </c>
      <c r="G255" s="59" t="s">
        <v>1580</v>
      </c>
      <c r="H255" s="283" t="s">
        <v>6247</v>
      </c>
      <c r="I255" s="244">
        <v>52470.400000000001</v>
      </c>
      <c r="J255" s="310">
        <v>0</v>
      </c>
      <c r="K255" s="81">
        <v>0</v>
      </c>
      <c r="L255" s="81">
        <v>0</v>
      </c>
      <c r="M255" s="85">
        <v>0</v>
      </c>
      <c r="N255" s="81">
        <v>0</v>
      </c>
      <c r="O255" s="81">
        <v>0</v>
      </c>
      <c r="P255" s="85">
        <v>1538.7</v>
      </c>
      <c r="Q255" s="81">
        <v>0</v>
      </c>
      <c r="R255" s="85">
        <v>34642</v>
      </c>
      <c r="S255" s="81">
        <v>10120.010000000002</v>
      </c>
      <c r="T255" s="227" t="s">
        <v>1581</v>
      </c>
      <c r="U255" s="496">
        <v>362</v>
      </c>
      <c r="V255" s="86" t="s">
        <v>672</v>
      </c>
      <c r="W255" s="86" t="s">
        <v>5989</v>
      </c>
      <c r="X255" s="92" t="s">
        <v>5990</v>
      </c>
      <c r="Y255" s="261">
        <v>3600200143963</v>
      </c>
      <c r="Z255" s="228" t="s">
        <v>1581</v>
      </c>
      <c r="AA255" s="266">
        <v>42350.39</v>
      </c>
      <c r="AB255" s="65">
        <v>33355</v>
      </c>
      <c r="AC255" s="65"/>
      <c r="AD255" s="65">
        <v>863</v>
      </c>
      <c r="AE255" s="65">
        <v>424</v>
      </c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148"/>
      <c r="AW255" s="65"/>
      <c r="AX255" s="65">
        <v>6169.69</v>
      </c>
      <c r="AY255" s="65"/>
      <c r="AZ255" s="65">
        <v>1538.7</v>
      </c>
      <c r="BA255" s="57">
        <v>0</v>
      </c>
      <c r="BB255" s="65">
        <v>52470.400000000001</v>
      </c>
      <c r="BC255" s="65">
        <v>10120.010000000002</v>
      </c>
      <c r="BD255" s="260"/>
      <c r="BE255" s="170">
        <v>363</v>
      </c>
      <c r="BF255" s="163" t="s">
        <v>6358</v>
      </c>
      <c r="BG255" s="86" t="s">
        <v>5989</v>
      </c>
      <c r="BH255" s="86" t="s">
        <v>5990</v>
      </c>
      <c r="BI255" s="171">
        <v>33355</v>
      </c>
      <c r="BJ255" s="172">
        <v>33355</v>
      </c>
      <c r="BK255" s="171">
        <v>0</v>
      </c>
      <c r="BL255" s="86"/>
      <c r="BM255" s="48"/>
      <c r="BN255" s="67"/>
      <c r="BO255" s="67"/>
      <c r="BP255" s="48"/>
      <c r="BQ255" s="368" t="s">
        <v>6614</v>
      </c>
      <c r="BR255" s="380" t="s">
        <v>676</v>
      </c>
      <c r="BS255" s="381" t="s">
        <v>8</v>
      </c>
      <c r="BT255" s="382" t="s">
        <v>6</v>
      </c>
      <c r="BU255" s="383" t="s">
        <v>719</v>
      </c>
      <c r="BV255" s="384" t="s">
        <v>1581</v>
      </c>
      <c r="BW255" s="384">
        <v>60260</v>
      </c>
      <c r="BX255" s="385" t="s">
        <v>6615</v>
      </c>
      <c r="BY255" s="76"/>
      <c r="BZ255" s="495">
        <v>1459</v>
      </c>
      <c r="CA255" s="320" t="b">
        <f>EXACT(A255,CH255)</f>
        <v>1</v>
      </c>
      <c r="CB255" s="318" t="b">
        <f>EXACT(D255,CF255)</f>
        <v>1</v>
      </c>
      <c r="CC255" s="318" t="b">
        <f>EXACT(E255,CG255)</f>
        <v>1</v>
      </c>
      <c r="CD255" s="502">
        <f>+S254-BC254</f>
        <v>0</v>
      </c>
      <c r="CE255" s="51" t="s">
        <v>672</v>
      </c>
      <c r="CF255" s="17" t="s">
        <v>5989</v>
      </c>
      <c r="CG255" s="103" t="s">
        <v>5990</v>
      </c>
      <c r="CH255" s="275">
        <v>3600200143963</v>
      </c>
      <c r="CJ255" s="17"/>
      <c r="CK255" s="276"/>
      <c r="CM255" s="273"/>
      <c r="CN255" s="17"/>
      <c r="CO255" s="157"/>
    </row>
    <row r="256" spans="1:93" s="51" customFormat="1">
      <c r="A256" s="452" t="s">
        <v>4597</v>
      </c>
      <c r="B256" s="83" t="s">
        <v>709</v>
      </c>
      <c r="C256" s="129" t="s">
        <v>672</v>
      </c>
      <c r="D256" s="158" t="s">
        <v>3359</v>
      </c>
      <c r="E256" s="92" t="s">
        <v>3360</v>
      </c>
      <c r="F256" s="452" t="s">
        <v>4597</v>
      </c>
      <c r="G256" s="59" t="s">
        <v>1580</v>
      </c>
      <c r="H256" s="449" t="s">
        <v>3453</v>
      </c>
      <c r="I256" s="234">
        <v>47352</v>
      </c>
      <c r="J256" s="234">
        <v>0</v>
      </c>
      <c r="K256" s="234">
        <v>62.63</v>
      </c>
      <c r="L256" s="234">
        <v>0</v>
      </c>
      <c r="M256" s="85">
        <v>0</v>
      </c>
      <c r="N256" s="85">
        <v>0</v>
      </c>
      <c r="O256" s="234">
        <v>0</v>
      </c>
      <c r="P256" s="234">
        <v>1533.13</v>
      </c>
      <c r="Q256" s="234">
        <v>0</v>
      </c>
      <c r="R256" s="234">
        <v>11567</v>
      </c>
      <c r="S256" s="234">
        <v>34314.5</v>
      </c>
      <c r="T256" s="227" t="s">
        <v>1581</v>
      </c>
      <c r="U256" s="496">
        <v>242</v>
      </c>
      <c r="V256" s="129" t="s">
        <v>672</v>
      </c>
      <c r="W256" s="158" t="s">
        <v>3359</v>
      </c>
      <c r="X256" s="92" t="s">
        <v>3360</v>
      </c>
      <c r="Y256" s="262">
        <v>3600200146113</v>
      </c>
      <c r="Z256" s="228" t="s">
        <v>1581</v>
      </c>
      <c r="AA256" s="54">
        <v>13100.130000000001</v>
      </c>
      <c r="AB256" s="55">
        <v>10280</v>
      </c>
      <c r="AC256" s="56"/>
      <c r="AD256" s="175">
        <v>863</v>
      </c>
      <c r="AE256" s="175">
        <v>424</v>
      </c>
      <c r="AF256" s="55"/>
      <c r="AG256" s="55"/>
      <c r="AH256" s="55"/>
      <c r="AI256" s="55"/>
      <c r="AJ256" s="55"/>
      <c r="AK256" s="55"/>
      <c r="AL256" s="55"/>
      <c r="AM256" s="57"/>
      <c r="AN256" s="57"/>
      <c r="AO256" s="57"/>
      <c r="AP256" s="57"/>
      <c r="AQ256" s="58"/>
      <c r="AR256" s="57"/>
      <c r="AS256" s="57"/>
      <c r="AT256" s="57"/>
      <c r="AU256" s="57"/>
      <c r="AV256" s="147"/>
      <c r="AW256" s="57"/>
      <c r="AX256" s="57">
        <v>0</v>
      </c>
      <c r="AY256" s="58"/>
      <c r="AZ256" s="58">
        <v>1533.13</v>
      </c>
      <c r="BA256" s="74">
        <v>0</v>
      </c>
      <c r="BB256" s="58">
        <v>47414.63</v>
      </c>
      <c r="BC256" s="58">
        <v>34314.5</v>
      </c>
      <c r="BD256" s="252"/>
      <c r="BE256" s="170">
        <v>243</v>
      </c>
      <c r="BF256" s="101" t="s">
        <v>3537</v>
      </c>
      <c r="BG256" s="158" t="s">
        <v>3359</v>
      </c>
      <c r="BH256" s="92" t="s">
        <v>3360</v>
      </c>
      <c r="BI256" s="124">
        <v>10280</v>
      </c>
      <c r="BJ256" s="124">
        <v>10280</v>
      </c>
      <c r="BK256" s="124">
        <v>0</v>
      </c>
      <c r="BL256" s="158"/>
      <c r="BM256" s="59"/>
      <c r="BN256" s="60"/>
      <c r="BO256" s="60"/>
      <c r="BP256" s="59"/>
      <c r="BQ256" s="369">
        <v>6</v>
      </c>
      <c r="BR256" s="380">
        <v>3</v>
      </c>
      <c r="BS256" s="381" t="s">
        <v>709</v>
      </c>
      <c r="BT256" s="383" t="s">
        <v>805</v>
      </c>
      <c r="BU256" s="383" t="s">
        <v>702</v>
      </c>
      <c r="BV256" s="383" t="s">
        <v>1581</v>
      </c>
      <c r="BW256" s="383">
        <v>60110</v>
      </c>
      <c r="BX256" s="385" t="s">
        <v>3628</v>
      </c>
      <c r="BY256" s="100"/>
      <c r="BZ256" s="495">
        <v>363</v>
      </c>
      <c r="CA256" s="320" t="b">
        <f>EXACT(A256,CH256)</f>
        <v>1</v>
      </c>
      <c r="CB256" s="318" t="b">
        <f>EXACT(D256,CF256)</f>
        <v>1</v>
      </c>
      <c r="CC256" s="318" t="b">
        <f>EXACT(E256,CG256)</f>
        <v>1</v>
      </c>
      <c r="CD256" s="502">
        <f>+S255-BC255</f>
        <v>0</v>
      </c>
      <c r="CE256" s="1" t="s">
        <v>672</v>
      </c>
      <c r="CF256" s="157" t="s">
        <v>3359</v>
      </c>
      <c r="CG256" s="103" t="s">
        <v>3360</v>
      </c>
      <c r="CH256" s="275">
        <v>3600200146113</v>
      </c>
      <c r="CI256" s="447"/>
      <c r="CK256" s="276"/>
      <c r="CM256" s="273"/>
      <c r="CN256" s="17"/>
      <c r="CO256" s="157"/>
    </row>
    <row r="257" spans="1:93">
      <c r="A257" s="451" t="s">
        <v>5446</v>
      </c>
      <c r="B257" s="83" t="s">
        <v>709</v>
      </c>
      <c r="C257" s="237" t="s">
        <v>686</v>
      </c>
      <c r="D257" s="86" t="s">
        <v>527</v>
      </c>
      <c r="E257" s="92" t="s">
        <v>1657</v>
      </c>
      <c r="F257" s="451" t="s">
        <v>5446</v>
      </c>
      <c r="G257" s="59" t="s">
        <v>1580</v>
      </c>
      <c r="H257" s="449" t="s">
        <v>5447</v>
      </c>
      <c r="I257" s="244">
        <v>37214.6</v>
      </c>
      <c r="J257" s="310">
        <v>0</v>
      </c>
      <c r="K257" s="81">
        <v>0</v>
      </c>
      <c r="L257" s="81">
        <v>0</v>
      </c>
      <c r="M257" s="85">
        <v>0</v>
      </c>
      <c r="N257" s="81">
        <v>0</v>
      </c>
      <c r="O257" s="81">
        <v>0</v>
      </c>
      <c r="P257" s="85">
        <v>569.05999999999995</v>
      </c>
      <c r="Q257" s="81">
        <v>0</v>
      </c>
      <c r="R257" s="85">
        <v>25204.68</v>
      </c>
      <c r="S257" s="81">
        <v>11440.859999999997</v>
      </c>
      <c r="T257" s="227" t="s">
        <v>1581</v>
      </c>
      <c r="U257" s="496">
        <v>979</v>
      </c>
      <c r="V257" s="237" t="s">
        <v>686</v>
      </c>
      <c r="W257" s="86" t="s">
        <v>527</v>
      </c>
      <c r="X257" s="92" t="s">
        <v>1657</v>
      </c>
      <c r="Y257" s="262">
        <v>3600200150951</v>
      </c>
      <c r="Z257" s="228" t="s">
        <v>1581</v>
      </c>
      <c r="AA257" s="266">
        <v>25773.74</v>
      </c>
      <c r="AB257" s="66">
        <v>23586.68</v>
      </c>
      <c r="AC257" s="65"/>
      <c r="AD257" s="266">
        <v>863</v>
      </c>
      <c r="AE257" s="266">
        <v>424</v>
      </c>
      <c r="AF257" s="65">
        <v>331</v>
      </c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148"/>
      <c r="AW257" s="65"/>
      <c r="AX257" s="65">
        <v>0</v>
      </c>
      <c r="AY257" s="66"/>
      <c r="AZ257" s="66">
        <v>569.05999999999995</v>
      </c>
      <c r="BA257" s="74">
        <v>0</v>
      </c>
      <c r="BB257" s="66">
        <v>37214.6</v>
      </c>
      <c r="BC257" s="66">
        <v>11440.859999999997</v>
      </c>
      <c r="BD257" s="252"/>
      <c r="BE257" s="170">
        <v>980</v>
      </c>
      <c r="BF257" s="101" t="s">
        <v>5630</v>
      </c>
      <c r="BG257" s="158" t="s">
        <v>527</v>
      </c>
      <c r="BH257" s="92" t="s">
        <v>1657</v>
      </c>
      <c r="BI257" s="66">
        <v>23586.68</v>
      </c>
      <c r="BJ257" s="58">
        <v>23586.68</v>
      </c>
      <c r="BK257" s="124">
        <v>0</v>
      </c>
      <c r="BL257" s="158"/>
      <c r="BM257" s="48"/>
      <c r="BN257" s="67"/>
      <c r="BO257" s="67"/>
      <c r="BP257" s="48"/>
      <c r="BQ257" s="368" t="s">
        <v>183</v>
      </c>
      <c r="BR257" s="380" t="s">
        <v>700</v>
      </c>
      <c r="BS257" s="381" t="s">
        <v>709</v>
      </c>
      <c r="BT257" s="382" t="s">
        <v>159</v>
      </c>
      <c r="BU257" s="383" t="s">
        <v>160</v>
      </c>
      <c r="BV257" s="384" t="s">
        <v>1581</v>
      </c>
      <c r="BW257" s="384">
        <v>60170</v>
      </c>
      <c r="BX257" s="385" t="s">
        <v>5812</v>
      </c>
      <c r="BY257" s="76"/>
      <c r="BZ257" s="495">
        <v>243</v>
      </c>
      <c r="CA257" s="320" t="b">
        <f>EXACT(A257,CH257)</f>
        <v>1</v>
      </c>
      <c r="CB257" s="318" t="b">
        <f>EXACT(D257,CF257)</f>
        <v>1</v>
      </c>
      <c r="CC257" s="318" t="b">
        <f>EXACT(E257,CG257)</f>
        <v>1</v>
      </c>
      <c r="CD257" s="502">
        <f>+S256-BC256</f>
        <v>0</v>
      </c>
      <c r="CE257" s="51" t="s">
        <v>686</v>
      </c>
      <c r="CF257" s="157" t="s">
        <v>527</v>
      </c>
      <c r="CG257" s="99" t="s">
        <v>1657</v>
      </c>
      <c r="CH257" s="311">
        <v>3600200150951</v>
      </c>
      <c r="CJ257" s="51"/>
      <c r="CM257" s="273"/>
      <c r="CO257" s="158"/>
    </row>
    <row r="258" spans="1:93" s="51" customFormat="1">
      <c r="A258" s="452" t="s">
        <v>4680</v>
      </c>
      <c r="B258" s="83" t="s">
        <v>709</v>
      </c>
      <c r="C258" s="129" t="s">
        <v>686</v>
      </c>
      <c r="D258" s="158" t="s">
        <v>351</v>
      </c>
      <c r="E258" s="92" t="s">
        <v>352</v>
      </c>
      <c r="F258" s="452" t="s">
        <v>4680</v>
      </c>
      <c r="G258" s="59" t="s">
        <v>1580</v>
      </c>
      <c r="H258" s="449" t="s">
        <v>1004</v>
      </c>
      <c r="I258" s="234">
        <v>10252.799999999999</v>
      </c>
      <c r="J258" s="234">
        <v>0</v>
      </c>
      <c r="K258" s="234">
        <v>111.38</v>
      </c>
      <c r="L258" s="234">
        <v>0</v>
      </c>
      <c r="M258" s="85">
        <v>1981</v>
      </c>
      <c r="N258" s="85">
        <v>3204</v>
      </c>
      <c r="O258" s="234">
        <v>0</v>
      </c>
      <c r="P258" s="234">
        <v>0</v>
      </c>
      <c r="Q258" s="234">
        <v>0</v>
      </c>
      <c r="R258" s="234">
        <v>10413.44</v>
      </c>
      <c r="S258" s="234">
        <v>3935.739999999998</v>
      </c>
      <c r="T258" s="227" t="s">
        <v>1581</v>
      </c>
      <c r="U258" s="496">
        <v>926</v>
      </c>
      <c r="V258" s="129" t="s">
        <v>686</v>
      </c>
      <c r="W258" s="158" t="s">
        <v>351</v>
      </c>
      <c r="X258" s="92" t="s">
        <v>352</v>
      </c>
      <c r="Y258" s="262">
        <v>3600200243186</v>
      </c>
      <c r="Z258" s="228" t="s">
        <v>1581</v>
      </c>
      <c r="AA258" s="54">
        <v>11613.44</v>
      </c>
      <c r="AB258" s="55">
        <v>9126.44</v>
      </c>
      <c r="AC258" s="56"/>
      <c r="AD258" s="175">
        <v>863</v>
      </c>
      <c r="AE258" s="175">
        <v>424</v>
      </c>
      <c r="AF258" s="55"/>
      <c r="AG258" s="55"/>
      <c r="AH258" s="55"/>
      <c r="AI258" s="55"/>
      <c r="AJ258" s="55"/>
      <c r="AK258" s="55"/>
      <c r="AL258" s="55"/>
      <c r="AM258" s="57"/>
      <c r="AN258" s="57"/>
      <c r="AO258" s="57"/>
      <c r="AP258" s="57"/>
      <c r="AQ258" s="58"/>
      <c r="AR258" s="58"/>
      <c r="AS258" s="57"/>
      <c r="AT258" s="57"/>
      <c r="AU258" s="57"/>
      <c r="AV258" s="147"/>
      <c r="AW258" s="57"/>
      <c r="AX258" s="57">
        <v>1200</v>
      </c>
      <c r="AY258" s="58"/>
      <c r="AZ258" s="58">
        <v>0</v>
      </c>
      <c r="BA258" s="74">
        <v>0</v>
      </c>
      <c r="BB258" s="58">
        <v>15549.179999999998</v>
      </c>
      <c r="BC258" s="58">
        <v>3935.739999999998</v>
      </c>
      <c r="BD258" s="252"/>
      <c r="BE258" s="170">
        <v>927</v>
      </c>
      <c r="BF258" s="101" t="s">
        <v>2286</v>
      </c>
      <c r="BG258" s="158" t="s">
        <v>351</v>
      </c>
      <c r="BH258" s="92" t="s">
        <v>352</v>
      </c>
      <c r="BI258" s="124">
        <v>9126.44</v>
      </c>
      <c r="BJ258" s="124">
        <v>9126.44</v>
      </c>
      <c r="BK258" s="124">
        <v>0</v>
      </c>
      <c r="BL258" s="158"/>
      <c r="BM258" s="59"/>
      <c r="BN258" s="60"/>
      <c r="BO258" s="60"/>
      <c r="BP258" s="59"/>
      <c r="BQ258" s="370">
        <v>85</v>
      </c>
      <c r="BR258" s="387" t="s">
        <v>689</v>
      </c>
      <c r="BS258" s="381" t="s">
        <v>51</v>
      </c>
      <c r="BT258" s="388" t="s">
        <v>26</v>
      </c>
      <c r="BU258" s="388" t="s">
        <v>27</v>
      </c>
      <c r="BV258" s="388" t="s">
        <v>28</v>
      </c>
      <c r="BW258" s="389" t="s">
        <v>29</v>
      </c>
      <c r="BX258" s="389" t="s">
        <v>314</v>
      </c>
      <c r="BY258" s="1"/>
      <c r="BZ258" s="495">
        <v>979</v>
      </c>
      <c r="CA258" s="320" t="b">
        <f>EXACT(A258,CH258)</f>
        <v>1</v>
      </c>
      <c r="CB258" s="318" t="b">
        <f>EXACT(D258,CF258)</f>
        <v>1</v>
      </c>
      <c r="CC258" s="318" t="b">
        <f>EXACT(E258,CG258)</f>
        <v>1</v>
      </c>
      <c r="CD258" s="502">
        <f>+S257-BC257</f>
        <v>0</v>
      </c>
      <c r="CE258" s="17" t="s">
        <v>686</v>
      </c>
      <c r="CF258" s="17" t="s">
        <v>351</v>
      </c>
      <c r="CG258" s="103" t="s">
        <v>352</v>
      </c>
      <c r="CH258" s="275">
        <v>3600200243186</v>
      </c>
      <c r="CI258" s="447"/>
      <c r="CJ258" s="17"/>
      <c r="CK258" s="276"/>
      <c r="CM258" s="273"/>
      <c r="CN258" s="17"/>
      <c r="CO258" s="450"/>
    </row>
    <row r="259" spans="1:93" s="51" customFormat="1">
      <c r="A259" s="452" t="s">
        <v>4699</v>
      </c>
      <c r="B259" s="83" t="s">
        <v>709</v>
      </c>
      <c r="C259" s="129" t="s">
        <v>686</v>
      </c>
      <c r="D259" s="158" t="s">
        <v>2738</v>
      </c>
      <c r="E259" s="92" t="s">
        <v>2739</v>
      </c>
      <c r="F259" s="452" t="s">
        <v>4699</v>
      </c>
      <c r="G259" s="59" t="s">
        <v>1580</v>
      </c>
      <c r="H259" s="449" t="s">
        <v>2788</v>
      </c>
      <c r="I259" s="234">
        <v>25124.75</v>
      </c>
      <c r="J259" s="234">
        <v>0</v>
      </c>
      <c r="K259" s="234">
        <v>100.2</v>
      </c>
      <c r="L259" s="234">
        <v>0</v>
      </c>
      <c r="M259" s="85">
        <v>1004</v>
      </c>
      <c r="N259" s="85">
        <v>0</v>
      </c>
      <c r="O259" s="234">
        <v>0</v>
      </c>
      <c r="P259" s="234">
        <v>0</v>
      </c>
      <c r="Q259" s="234">
        <v>0</v>
      </c>
      <c r="R259" s="234">
        <v>14863</v>
      </c>
      <c r="S259" s="234">
        <v>8165.9500000000007</v>
      </c>
      <c r="T259" s="227" t="s">
        <v>1581</v>
      </c>
      <c r="U259" s="496">
        <v>916</v>
      </c>
      <c r="V259" s="129" t="s">
        <v>686</v>
      </c>
      <c r="W259" s="158" t="s">
        <v>2738</v>
      </c>
      <c r="X259" s="92" t="s">
        <v>2739</v>
      </c>
      <c r="Y259" s="265">
        <v>3600200243194</v>
      </c>
      <c r="Z259" s="228" t="s">
        <v>1581</v>
      </c>
      <c r="AA259" s="266">
        <v>18063</v>
      </c>
      <c r="AB259" s="65">
        <v>14000</v>
      </c>
      <c r="AC259" s="65"/>
      <c r="AD259" s="65">
        <v>863</v>
      </c>
      <c r="AE259" s="65"/>
      <c r="AF259" s="65"/>
      <c r="AG259" s="65"/>
      <c r="AH259" s="65"/>
      <c r="AI259" s="65"/>
      <c r="AJ259" s="65"/>
      <c r="AK259" s="65"/>
      <c r="AL259" s="65"/>
      <c r="AM259" s="65"/>
      <c r="AN259" s="65">
        <v>0</v>
      </c>
      <c r="AO259" s="65"/>
      <c r="AP259" s="65"/>
      <c r="AQ259" s="65"/>
      <c r="AR259" s="65"/>
      <c r="AS259" s="65"/>
      <c r="AT259" s="65"/>
      <c r="AU259" s="65"/>
      <c r="AV259" s="148"/>
      <c r="AW259" s="65"/>
      <c r="AX259" s="65">
        <v>3200</v>
      </c>
      <c r="AY259" s="65"/>
      <c r="AZ259" s="65">
        <v>0</v>
      </c>
      <c r="BA259" s="57">
        <v>0</v>
      </c>
      <c r="BB259" s="65">
        <v>26228.95</v>
      </c>
      <c r="BC259" s="65">
        <v>8165.9500000000007</v>
      </c>
      <c r="BD259" s="252"/>
      <c r="BE259" s="170">
        <v>917</v>
      </c>
      <c r="BF259" s="163" t="s">
        <v>2826</v>
      </c>
      <c r="BG259" s="158" t="s">
        <v>2738</v>
      </c>
      <c r="BH259" s="92" t="s">
        <v>2739</v>
      </c>
      <c r="BI259" s="65">
        <v>16080</v>
      </c>
      <c r="BJ259" s="57">
        <v>14000</v>
      </c>
      <c r="BK259" s="171">
        <v>2080</v>
      </c>
      <c r="BL259" s="86"/>
      <c r="BM259" s="48"/>
      <c r="BN259" s="67"/>
      <c r="BO259" s="67"/>
      <c r="BP259" s="48"/>
      <c r="BQ259" s="368" t="s">
        <v>2901</v>
      </c>
      <c r="BR259" s="380" t="s">
        <v>2175</v>
      </c>
      <c r="BS259" s="381" t="s">
        <v>709</v>
      </c>
      <c r="BT259" s="382" t="s">
        <v>159</v>
      </c>
      <c r="BU259" s="383" t="s">
        <v>160</v>
      </c>
      <c r="BV259" s="384" t="s">
        <v>1581</v>
      </c>
      <c r="BW259" s="384">
        <v>60170</v>
      </c>
      <c r="BX259" s="385" t="s">
        <v>2909</v>
      </c>
      <c r="BY259" s="22"/>
      <c r="BZ259" s="475">
        <v>926</v>
      </c>
      <c r="CA259" s="320" t="b">
        <f>EXACT(A259,CH259)</f>
        <v>1</v>
      </c>
      <c r="CB259" s="318" t="b">
        <f>EXACT(D259,CF259)</f>
        <v>1</v>
      </c>
      <c r="CC259" s="318" t="b">
        <f>EXACT(E259,CG259)</f>
        <v>1</v>
      </c>
      <c r="CD259" s="502">
        <f>+S258-BC258</f>
        <v>0</v>
      </c>
      <c r="CE259" s="17" t="s">
        <v>686</v>
      </c>
      <c r="CF259" s="17" t="s">
        <v>2738</v>
      </c>
      <c r="CG259" s="103" t="s">
        <v>2739</v>
      </c>
      <c r="CH259" s="275">
        <v>3600200243194</v>
      </c>
      <c r="CI259" s="447"/>
      <c r="CJ259" s="17"/>
      <c r="CK259" s="276"/>
      <c r="CL259" s="17"/>
      <c r="CM259" s="17"/>
      <c r="CN259" s="17"/>
      <c r="CO259" s="17"/>
    </row>
    <row r="260" spans="1:93" s="51" customFormat="1">
      <c r="A260" s="452" t="s">
        <v>4975</v>
      </c>
      <c r="B260" s="83" t="s">
        <v>709</v>
      </c>
      <c r="C260" s="129" t="s">
        <v>672</v>
      </c>
      <c r="D260" s="158" t="s">
        <v>376</v>
      </c>
      <c r="E260" s="92" t="s">
        <v>352</v>
      </c>
      <c r="F260" s="452" t="s">
        <v>4975</v>
      </c>
      <c r="G260" s="59" t="s">
        <v>1580</v>
      </c>
      <c r="H260" s="449" t="s">
        <v>1831</v>
      </c>
      <c r="I260" s="234">
        <v>10956.6</v>
      </c>
      <c r="J260" s="234">
        <v>0</v>
      </c>
      <c r="K260" s="234">
        <v>0</v>
      </c>
      <c r="L260" s="234">
        <v>0</v>
      </c>
      <c r="M260" s="85">
        <v>1203</v>
      </c>
      <c r="N260" s="85">
        <v>0</v>
      </c>
      <c r="O260" s="234">
        <v>0</v>
      </c>
      <c r="P260" s="234">
        <v>0</v>
      </c>
      <c r="Q260" s="234">
        <v>0</v>
      </c>
      <c r="R260" s="234">
        <v>8332</v>
      </c>
      <c r="S260" s="234">
        <v>3350.5599999999995</v>
      </c>
      <c r="T260" s="227" t="s">
        <v>1581</v>
      </c>
      <c r="U260" s="496">
        <v>557</v>
      </c>
      <c r="V260" s="129" t="s">
        <v>672</v>
      </c>
      <c r="W260" s="158" t="s">
        <v>376</v>
      </c>
      <c r="X260" s="92" t="s">
        <v>352</v>
      </c>
      <c r="Y260" s="264">
        <v>3600200243208</v>
      </c>
      <c r="Z260" s="228" t="s">
        <v>1581</v>
      </c>
      <c r="AA260" s="54">
        <v>8809.0400000000009</v>
      </c>
      <c r="AB260" s="55">
        <v>7045</v>
      </c>
      <c r="AC260" s="56"/>
      <c r="AD260" s="175">
        <v>863</v>
      </c>
      <c r="AE260" s="175">
        <v>424</v>
      </c>
      <c r="AF260" s="55"/>
      <c r="AG260" s="55"/>
      <c r="AH260" s="55"/>
      <c r="AI260" s="55"/>
      <c r="AJ260" s="55"/>
      <c r="AK260" s="55"/>
      <c r="AL260" s="55"/>
      <c r="AM260" s="57"/>
      <c r="AN260" s="57"/>
      <c r="AO260" s="57">
        <v>0</v>
      </c>
      <c r="AP260" s="57"/>
      <c r="AQ260" s="58"/>
      <c r="AR260" s="58"/>
      <c r="AS260" s="57"/>
      <c r="AT260" s="57"/>
      <c r="AU260" s="57"/>
      <c r="AV260" s="147"/>
      <c r="AW260" s="57"/>
      <c r="AX260" s="57">
        <v>477.04</v>
      </c>
      <c r="AY260" s="58"/>
      <c r="AZ260" s="58">
        <v>0</v>
      </c>
      <c r="BA260" s="74">
        <v>0</v>
      </c>
      <c r="BB260" s="58">
        <v>12159.6</v>
      </c>
      <c r="BC260" s="58">
        <v>3350.5599999999995</v>
      </c>
      <c r="BD260" s="252"/>
      <c r="BE260" s="170">
        <v>558</v>
      </c>
      <c r="BF260" s="101" t="s">
        <v>2213</v>
      </c>
      <c r="BG260" s="158" t="s">
        <v>376</v>
      </c>
      <c r="BH260" s="92" t="s">
        <v>352</v>
      </c>
      <c r="BI260" s="58">
        <v>7045</v>
      </c>
      <c r="BJ260" s="58">
        <v>7045</v>
      </c>
      <c r="BK260" s="124">
        <v>0</v>
      </c>
      <c r="BL260" s="158"/>
      <c r="BM260" s="59"/>
      <c r="BN260" s="60"/>
      <c r="BO260" s="60"/>
      <c r="BP260" s="59"/>
      <c r="BQ260" s="370">
        <v>85</v>
      </c>
      <c r="BR260" s="387" t="s">
        <v>689</v>
      </c>
      <c r="BS260" s="381" t="s">
        <v>709</v>
      </c>
      <c r="BT260" s="388" t="s">
        <v>26</v>
      </c>
      <c r="BU260" s="388" t="s">
        <v>27</v>
      </c>
      <c r="BV260" s="388" t="s">
        <v>28</v>
      </c>
      <c r="BW260" s="389" t="s">
        <v>29</v>
      </c>
      <c r="BX260" s="389" t="s">
        <v>1281</v>
      </c>
      <c r="BY260" s="22"/>
      <c r="BZ260" s="475">
        <v>916</v>
      </c>
      <c r="CA260" s="320" t="b">
        <f>EXACT(A260,CH260)</f>
        <v>1</v>
      </c>
      <c r="CB260" s="318" t="b">
        <f>EXACT(D260,CF260)</f>
        <v>1</v>
      </c>
      <c r="CC260" s="318" t="b">
        <f>EXACT(E260,CG260)</f>
        <v>1</v>
      </c>
      <c r="CD260" s="502">
        <f>+S259-BC259</f>
        <v>0</v>
      </c>
      <c r="CE260" s="51" t="s">
        <v>672</v>
      </c>
      <c r="CF260" s="17" t="s">
        <v>376</v>
      </c>
      <c r="CG260" s="103" t="s">
        <v>352</v>
      </c>
      <c r="CH260" s="275">
        <v>3600200243208</v>
      </c>
      <c r="CI260" s="447"/>
      <c r="CK260" s="276"/>
      <c r="CL260" s="17"/>
      <c r="CM260" s="273"/>
      <c r="CN260" s="17"/>
      <c r="CO260" s="157"/>
    </row>
    <row r="261" spans="1:93" s="51" customFormat="1">
      <c r="A261" s="452" t="s">
        <v>7399</v>
      </c>
      <c r="B261" s="83" t="s">
        <v>709</v>
      </c>
      <c r="C261" s="158" t="s">
        <v>672</v>
      </c>
      <c r="D261" s="158" t="s">
        <v>6719</v>
      </c>
      <c r="E261" s="92" t="s">
        <v>6720</v>
      </c>
      <c r="F261" s="452" t="s">
        <v>7399</v>
      </c>
      <c r="G261" s="59" t="s">
        <v>1580</v>
      </c>
      <c r="H261" s="449" t="s">
        <v>6862</v>
      </c>
      <c r="I261" s="234">
        <v>33816.769999999997</v>
      </c>
      <c r="J261" s="234">
        <v>0</v>
      </c>
      <c r="K261" s="234">
        <v>7.68</v>
      </c>
      <c r="L261" s="234">
        <v>0</v>
      </c>
      <c r="M261" s="85">
        <v>0</v>
      </c>
      <c r="N261" s="85">
        <v>0</v>
      </c>
      <c r="O261" s="234">
        <v>0</v>
      </c>
      <c r="P261" s="234">
        <v>149.55000000000001</v>
      </c>
      <c r="Q261" s="234">
        <v>0</v>
      </c>
      <c r="R261" s="234">
        <v>25750.73</v>
      </c>
      <c r="S261" s="234">
        <v>7924.1699999999983</v>
      </c>
      <c r="T261" s="227" t="s">
        <v>1581</v>
      </c>
      <c r="U261" s="496">
        <v>46</v>
      </c>
      <c r="V261" s="158" t="s">
        <v>672</v>
      </c>
      <c r="W261" s="158" t="s">
        <v>6719</v>
      </c>
      <c r="X261" s="92" t="s">
        <v>6720</v>
      </c>
      <c r="Y261" s="262">
        <v>3600200269231</v>
      </c>
      <c r="Z261" s="228" t="s">
        <v>1581</v>
      </c>
      <c r="AA261" s="54">
        <v>25900.28</v>
      </c>
      <c r="AB261" s="55">
        <v>24463.73</v>
      </c>
      <c r="AC261" s="56"/>
      <c r="AD261" s="175">
        <v>863</v>
      </c>
      <c r="AE261" s="175">
        <v>424</v>
      </c>
      <c r="AF261" s="55"/>
      <c r="AG261" s="55"/>
      <c r="AH261" s="55"/>
      <c r="AI261" s="55"/>
      <c r="AJ261" s="55"/>
      <c r="AK261" s="55"/>
      <c r="AL261" s="55"/>
      <c r="AM261" s="57"/>
      <c r="AN261" s="57"/>
      <c r="AO261" s="57"/>
      <c r="AP261" s="57"/>
      <c r="AQ261" s="58"/>
      <c r="AR261" s="58"/>
      <c r="AS261" s="57"/>
      <c r="AT261" s="57"/>
      <c r="AU261" s="57"/>
      <c r="AV261" s="147"/>
      <c r="AW261" s="57"/>
      <c r="AX261" s="57">
        <v>0</v>
      </c>
      <c r="AY261" s="58"/>
      <c r="AZ261" s="58">
        <v>149.55000000000001</v>
      </c>
      <c r="BA261" s="74">
        <v>0</v>
      </c>
      <c r="BB261" s="58">
        <v>33824.449999999997</v>
      </c>
      <c r="BC261" s="58">
        <v>7924.1699999999983</v>
      </c>
      <c r="BD261" s="252"/>
      <c r="BE261" s="170">
        <v>46</v>
      </c>
      <c r="BF261" s="101" t="s">
        <v>6990</v>
      </c>
      <c r="BG261" s="158" t="s">
        <v>6719</v>
      </c>
      <c r="BH261" s="92" t="s">
        <v>6720</v>
      </c>
      <c r="BI261" s="58">
        <v>24463.73</v>
      </c>
      <c r="BJ261" s="58">
        <v>24463.73</v>
      </c>
      <c r="BK261" s="58">
        <v>0</v>
      </c>
      <c r="BL261" s="158"/>
      <c r="BM261" s="59"/>
      <c r="BN261" s="60"/>
      <c r="BO261" s="60"/>
      <c r="BP261" s="1"/>
      <c r="BQ261" s="284" t="s">
        <v>6584</v>
      </c>
      <c r="BR261" s="380" t="s">
        <v>716</v>
      </c>
      <c r="BS261" s="381" t="s">
        <v>51</v>
      </c>
      <c r="BT261" s="382" t="s">
        <v>1302</v>
      </c>
      <c r="BU261" s="383" t="s">
        <v>702</v>
      </c>
      <c r="BV261" s="383" t="s">
        <v>1581</v>
      </c>
      <c r="BW261" s="383">
        <v>60110</v>
      </c>
      <c r="BX261" s="385" t="s">
        <v>7179</v>
      </c>
      <c r="BY261" s="76"/>
      <c r="BZ261" s="475">
        <v>558</v>
      </c>
      <c r="CA261" s="320" t="b">
        <f>EXACT(A261,CH261)</f>
        <v>1</v>
      </c>
      <c r="CB261" s="318" t="b">
        <f>EXACT(D261,CF261)</f>
        <v>1</v>
      </c>
      <c r="CC261" s="318" t="b">
        <f>EXACT(E261,CG261)</f>
        <v>1</v>
      </c>
      <c r="CD261" s="502">
        <f>+S261-BC261</f>
        <v>0</v>
      </c>
      <c r="CE261" s="51" t="s">
        <v>672</v>
      </c>
      <c r="CF261" s="157" t="s">
        <v>6719</v>
      </c>
      <c r="CG261" s="99" t="s">
        <v>6720</v>
      </c>
      <c r="CH261" s="311">
        <v>3600200269231</v>
      </c>
      <c r="CI261" s="447"/>
      <c r="CJ261" s="17"/>
      <c r="CK261" s="276"/>
      <c r="CL261" s="17"/>
      <c r="CM261" s="273"/>
      <c r="CN261" s="17"/>
      <c r="CO261" s="157"/>
    </row>
    <row r="262" spans="1:93" s="51" customFormat="1">
      <c r="A262" s="452" t="s">
        <v>4943</v>
      </c>
      <c r="B262" s="83" t="s">
        <v>709</v>
      </c>
      <c r="C262" s="129" t="s">
        <v>672</v>
      </c>
      <c r="D262" s="158" t="s">
        <v>885</v>
      </c>
      <c r="E262" s="92" t="s">
        <v>886</v>
      </c>
      <c r="F262" s="452" t="s">
        <v>4943</v>
      </c>
      <c r="G262" s="59" t="s">
        <v>1580</v>
      </c>
      <c r="H262" s="449" t="s">
        <v>888</v>
      </c>
      <c r="I262" s="234">
        <v>16962.75</v>
      </c>
      <c r="J262" s="234">
        <v>0</v>
      </c>
      <c r="K262" s="234">
        <v>112.73</v>
      </c>
      <c r="L262" s="234">
        <v>0</v>
      </c>
      <c r="M262" s="85">
        <v>1560</v>
      </c>
      <c r="N262" s="85">
        <v>0</v>
      </c>
      <c r="O262" s="234">
        <v>0</v>
      </c>
      <c r="P262" s="234">
        <v>0</v>
      </c>
      <c r="Q262" s="234">
        <v>0</v>
      </c>
      <c r="R262" s="234">
        <v>6155</v>
      </c>
      <c r="S262" s="234">
        <v>12480.48</v>
      </c>
      <c r="T262" s="227" t="s">
        <v>1581</v>
      </c>
      <c r="U262" s="496">
        <v>503</v>
      </c>
      <c r="V262" s="129" t="s">
        <v>672</v>
      </c>
      <c r="W262" s="158" t="s">
        <v>885</v>
      </c>
      <c r="X262" s="92" t="s">
        <v>886</v>
      </c>
      <c r="Y262" s="262">
        <v>3600200277102</v>
      </c>
      <c r="Z262" s="228" t="s">
        <v>1581</v>
      </c>
      <c r="AA262" s="266">
        <v>6477</v>
      </c>
      <c r="AB262" s="66">
        <v>3690</v>
      </c>
      <c r="AC262" s="65"/>
      <c r="AD262" s="266">
        <v>863</v>
      </c>
      <c r="AE262" s="266">
        <v>424</v>
      </c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>
        <v>1500</v>
      </c>
      <c r="AU262" s="65"/>
      <c r="AV262" s="148"/>
      <c r="AW262" s="65"/>
      <c r="AX262" s="65"/>
      <c r="AY262" s="66"/>
      <c r="AZ262" s="66"/>
      <c r="BA262" s="74">
        <v>0</v>
      </c>
      <c r="BB262" s="66">
        <v>18635.48</v>
      </c>
      <c r="BC262" s="66">
        <v>12158.48</v>
      </c>
      <c r="BD262" s="252"/>
      <c r="BE262" s="170">
        <v>504</v>
      </c>
      <c r="BF262" s="101" t="s">
        <v>887</v>
      </c>
      <c r="BG262" s="158" t="s">
        <v>885</v>
      </c>
      <c r="BH262" s="92" t="s">
        <v>886</v>
      </c>
      <c r="BI262" s="169">
        <v>3690</v>
      </c>
      <c r="BJ262" s="124">
        <v>3690</v>
      </c>
      <c r="BK262" s="124">
        <v>0</v>
      </c>
      <c r="BL262" s="158"/>
      <c r="BM262" s="48"/>
      <c r="BN262" s="67"/>
      <c r="BO262" s="67"/>
      <c r="BP262" s="59"/>
      <c r="BQ262" s="370" t="s">
        <v>2084</v>
      </c>
      <c r="BR262" s="387" t="s">
        <v>689</v>
      </c>
      <c r="BS262" s="381" t="s">
        <v>709</v>
      </c>
      <c r="BT262" s="388" t="s">
        <v>2085</v>
      </c>
      <c r="BU262" s="388" t="s">
        <v>160</v>
      </c>
      <c r="BV262" s="388" t="s">
        <v>1581</v>
      </c>
      <c r="BW262" s="389">
        <v>60170</v>
      </c>
      <c r="BX262" s="389"/>
      <c r="BY262" s="84"/>
      <c r="BZ262" s="475">
        <v>46</v>
      </c>
      <c r="CA262" s="320" t="b">
        <f>EXACT(A262,CH262)</f>
        <v>1</v>
      </c>
      <c r="CB262" s="318" t="b">
        <f>EXACT(D262,CF262)</f>
        <v>1</v>
      </c>
      <c r="CC262" s="318" t="b">
        <f>EXACT(E262,CG262)</f>
        <v>1</v>
      </c>
      <c r="CD262" s="502">
        <f>+S261-BC261</f>
        <v>0</v>
      </c>
      <c r="CE262" s="17" t="s">
        <v>672</v>
      </c>
      <c r="CF262" s="17" t="s">
        <v>885</v>
      </c>
      <c r="CG262" s="103" t="s">
        <v>886</v>
      </c>
      <c r="CH262" s="275">
        <v>3600200277102</v>
      </c>
      <c r="CI262" s="447"/>
      <c r="CJ262" s="17"/>
      <c r="CK262" s="276"/>
      <c r="CL262" s="17"/>
      <c r="CM262" s="17"/>
      <c r="CN262" s="17"/>
      <c r="CO262" s="17"/>
    </row>
    <row r="263" spans="1:93">
      <c r="A263" s="511" t="s">
        <v>8996</v>
      </c>
      <c r="B263" s="83"/>
      <c r="C263" s="237" t="s">
        <v>686</v>
      </c>
      <c r="D263" s="86" t="s">
        <v>8994</v>
      </c>
      <c r="E263" s="92" t="s">
        <v>8995</v>
      </c>
      <c r="F263" s="514" t="s">
        <v>8996</v>
      </c>
      <c r="G263" s="59" t="s">
        <v>1580</v>
      </c>
      <c r="H263" s="283">
        <v>6261216169</v>
      </c>
      <c r="I263" s="244">
        <v>39670.400000000001</v>
      </c>
      <c r="J263" s="310">
        <v>0</v>
      </c>
      <c r="K263" s="81">
        <v>0</v>
      </c>
      <c r="L263" s="81">
        <v>0</v>
      </c>
      <c r="M263" s="85">
        <v>0</v>
      </c>
      <c r="N263" s="81">
        <v>0</v>
      </c>
      <c r="O263" s="81">
        <v>0</v>
      </c>
      <c r="P263" s="85">
        <v>508.85</v>
      </c>
      <c r="Q263" s="81">
        <v>0</v>
      </c>
      <c r="R263" s="85">
        <v>26387</v>
      </c>
      <c r="S263" s="81">
        <v>12774.550000000003</v>
      </c>
      <c r="T263" s="227" t="s">
        <v>1581</v>
      </c>
      <c r="U263" s="496">
        <v>1372</v>
      </c>
      <c r="V263" s="516" t="s">
        <v>686</v>
      </c>
      <c r="W263" s="86" t="s">
        <v>8994</v>
      </c>
      <c r="X263" s="86" t="s">
        <v>8995</v>
      </c>
      <c r="Y263" s="261" t="s">
        <v>8996</v>
      </c>
      <c r="Z263" s="228" t="s">
        <v>1581</v>
      </c>
      <c r="AA263" s="266">
        <v>26895.85</v>
      </c>
      <c r="AB263" s="65">
        <v>25000</v>
      </c>
      <c r="AC263" s="65"/>
      <c r="AD263" s="65">
        <v>863</v>
      </c>
      <c r="AE263" s="65">
        <v>424</v>
      </c>
      <c r="AF263" s="65"/>
      <c r="AG263" s="65"/>
      <c r="AH263" s="65">
        <v>100</v>
      </c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148"/>
      <c r="AW263" s="65"/>
      <c r="AX263" s="65">
        <v>0</v>
      </c>
      <c r="AY263" s="65"/>
      <c r="AZ263" s="65">
        <v>508.85</v>
      </c>
      <c r="BA263" s="57">
        <v>0</v>
      </c>
      <c r="BB263" s="65">
        <v>39670.400000000001</v>
      </c>
      <c r="BC263" s="65">
        <v>12774.550000000003</v>
      </c>
      <c r="BD263" s="260"/>
      <c r="BE263" s="170">
        <v>1375</v>
      </c>
      <c r="BF263" s="163" t="s">
        <v>9123</v>
      </c>
      <c r="BG263" s="1" t="s">
        <v>8994</v>
      </c>
      <c r="BH263" s="86" t="s">
        <v>8995</v>
      </c>
      <c r="BI263" s="171">
        <v>29818.58</v>
      </c>
      <c r="BJ263" s="172">
        <v>25000</v>
      </c>
      <c r="BK263" s="171">
        <v>4818.5800000000017</v>
      </c>
      <c r="BL263" s="86"/>
      <c r="BM263" s="48"/>
      <c r="BN263" s="67"/>
      <c r="BO263" s="67"/>
      <c r="BP263" s="48"/>
      <c r="BQ263" s="435" t="s">
        <v>9190</v>
      </c>
      <c r="BR263" s="382" t="s">
        <v>738</v>
      </c>
      <c r="BS263" s="395"/>
      <c r="BT263" s="382" t="s">
        <v>719</v>
      </c>
      <c r="BU263" s="382" t="s">
        <v>719</v>
      </c>
      <c r="BV263" s="386" t="s">
        <v>1581</v>
      </c>
      <c r="BW263" s="386" t="s">
        <v>7334</v>
      </c>
      <c r="BX263" s="382"/>
      <c r="BY263" s="76"/>
      <c r="BZ263" s="475">
        <v>504</v>
      </c>
      <c r="CA263" s="320" t="b">
        <f>EXACT(A263,CH263)</f>
        <v>1</v>
      </c>
      <c r="CB263" s="318" t="b">
        <f>EXACT(D263,CF263)</f>
        <v>1</v>
      </c>
      <c r="CC263" s="318" t="b">
        <f>EXACT(E263,CG263)</f>
        <v>1</v>
      </c>
      <c r="CD263" s="502">
        <f>+S262-BC262</f>
        <v>322</v>
      </c>
      <c r="CE263" s="17" t="s">
        <v>686</v>
      </c>
      <c r="CF263" s="17" t="s">
        <v>8994</v>
      </c>
      <c r="CG263" s="103" t="s">
        <v>8995</v>
      </c>
      <c r="CH263" s="275" t="s">
        <v>8996</v>
      </c>
    </row>
    <row r="264" spans="1:93" s="51" customFormat="1">
      <c r="A264" s="452" t="s">
        <v>7491</v>
      </c>
      <c r="B264" s="83" t="s">
        <v>709</v>
      </c>
      <c r="C264" s="237" t="s">
        <v>695</v>
      </c>
      <c r="D264" s="158" t="s">
        <v>404</v>
      </c>
      <c r="E264" s="86" t="s">
        <v>6810</v>
      </c>
      <c r="F264" s="452" t="s">
        <v>7491</v>
      </c>
      <c r="G264" s="59" t="s">
        <v>1580</v>
      </c>
      <c r="H264" s="449" t="s">
        <v>6939</v>
      </c>
      <c r="I264" s="244">
        <v>51642</v>
      </c>
      <c r="J264" s="310">
        <v>0</v>
      </c>
      <c r="K264" s="81">
        <v>0</v>
      </c>
      <c r="L264" s="81">
        <v>0</v>
      </c>
      <c r="M264" s="85">
        <v>0</v>
      </c>
      <c r="N264" s="81">
        <v>0</v>
      </c>
      <c r="O264" s="81">
        <v>0</v>
      </c>
      <c r="P264" s="85">
        <v>1955.86</v>
      </c>
      <c r="Q264" s="81">
        <v>0</v>
      </c>
      <c r="R264" s="85">
        <v>4103</v>
      </c>
      <c r="S264" s="81">
        <v>45583.14</v>
      </c>
      <c r="T264" s="227" t="s">
        <v>1581</v>
      </c>
      <c r="U264" s="496">
        <v>923</v>
      </c>
      <c r="V264" s="237" t="s">
        <v>695</v>
      </c>
      <c r="W264" s="158" t="s">
        <v>404</v>
      </c>
      <c r="X264" s="422" t="s">
        <v>6810</v>
      </c>
      <c r="Y264" s="262">
        <v>3600300030842</v>
      </c>
      <c r="Z264" s="228" t="s">
        <v>1581</v>
      </c>
      <c r="AA264" s="54">
        <v>6058.86</v>
      </c>
      <c r="AB264" s="55">
        <v>3140</v>
      </c>
      <c r="AC264" s="56"/>
      <c r="AD264" s="175">
        <v>863</v>
      </c>
      <c r="AE264" s="175"/>
      <c r="AF264" s="55"/>
      <c r="AG264" s="55"/>
      <c r="AH264" s="55"/>
      <c r="AI264" s="55">
        <v>100</v>
      </c>
      <c r="AJ264" s="55"/>
      <c r="AK264" s="55"/>
      <c r="AL264" s="55"/>
      <c r="AM264" s="57"/>
      <c r="AN264" s="57"/>
      <c r="AO264" s="57"/>
      <c r="AP264" s="57"/>
      <c r="AQ264" s="58"/>
      <c r="AR264" s="58"/>
      <c r="AS264" s="57"/>
      <c r="AT264" s="57"/>
      <c r="AU264" s="57"/>
      <c r="AV264" s="147"/>
      <c r="AW264" s="57"/>
      <c r="AX264" s="57">
        <v>0</v>
      </c>
      <c r="AY264" s="58"/>
      <c r="AZ264" s="58">
        <v>1955.86</v>
      </c>
      <c r="BA264" s="74">
        <v>0</v>
      </c>
      <c r="BB264" s="58">
        <v>51642</v>
      </c>
      <c r="BC264" s="58">
        <v>45583.14</v>
      </c>
      <c r="BD264" s="252"/>
      <c r="BE264" s="170">
        <v>924</v>
      </c>
      <c r="BF264" s="101" t="s">
        <v>7115</v>
      </c>
      <c r="BG264" s="158" t="s">
        <v>404</v>
      </c>
      <c r="BH264" s="92" t="s">
        <v>6810</v>
      </c>
      <c r="BI264" s="124">
        <v>3140</v>
      </c>
      <c r="BJ264" s="124">
        <v>3140</v>
      </c>
      <c r="BK264" s="124">
        <v>0</v>
      </c>
      <c r="BL264" s="158"/>
      <c r="BM264" s="59"/>
      <c r="BN264" s="60"/>
      <c r="BO264" s="60"/>
      <c r="BP264" s="48"/>
      <c r="BQ264" s="368">
        <v>20</v>
      </c>
      <c r="BR264" s="380" t="s">
        <v>712</v>
      </c>
      <c r="BS264" s="393" t="s">
        <v>709</v>
      </c>
      <c r="BT264" s="382" t="s">
        <v>1300</v>
      </c>
      <c r="BU264" s="383" t="s">
        <v>789</v>
      </c>
      <c r="BV264" s="383" t="s">
        <v>1581</v>
      </c>
      <c r="BW264" s="384">
        <v>60250</v>
      </c>
      <c r="BX264" s="385" t="s">
        <v>7344</v>
      </c>
      <c r="BY264" s="76"/>
      <c r="BZ264" s="495">
        <v>1373</v>
      </c>
      <c r="CA264" s="320" t="b">
        <f>EXACT(A264,CH264)</f>
        <v>1</v>
      </c>
      <c r="CB264" s="318" t="b">
        <f>EXACT(D264,CF264)</f>
        <v>1</v>
      </c>
      <c r="CC264" s="318" t="b">
        <f>EXACT(E264,CG264)</f>
        <v>1</v>
      </c>
      <c r="CD264" s="502">
        <f>+S263-BC263</f>
        <v>0</v>
      </c>
      <c r="CE264" s="17" t="s">
        <v>695</v>
      </c>
      <c r="CF264" s="157" t="s">
        <v>404</v>
      </c>
      <c r="CG264" s="99" t="s">
        <v>6810</v>
      </c>
      <c r="CH264" s="311">
        <v>3600300030842</v>
      </c>
      <c r="CJ264" s="17"/>
      <c r="CK264" s="276"/>
      <c r="CL264" s="17"/>
      <c r="CM264" s="273"/>
      <c r="CN264" s="17"/>
      <c r="CO264" s="157"/>
    </row>
    <row r="265" spans="1:93" s="51" customFormat="1">
      <c r="A265" s="451" t="s">
        <v>8253</v>
      </c>
      <c r="B265" s="83" t="s">
        <v>709</v>
      </c>
      <c r="C265" s="129" t="s">
        <v>686</v>
      </c>
      <c r="D265" s="158" t="s">
        <v>8248</v>
      </c>
      <c r="E265" s="92" t="s">
        <v>8249</v>
      </c>
      <c r="F265" s="451" t="s">
        <v>8253</v>
      </c>
      <c r="G265" s="59" t="s">
        <v>1580</v>
      </c>
      <c r="H265" s="449" t="s">
        <v>8263</v>
      </c>
      <c r="I265" s="234">
        <v>34130.92</v>
      </c>
      <c r="J265" s="234">
        <v>0</v>
      </c>
      <c r="K265" s="234">
        <v>0</v>
      </c>
      <c r="L265" s="234">
        <v>0</v>
      </c>
      <c r="M265" s="85">
        <v>0</v>
      </c>
      <c r="N265" s="85">
        <v>0</v>
      </c>
      <c r="O265" s="234">
        <v>0</v>
      </c>
      <c r="P265" s="234">
        <v>364.87</v>
      </c>
      <c r="Q265" s="234">
        <v>0</v>
      </c>
      <c r="R265" s="234">
        <v>10313.6</v>
      </c>
      <c r="S265" s="234">
        <v>23452.449999999997</v>
      </c>
      <c r="T265" s="227" t="s">
        <v>1581</v>
      </c>
      <c r="U265" s="496">
        <v>336</v>
      </c>
      <c r="V265" s="129" t="s">
        <v>686</v>
      </c>
      <c r="W265" s="158" t="s">
        <v>8248</v>
      </c>
      <c r="X265" s="92" t="s">
        <v>8249</v>
      </c>
      <c r="Y265" s="262">
        <v>3600300038991</v>
      </c>
      <c r="Z265" s="228" t="s">
        <v>1581</v>
      </c>
      <c r="AA265" s="266">
        <v>10678.470000000001</v>
      </c>
      <c r="AB265" s="66">
        <v>8670</v>
      </c>
      <c r="AC265" s="65"/>
      <c r="AD265" s="266">
        <v>863</v>
      </c>
      <c r="AE265" s="266"/>
      <c r="AF265" s="65">
        <v>780.6</v>
      </c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148"/>
      <c r="AW265" s="65"/>
      <c r="AX265" s="65">
        <v>0</v>
      </c>
      <c r="AY265" s="66"/>
      <c r="AZ265" s="66">
        <v>364.87</v>
      </c>
      <c r="BA265" s="74">
        <v>0</v>
      </c>
      <c r="BB265" s="66">
        <v>34130.92</v>
      </c>
      <c r="BC265" s="66">
        <v>23452.449999999997</v>
      </c>
      <c r="BD265" s="252"/>
      <c r="BE265" s="170">
        <v>337</v>
      </c>
      <c r="BF265" s="101" t="s">
        <v>8293</v>
      </c>
      <c r="BG265" s="158" t="s">
        <v>8248</v>
      </c>
      <c r="BH265" s="92" t="s">
        <v>8249</v>
      </c>
      <c r="BI265" s="169">
        <v>8670</v>
      </c>
      <c r="BJ265" s="124">
        <v>8670</v>
      </c>
      <c r="BK265" s="124">
        <v>0</v>
      </c>
      <c r="BL265" s="158"/>
      <c r="BM265" s="48"/>
      <c r="BN265" s="67"/>
      <c r="BO265" s="67"/>
      <c r="BP265" s="59"/>
      <c r="BQ265" s="369" t="s">
        <v>8258</v>
      </c>
      <c r="BR265" s="380">
        <v>1</v>
      </c>
      <c r="BS265" s="381" t="s">
        <v>709</v>
      </c>
      <c r="BT265" s="383" t="s">
        <v>702</v>
      </c>
      <c r="BU265" s="383" t="s">
        <v>702</v>
      </c>
      <c r="BV265" s="383" t="s">
        <v>1581</v>
      </c>
      <c r="BW265" s="383">
        <v>60110</v>
      </c>
      <c r="BX265" s="382" t="s">
        <v>8259</v>
      </c>
      <c r="BY265" s="22"/>
      <c r="BZ265" s="495">
        <v>923</v>
      </c>
      <c r="CA265" s="320" t="b">
        <f>EXACT(A265,CH265)</f>
        <v>1</v>
      </c>
      <c r="CB265" s="318" t="b">
        <f>EXACT(D265,CF265)</f>
        <v>1</v>
      </c>
      <c r="CC265" s="318" t="b">
        <f>EXACT(E265,CG265)</f>
        <v>1</v>
      </c>
      <c r="CD265" s="502">
        <f>+S264-BC264</f>
        <v>0</v>
      </c>
      <c r="CE265" s="51" t="s">
        <v>686</v>
      </c>
      <c r="CF265" s="157" t="s">
        <v>8248</v>
      </c>
      <c r="CG265" s="99" t="s">
        <v>8249</v>
      </c>
      <c r="CH265" s="311">
        <v>3600300038991</v>
      </c>
      <c r="CI265" s="447"/>
      <c r="CK265" s="276"/>
      <c r="CL265" s="17"/>
      <c r="CM265" s="273"/>
      <c r="CN265" s="17"/>
      <c r="CO265" s="158"/>
    </row>
    <row r="266" spans="1:93" s="51" customFormat="1">
      <c r="A266" s="452" t="s">
        <v>7454</v>
      </c>
      <c r="B266" s="83" t="s">
        <v>709</v>
      </c>
      <c r="C266" s="242" t="s">
        <v>686</v>
      </c>
      <c r="D266" s="158" t="s">
        <v>6772</v>
      </c>
      <c r="E266" s="1" t="s">
        <v>6771</v>
      </c>
      <c r="F266" s="452" t="s">
        <v>7454</v>
      </c>
      <c r="G266" s="59" t="s">
        <v>1580</v>
      </c>
      <c r="H266" s="449" t="s">
        <v>6906</v>
      </c>
      <c r="I266" s="244">
        <v>41870.269999999997</v>
      </c>
      <c r="J266" s="310">
        <v>0</v>
      </c>
      <c r="K266" s="81">
        <v>0</v>
      </c>
      <c r="L266" s="81">
        <v>0</v>
      </c>
      <c r="M266" s="85">
        <v>0</v>
      </c>
      <c r="N266" s="81">
        <v>0</v>
      </c>
      <c r="O266" s="81">
        <v>0</v>
      </c>
      <c r="P266" s="85">
        <v>385.18</v>
      </c>
      <c r="Q266" s="81">
        <v>0</v>
      </c>
      <c r="R266" s="85">
        <v>22287</v>
      </c>
      <c r="S266" s="81">
        <v>13398.089999999997</v>
      </c>
      <c r="T266" s="227" t="s">
        <v>1581</v>
      </c>
      <c r="U266" s="496">
        <v>565</v>
      </c>
      <c r="V266" s="242" t="s">
        <v>686</v>
      </c>
      <c r="W266" s="158" t="s">
        <v>6772</v>
      </c>
      <c r="X266" s="424" t="s">
        <v>6771</v>
      </c>
      <c r="Y266" s="262">
        <v>3600300050967</v>
      </c>
      <c r="Z266" s="228" t="s">
        <v>1581</v>
      </c>
      <c r="AA266" s="266">
        <v>28472.18</v>
      </c>
      <c r="AB266" s="66">
        <v>21000</v>
      </c>
      <c r="AC266" s="65"/>
      <c r="AD266" s="266">
        <v>863</v>
      </c>
      <c r="AE266" s="266">
        <v>424</v>
      </c>
      <c r="AF266" s="65"/>
      <c r="AG266" s="65"/>
      <c r="AH266" s="65"/>
      <c r="AI266" s="65"/>
      <c r="AJ266" s="65"/>
      <c r="AK266" s="65"/>
      <c r="AL266" s="65"/>
      <c r="AM266" s="65"/>
      <c r="AN266" s="65"/>
      <c r="AO266" s="65">
        <v>0</v>
      </c>
      <c r="AP266" s="65"/>
      <c r="AQ266" s="65"/>
      <c r="AR266" s="65"/>
      <c r="AS266" s="65"/>
      <c r="AT266" s="65"/>
      <c r="AU266" s="65"/>
      <c r="AV266" s="148"/>
      <c r="AW266" s="65"/>
      <c r="AX266" s="65">
        <v>5800</v>
      </c>
      <c r="AY266" s="66"/>
      <c r="AZ266" s="66">
        <v>385.18</v>
      </c>
      <c r="BA266" s="74">
        <v>0</v>
      </c>
      <c r="BB266" s="66">
        <v>41870.269999999997</v>
      </c>
      <c r="BC266" s="66">
        <v>13398.089999999997</v>
      </c>
      <c r="BD266" s="252"/>
      <c r="BE266" s="170">
        <v>566</v>
      </c>
      <c r="BF266" s="101" t="s">
        <v>7060</v>
      </c>
      <c r="BG266" s="158" t="s">
        <v>6772</v>
      </c>
      <c r="BH266" s="92" t="s">
        <v>6771</v>
      </c>
      <c r="BI266" s="66">
        <v>25455</v>
      </c>
      <c r="BJ266" s="58">
        <v>21000</v>
      </c>
      <c r="BK266" s="58">
        <v>4455</v>
      </c>
      <c r="BL266" s="158"/>
      <c r="BM266" s="48"/>
      <c r="BN266" s="67"/>
      <c r="BO266" s="67"/>
      <c r="BP266" s="48"/>
      <c r="BQ266" s="368" t="s">
        <v>7258</v>
      </c>
      <c r="BR266" s="380" t="s">
        <v>727</v>
      </c>
      <c r="BS266" s="381" t="s">
        <v>709</v>
      </c>
      <c r="BT266" s="382" t="s">
        <v>2467</v>
      </c>
      <c r="BU266" s="383" t="s">
        <v>46</v>
      </c>
      <c r="BV266" s="384" t="s">
        <v>1581</v>
      </c>
      <c r="BW266" s="384">
        <v>60000</v>
      </c>
      <c r="BX266" s="385" t="s">
        <v>7259</v>
      </c>
      <c r="BY266" s="76"/>
      <c r="BZ266" s="495">
        <v>337</v>
      </c>
      <c r="CA266" s="320" t="b">
        <f>EXACT(A266,CH266)</f>
        <v>1</v>
      </c>
      <c r="CB266" s="318" t="b">
        <f>EXACT(D266,CF266)</f>
        <v>1</v>
      </c>
      <c r="CC266" s="318" t="b">
        <f>EXACT(E266,CG266)</f>
        <v>1</v>
      </c>
      <c r="CD266" s="502">
        <f>+S265-BC265</f>
        <v>0</v>
      </c>
      <c r="CE266" s="17" t="s">
        <v>686</v>
      </c>
      <c r="CF266" s="51" t="s">
        <v>6772</v>
      </c>
      <c r="CG266" s="51" t="s">
        <v>6771</v>
      </c>
      <c r="CH266" s="312">
        <v>3600300050967</v>
      </c>
      <c r="CJ266" s="17"/>
      <c r="CK266" s="276"/>
      <c r="CM266" s="273"/>
      <c r="CN266" s="17"/>
      <c r="CO266" s="157"/>
    </row>
    <row r="267" spans="1:93" s="51" customFormat="1">
      <c r="A267" s="452" t="s">
        <v>5994</v>
      </c>
      <c r="B267" s="83" t="s">
        <v>709</v>
      </c>
      <c r="C267" s="237" t="s">
        <v>686</v>
      </c>
      <c r="D267" s="86" t="s">
        <v>5992</v>
      </c>
      <c r="E267" s="92" t="s">
        <v>5993</v>
      </c>
      <c r="F267" s="452" t="s">
        <v>5994</v>
      </c>
      <c r="G267" s="59" t="s">
        <v>1580</v>
      </c>
      <c r="H267" s="283" t="s">
        <v>6248</v>
      </c>
      <c r="I267" s="244">
        <v>34277.25</v>
      </c>
      <c r="J267" s="310">
        <v>0</v>
      </c>
      <c r="K267" s="81">
        <v>0</v>
      </c>
      <c r="L267" s="81">
        <v>0</v>
      </c>
      <c r="M267" s="85">
        <v>0</v>
      </c>
      <c r="N267" s="81">
        <v>0</v>
      </c>
      <c r="O267" s="81">
        <v>0</v>
      </c>
      <c r="P267" s="85">
        <v>133.69</v>
      </c>
      <c r="Q267" s="81">
        <v>0</v>
      </c>
      <c r="R267" s="85">
        <v>19287</v>
      </c>
      <c r="S267" s="81">
        <v>11126.370000000003</v>
      </c>
      <c r="T267" s="227" t="s">
        <v>1581</v>
      </c>
      <c r="U267" s="496">
        <v>89</v>
      </c>
      <c r="V267" s="237" t="s">
        <v>686</v>
      </c>
      <c r="W267" s="86" t="s">
        <v>5992</v>
      </c>
      <c r="X267" s="92" t="s">
        <v>5993</v>
      </c>
      <c r="Y267" s="261">
        <v>3600300169387</v>
      </c>
      <c r="Z267" s="228" t="s">
        <v>1581</v>
      </c>
      <c r="AA267" s="266">
        <v>23150.879999999997</v>
      </c>
      <c r="AB267" s="65">
        <v>18000</v>
      </c>
      <c r="AC267" s="65"/>
      <c r="AD267" s="65">
        <v>863</v>
      </c>
      <c r="AE267" s="65">
        <v>424</v>
      </c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>
        <v>0</v>
      </c>
      <c r="AU267" s="65"/>
      <c r="AV267" s="148"/>
      <c r="AW267" s="65"/>
      <c r="AX267" s="65">
        <v>3730.19</v>
      </c>
      <c r="AY267" s="65"/>
      <c r="AZ267" s="65">
        <v>133.69</v>
      </c>
      <c r="BA267" s="57">
        <v>0</v>
      </c>
      <c r="BB267" s="65">
        <v>34277.25</v>
      </c>
      <c r="BC267" s="65">
        <v>11126.370000000003</v>
      </c>
      <c r="BD267" s="260"/>
      <c r="BE267" s="170">
        <v>89</v>
      </c>
      <c r="BF267" s="163" t="s">
        <v>6359</v>
      </c>
      <c r="BG267" s="86" t="s">
        <v>5992</v>
      </c>
      <c r="BH267" s="86" t="s">
        <v>5993</v>
      </c>
      <c r="BI267" s="171">
        <v>23680</v>
      </c>
      <c r="BJ267" s="172">
        <v>18000</v>
      </c>
      <c r="BK267" s="171">
        <v>5680</v>
      </c>
      <c r="BL267" s="86"/>
      <c r="BM267" s="48"/>
      <c r="BN267" s="67"/>
      <c r="BO267" s="67"/>
      <c r="BP267" s="48"/>
      <c r="BQ267" s="368">
        <v>77</v>
      </c>
      <c r="BR267" s="380" t="s">
        <v>676</v>
      </c>
      <c r="BS267" s="381" t="s">
        <v>51</v>
      </c>
      <c r="BT267" s="382" t="s">
        <v>6484</v>
      </c>
      <c r="BU267" s="383" t="s">
        <v>6485</v>
      </c>
      <c r="BV267" s="384" t="s">
        <v>6486</v>
      </c>
      <c r="BW267" s="384">
        <v>50180</v>
      </c>
      <c r="BX267" s="385" t="s">
        <v>6487</v>
      </c>
      <c r="BY267" s="76"/>
      <c r="BZ267" s="475">
        <v>566</v>
      </c>
      <c r="CA267" s="320" t="b">
        <f>EXACT(A267,CH267)</f>
        <v>1</v>
      </c>
      <c r="CB267" s="318" t="b">
        <f>EXACT(D267,CF267)</f>
        <v>1</v>
      </c>
      <c r="CC267" s="318" t="b">
        <f>EXACT(E267,CG267)</f>
        <v>1</v>
      </c>
      <c r="CD267" s="502">
        <f>+S267-BC267</f>
        <v>0</v>
      </c>
      <c r="CE267" s="51" t="s">
        <v>686</v>
      </c>
      <c r="CF267" s="17" t="s">
        <v>5992</v>
      </c>
      <c r="CG267" s="103" t="s">
        <v>5993</v>
      </c>
      <c r="CH267" s="275">
        <v>3600300169387</v>
      </c>
      <c r="CI267" s="447"/>
      <c r="CJ267" s="17"/>
      <c r="CK267" s="276"/>
      <c r="CL267" s="17"/>
      <c r="CM267" s="273"/>
      <c r="CN267" s="17"/>
      <c r="CO267" s="157"/>
    </row>
    <row r="268" spans="1:93">
      <c r="A268" s="451" t="s">
        <v>7532</v>
      </c>
      <c r="B268" s="83" t="s">
        <v>709</v>
      </c>
      <c r="C268" s="129" t="s">
        <v>672</v>
      </c>
      <c r="D268" s="158" t="s">
        <v>302</v>
      </c>
      <c r="E268" s="92" t="s">
        <v>3056</v>
      </c>
      <c r="F268" s="451" t="s">
        <v>7532</v>
      </c>
      <c r="G268" s="59" t="s">
        <v>1580</v>
      </c>
      <c r="H268" s="449" t="s">
        <v>3107</v>
      </c>
      <c r="I268" s="234">
        <v>10253</v>
      </c>
      <c r="J268" s="234">
        <v>0</v>
      </c>
      <c r="K268" s="234">
        <v>0</v>
      </c>
      <c r="L268" s="234">
        <v>0</v>
      </c>
      <c r="M268" s="85">
        <v>0</v>
      </c>
      <c r="N268" s="85">
        <v>0</v>
      </c>
      <c r="O268" s="234">
        <v>0</v>
      </c>
      <c r="P268" s="234">
        <v>0</v>
      </c>
      <c r="Q268" s="234">
        <v>0</v>
      </c>
      <c r="R268" s="234">
        <v>2707</v>
      </c>
      <c r="S268" s="234">
        <v>7546</v>
      </c>
      <c r="T268" s="227" t="s">
        <v>1581</v>
      </c>
      <c r="U268" s="496">
        <v>1457</v>
      </c>
      <c r="V268" s="129" t="s">
        <v>672</v>
      </c>
      <c r="W268" s="158" t="s">
        <v>302</v>
      </c>
      <c r="X268" s="92" t="s">
        <v>3056</v>
      </c>
      <c r="Y268" s="264">
        <v>3600300204719</v>
      </c>
      <c r="Z268" s="228" t="s">
        <v>1581</v>
      </c>
      <c r="AA268" s="266">
        <v>2707</v>
      </c>
      <c r="AB268" s="66">
        <v>1420</v>
      </c>
      <c r="AC268" s="65"/>
      <c r="AD268" s="266">
        <v>863</v>
      </c>
      <c r="AE268" s="266">
        <v>424</v>
      </c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148"/>
      <c r="AW268" s="65"/>
      <c r="AX268" s="65">
        <v>0</v>
      </c>
      <c r="AY268" s="65"/>
      <c r="AZ268" s="65">
        <v>0</v>
      </c>
      <c r="BA268" s="57">
        <v>0</v>
      </c>
      <c r="BB268" s="65">
        <v>10253</v>
      </c>
      <c r="BC268" s="65">
        <v>7546</v>
      </c>
      <c r="BD268" s="252"/>
      <c r="BE268" s="170">
        <v>1460</v>
      </c>
      <c r="BF268" s="282" t="s">
        <v>3161</v>
      </c>
      <c r="BG268" s="158" t="s">
        <v>302</v>
      </c>
      <c r="BH268" s="92" t="s">
        <v>3056</v>
      </c>
      <c r="BI268" s="171">
        <v>1420</v>
      </c>
      <c r="BJ268" s="172">
        <v>1420</v>
      </c>
      <c r="BK268" s="171">
        <v>0</v>
      </c>
      <c r="BL268" s="158"/>
      <c r="BM268" s="48"/>
      <c r="BN268" s="67"/>
      <c r="BO268" s="67"/>
      <c r="BP268" s="48"/>
      <c r="BQ268" s="368">
        <v>32</v>
      </c>
      <c r="BR268" s="380" t="s">
        <v>689</v>
      </c>
      <c r="BS268" s="381" t="s">
        <v>51</v>
      </c>
      <c r="BT268" s="382" t="s">
        <v>1506</v>
      </c>
      <c r="BU268" s="383" t="s">
        <v>719</v>
      </c>
      <c r="BV268" s="384" t="s">
        <v>1581</v>
      </c>
      <c r="BW268" s="384">
        <v>60210</v>
      </c>
      <c r="BX268" s="385" t="s">
        <v>3243</v>
      </c>
      <c r="BZ268" s="495">
        <v>89</v>
      </c>
      <c r="CA268" s="320" t="b">
        <f>EXACT(A268,CH268)</f>
        <v>1</v>
      </c>
      <c r="CB268" s="318" t="b">
        <f>EXACT(D268,CF268)</f>
        <v>1</v>
      </c>
      <c r="CC268" s="318" t="b">
        <f>EXACT(E268,CG268)</f>
        <v>1</v>
      </c>
      <c r="CD268" s="502">
        <f>+S268-BC268</f>
        <v>0</v>
      </c>
      <c r="CE268" s="51" t="s">
        <v>672</v>
      </c>
      <c r="CF268" s="157" t="s">
        <v>302</v>
      </c>
      <c r="CG268" s="99" t="s">
        <v>3056</v>
      </c>
      <c r="CH268" s="311">
        <v>3600300204719</v>
      </c>
      <c r="CI268" s="51"/>
      <c r="CJ268" s="51"/>
      <c r="CL268" s="51"/>
      <c r="CM268" s="273"/>
      <c r="CO268" s="158"/>
    </row>
    <row r="269" spans="1:93" s="51" customFormat="1">
      <c r="A269" s="452" t="s">
        <v>4875</v>
      </c>
      <c r="B269" s="83" t="s">
        <v>709</v>
      </c>
      <c r="C269" s="129" t="s">
        <v>672</v>
      </c>
      <c r="D269" s="158" t="s">
        <v>2047</v>
      </c>
      <c r="E269" s="92" t="s">
        <v>2048</v>
      </c>
      <c r="F269" s="452" t="s">
        <v>4875</v>
      </c>
      <c r="G269" s="59" t="s">
        <v>1580</v>
      </c>
      <c r="H269" s="449" t="s">
        <v>1797</v>
      </c>
      <c r="I269" s="234">
        <v>19625.52</v>
      </c>
      <c r="J269" s="234">
        <v>0</v>
      </c>
      <c r="K269" s="234">
        <v>35.78</v>
      </c>
      <c r="L269" s="234">
        <v>0</v>
      </c>
      <c r="M269" s="85">
        <v>1805</v>
      </c>
      <c r="N269" s="85">
        <v>0</v>
      </c>
      <c r="O269" s="234">
        <v>0</v>
      </c>
      <c r="P269" s="234">
        <v>0</v>
      </c>
      <c r="Q269" s="234">
        <v>0</v>
      </c>
      <c r="R269" s="234">
        <v>14157</v>
      </c>
      <c r="S269" s="234">
        <v>5742.1099999999988</v>
      </c>
      <c r="T269" s="227" t="s">
        <v>1581</v>
      </c>
      <c r="U269" s="496">
        <v>394</v>
      </c>
      <c r="V269" s="129" t="s">
        <v>672</v>
      </c>
      <c r="W269" s="158" t="s">
        <v>2047</v>
      </c>
      <c r="X269" s="92" t="s">
        <v>2048</v>
      </c>
      <c r="Y269" s="262">
        <v>3600300212142</v>
      </c>
      <c r="Z269" s="228" t="s">
        <v>1581</v>
      </c>
      <c r="AA269" s="266">
        <v>15724.19</v>
      </c>
      <c r="AB269" s="66">
        <v>12870</v>
      </c>
      <c r="AC269" s="65"/>
      <c r="AD269" s="266">
        <v>863</v>
      </c>
      <c r="AE269" s="266">
        <v>424</v>
      </c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148"/>
      <c r="AW269" s="65"/>
      <c r="AX269" s="65">
        <v>1567.19</v>
      </c>
      <c r="AY269" s="65"/>
      <c r="AZ269" s="65">
        <v>0</v>
      </c>
      <c r="BA269" s="57">
        <v>0</v>
      </c>
      <c r="BB269" s="65">
        <v>21466.3</v>
      </c>
      <c r="BC269" s="65">
        <v>5742.1099999999988</v>
      </c>
      <c r="BD269" s="252"/>
      <c r="BE269" s="170">
        <v>395</v>
      </c>
      <c r="BF269" s="282" t="s">
        <v>543</v>
      </c>
      <c r="BG269" s="158" t="s">
        <v>2047</v>
      </c>
      <c r="BH269" s="92" t="s">
        <v>2048</v>
      </c>
      <c r="BI269" s="171">
        <v>12870</v>
      </c>
      <c r="BJ269" s="172">
        <v>12870</v>
      </c>
      <c r="BK269" s="171">
        <v>0</v>
      </c>
      <c r="BL269" s="158"/>
      <c r="BM269" s="48"/>
      <c r="BN269" s="67"/>
      <c r="BO269" s="67"/>
      <c r="BP269" s="48"/>
      <c r="BQ269" s="368" t="s">
        <v>1466</v>
      </c>
      <c r="BR269" s="380" t="s">
        <v>712</v>
      </c>
      <c r="BS269" s="381" t="s">
        <v>709</v>
      </c>
      <c r="BT269" s="382" t="s">
        <v>1467</v>
      </c>
      <c r="BU269" s="383" t="s">
        <v>702</v>
      </c>
      <c r="BV269" s="384" t="s">
        <v>1581</v>
      </c>
      <c r="BW269" s="384">
        <v>60110</v>
      </c>
      <c r="BX269" s="385" t="s">
        <v>1468</v>
      </c>
      <c r="BY269" s="76"/>
      <c r="BZ269" s="475">
        <v>1458</v>
      </c>
      <c r="CA269" s="320" t="b">
        <f>EXACT(A269,CH269)</f>
        <v>1</v>
      </c>
      <c r="CB269" s="318" t="b">
        <f>EXACT(D269,CF269)</f>
        <v>1</v>
      </c>
      <c r="CC269" s="318" t="b">
        <f>EXACT(E269,CG269)</f>
        <v>1</v>
      </c>
      <c r="CD269" s="502">
        <f>+S268-BC268</f>
        <v>0</v>
      </c>
      <c r="CE269" s="17" t="s">
        <v>672</v>
      </c>
      <c r="CF269" s="17" t="s">
        <v>2047</v>
      </c>
      <c r="CG269" s="103" t="s">
        <v>2048</v>
      </c>
      <c r="CH269" s="275">
        <v>3600300212142</v>
      </c>
      <c r="CI269" s="447"/>
      <c r="CK269" s="276"/>
      <c r="CM269" s="273"/>
      <c r="CN269" s="17"/>
      <c r="CO269" s="157"/>
    </row>
    <row r="270" spans="1:93">
      <c r="A270" s="452" t="s">
        <v>7418</v>
      </c>
      <c r="B270" s="83" t="s">
        <v>709</v>
      </c>
      <c r="C270" s="86" t="s">
        <v>672</v>
      </c>
      <c r="D270" s="158" t="s">
        <v>571</v>
      </c>
      <c r="E270" s="1" t="s">
        <v>6728</v>
      </c>
      <c r="F270" s="452" t="s">
        <v>7418</v>
      </c>
      <c r="G270" s="59" t="s">
        <v>1580</v>
      </c>
      <c r="H270" s="449" t="s">
        <v>6878</v>
      </c>
      <c r="I270" s="234">
        <v>57993.599999999999</v>
      </c>
      <c r="J270" s="234">
        <v>0</v>
      </c>
      <c r="K270" s="234">
        <v>26.78</v>
      </c>
      <c r="L270" s="234">
        <v>0</v>
      </c>
      <c r="M270" s="85">
        <v>0</v>
      </c>
      <c r="N270" s="85">
        <v>0</v>
      </c>
      <c r="O270" s="234">
        <v>0</v>
      </c>
      <c r="P270" s="234">
        <v>2369.7199999999998</v>
      </c>
      <c r="Q270" s="234">
        <v>0</v>
      </c>
      <c r="R270" s="234">
        <v>31293</v>
      </c>
      <c r="S270" s="234">
        <v>24357.659999999996</v>
      </c>
      <c r="T270" s="227" t="s">
        <v>1581</v>
      </c>
      <c r="U270" s="496">
        <v>262</v>
      </c>
      <c r="V270" s="86" t="s">
        <v>672</v>
      </c>
      <c r="W270" s="158" t="s">
        <v>571</v>
      </c>
      <c r="X270" s="424" t="s">
        <v>6728</v>
      </c>
      <c r="Y270" s="262">
        <v>3600300244141</v>
      </c>
      <c r="Z270" s="228" t="s">
        <v>1581</v>
      </c>
      <c r="AA270" s="54">
        <v>33662.720000000001</v>
      </c>
      <c r="AB270" s="55">
        <v>30430</v>
      </c>
      <c r="AC270" s="56"/>
      <c r="AD270" s="175">
        <v>863</v>
      </c>
      <c r="AE270" s="175"/>
      <c r="AF270" s="55"/>
      <c r="AG270" s="55"/>
      <c r="AH270" s="55"/>
      <c r="AI270" s="55"/>
      <c r="AJ270" s="55"/>
      <c r="AK270" s="55"/>
      <c r="AL270" s="55"/>
      <c r="AM270" s="57"/>
      <c r="AN270" s="57"/>
      <c r="AO270" s="57"/>
      <c r="AP270" s="57"/>
      <c r="AQ270" s="58"/>
      <c r="AR270" s="57"/>
      <c r="AS270" s="57"/>
      <c r="AT270" s="57"/>
      <c r="AU270" s="57"/>
      <c r="AV270" s="147"/>
      <c r="AW270" s="57"/>
      <c r="AX270" s="57">
        <v>0</v>
      </c>
      <c r="AY270" s="58"/>
      <c r="AZ270" s="58">
        <v>2369.7199999999998</v>
      </c>
      <c r="BA270" s="74">
        <v>0</v>
      </c>
      <c r="BB270" s="58">
        <v>58020.38</v>
      </c>
      <c r="BC270" s="58">
        <v>24357.659999999996</v>
      </c>
      <c r="BD270" s="252"/>
      <c r="BE270" s="170">
        <v>263</v>
      </c>
      <c r="BF270" s="101" t="s">
        <v>7019</v>
      </c>
      <c r="BG270" s="158" t="s">
        <v>571</v>
      </c>
      <c r="BH270" s="92" t="s">
        <v>6728</v>
      </c>
      <c r="BI270" s="124">
        <v>30430</v>
      </c>
      <c r="BJ270" s="124">
        <v>30430</v>
      </c>
      <c r="BK270" s="124">
        <v>0</v>
      </c>
      <c r="BL270" s="158"/>
      <c r="BM270" s="59"/>
      <c r="BN270" s="60"/>
      <c r="BO270" s="60"/>
      <c r="BP270" s="59"/>
      <c r="BQ270" s="369" t="s">
        <v>3692</v>
      </c>
      <c r="BR270" s="380">
        <v>16</v>
      </c>
      <c r="BS270" s="381" t="s">
        <v>709</v>
      </c>
      <c r="BT270" s="383" t="s">
        <v>706</v>
      </c>
      <c r="BU270" s="388" t="s">
        <v>707</v>
      </c>
      <c r="BV270" s="388" t="s">
        <v>1581</v>
      </c>
      <c r="BW270" s="389">
        <v>60220</v>
      </c>
      <c r="BX270" s="385" t="s">
        <v>7209</v>
      </c>
      <c r="BY270" s="76"/>
      <c r="BZ270" s="495">
        <v>395</v>
      </c>
      <c r="CA270" s="320" t="b">
        <f>EXACT(A270,CH270)</f>
        <v>1</v>
      </c>
      <c r="CB270" s="318" t="b">
        <f>EXACT(D270,CF270)</f>
        <v>1</v>
      </c>
      <c r="CC270" s="318" t="b">
        <f>EXACT(E270,CG270)</f>
        <v>1</v>
      </c>
      <c r="CD270" s="502">
        <f>+S269-BC269</f>
        <v>0</v>
      </c>
      <c r="CE270" s="17" t="s">
        <v>672</v>
      </c>
      <c r="CF270" s="157" t="s">
        <v>571</v>
      </c>
      <c r="CG270" s="99" t="s">
        <v>6728</v>
      </c>
      <c r="CH270" s="311">
        <v>3600300244141</v>
      </c>
      <c r="CI270" s="51"/>
      <c r="CM270" s="273"/>
      <c r="CO270" s="158"/>
    </row>
    <row r="271" spans="1:93" s="51" customFormat="1">
      <c r="A271" s="452" t="s">
        <v>7821</v>
      </c>
      <c r="B271" s="83" t="s">
        <v>709</v>
      </c>
      <c r="C271" s="129" t="s">
        <v>672</v>
      </c>
      <c r="D271" s="158" t="s">
        <v>2731</v>
      </c>
      <c r="E271" s="92" t="s">
        <v>7708</v>
      </c>
      <c r="F271" s="452" t="s">
        <v>7821</v>
      </c>
      <c r="G271" s="59" t="s">
        <v>1580</v>
      </c>
      <c r="H271" s="449" t="s">
        <v>7936</v>
      </c>
      <c r="I271" s="234">
        <v>56129</v>
      </c>
      <c r="J271" s="234">
        <v>0</v>
      </c>
      <c r="K271" s="234">
        <v>0</v>
      </c>
      <c r="L271" s="234">
        <v>0</v>
      </c>
      <c r="M271" s="85">
        <v>0</v>
      </c>
      <c r="N271" s="85">
        <v>0</v>
      </c>
      <c r="O271" s="234">
        <v>0</v>
      </c>
      <c r="P271" s="234">
        <v>2461.0100000000002</v>
      </c>
      <c r="Q271" s="234">
        <v>0</v>
      </c>
      <c r="R271" s="234">
        <v>30287</v>
      </c>
      <c r="S271" s="234">
        <v>17526.54</v>
      </c>
      <c r="T271" s="227" t="s">
        <v>1581</v>
      </c>
      <c r="U271" s="496">
        <v>797</v>
      </c>
      <c r="V271" s="129" t="s">
        <v>672</v>
      </c>
      <c r="W271" s="158" t="s">
        <v>2731</v>
      </c>
      <c r="X271" s="92" t="s">
        <v>7708</v>
      </c>
      <c r="Y271" s="262" t="s">
        <v>7821</v>
      </c>
      <c r="Z271" s="228" t="s">
        <v>1581</v>
      </c>
      <c r="AA271" s="266">
        <v>38602.46</v>
      </c>
      <c r="AB271" s="66">
        <v>29000</v>
      </c>
      <c r="AC271" s="65"/>
      <c r="AD271" s="266">
        <v>863</v>
      </c>
      <c r="AE271" s="266">
        <v>424</v>
      </c>
      <c r="AF271" s="65"/>
      <c r="AG271" s="65"/>
      <c r="AH271" s="65"/>
      <c r="AI271" s="65">
        <v>0</v>
      </c>
      <c r="AJ271" s="65"/>
      <c r="AK271" s="65"/>
      <c r="AL271" s="65">
        <v>0</v>
      </c>
      <c r="AM271" s="65"/>
      <c r="AN271" s="65"/>
      <c r="AO271" s="65">
        <v>0</v>
      </c>
      <c r="AP271" s="65"/>
      <c r="AQ271" s="65"/>
      <c r="AR271" s="65"/>
      <c r="AS271" s="65"/>
      <c r="AT271" s="65"/>
      <c r="AU271" s="65"/>
      <c r="AV271" s="148"/>
      <c r="AW271" s="65"/>
      <c r="AX271" s="65">
        <v>5854.45</v>
      </c>
      <c r="AY271" s="66"/>
      <c r="AZ271" s="66">
        <v>2461.0100000000002</v>
      </c>
      <c r="BA271" s="74">
        <v>0</v>
      </c>
      <c r="BB271" s="66">
        <v>56129</v>
      </c>
      <c r="BC271" s="66">
        <v>17526.54</v>
      </c>
      <c r="BD271" s="252"/>
      <c r="BE271" s="170">
        <v>798</v>
      </c>
      <c r="BF271" s="101" t="s">
        <v>8333</v>
      </c>
      <c r="BG271" s="158" t="s">
        <v>2731</v>
      </c>
      <c r="BH271" s="92" t="s">
        <v>7708</v>
      </c>
      <c r="BI271" s="169">
        <v>39022.92</v>
      </c>
      <c r="BJ271" s="124">
        <v>29000</v>
      </c>
      <c r="BK271" s="124">
        <v>10022.919999999998</v>
      </c>
      <c r="BL271" s="158"/>
      <c r="BM271" s="48"/>
      <c r="BN271" s="67"/>
      <c r="BO271" s="67"/>
      <c r="BP271" s="48"/>
      <c r="BQ271" s="368" t="s">
        <v>8095</v>
      </c>
      <c r="BR271" s="380">
        <v>3</v>
      </c>
      <c r="BS271" s="381" t="s">
        <v>709</v>
      </c>
      <c r="BT271" s="382" t="s">
        <v>747</v>
      </c>
      <c r="BU271" s="383" t="s">
        <v>679</v>
      </c>
      <c r="BV271" s="384" t="s">
        <v>1581</v>
      </c>
      <c r="BW271" s="384">
        <v>60160</v>
      </c>
      <c r="BX271" s="385" t="s">
        <v>8096</v>
      </c>
      <c r="BY271" s="62"/>
      <c r="BZ271" s="495">
        <v>263</v>
      </c>
      <c r="CA271" s="320" t="b">
        <f>EXACT(A271,CH271)</f>
        <v>1</v>
      </c>
      <c r="CB271" s="318" t="b">
        <f>EXACT(D271,CF271)</f>
        <v>1</v>
      </c>
      <c r="CC271" s="318" t="b">
        <f>EXACT(E271,CG271)</f>
        <v>1</v>
      </c>
      <c r="CD271" s="502">
        <f>+S270-BC270</f>
        <v>0</v>
      </c>
      <c r="CE271" s="17" t="s">
        <v>672</v>
      </c>
      <c r="CF271" s="17" t="s">
        <v>2731</v>
      </c>
      <c r="CG271" s="103" t="s">
        <v>7708</v>
      </c>
      <c r="CH271" s="275" t="s">
        <v>7821</v>
      </c>
      <c r="CI271" s="447"/>
      <c r="CJ271" s="17"/>
      <c r="CK271" s="276"/>
      <c r="CL271" s="17"/>
      <c r="CM271" s="273"/>
      <c r="CN271" s="17"/>
      <c r="CO271" s="157"/>
    </row>
    <row r="272" spans="1:93" s="51" customFormat="1">
      <c r="A272" s="511" t="s">
        <v>9076</v>
      </c>
      <c r="B272" s="83"/>
      <c r="C272" s="237" t="s">
        <v>6221</v>
      </c>
      <c r="D272" s="86" t="s">
        <v>2549</v>
      </c>
      <c r="E272" s="92" t="s">
        <v>9075</v>
      </c>
      <c r="F272" s="514" t="s">
        <v>9076</v>
      </c>
      <c r="G272" s="59" t="s">
        <v>1580</v>
      </c>
      <c r="H272" s="283">
        <v>9808317014</v>
      </c>
      <c r="I272" s="244">
        <v>53634</v>
      </c>
      <c r="J272" s="310">
        <v>0</v>
      </c>
      <c r="K272" s="81">
        <v>0</v>
      </c>
      <c r="L272" s="81">
        <v>0</v>
      </c>
      <c r="M272" s="85">
        <v>0</v>
      </c>
      <c r="N272" s="81">
        <v>0</v>
      </c>
      <c r="O272" s="81">
        <v>0</v>
      </c>
      <c r="P272" s="85">
        <v>1938.96</v>
      </c>
      <c r="Q272" s="81">
        <v>0</v>
      </c>
      <c r="R272" s="85">
        <v>34356.400000000001</v>
      </c>
      <c r="S272" s="81">
        <v>14275.629999999997</v>
      </c>
      <c r="T272" s="227" t="s">
        <v>1581</v>
      </c>
      <c r="U272" s="496">
        <v>1409</v>
      </c>
      <c r="V272" s="516" t="s">
        <v>6221</v>
      </c>
      <c r="W272" s="86" t="s">
        <v>2549</v>
      </c>
      <c r="X272" s="86" t="s">
        <v>9075</v>
      </c>
      <c r="Y272" s="261" t="s">
        <v>9076</v>
      </c>
      <c r="Z272" s="228" t="s">
        <v>1581</v>
      </c>
      <c r="AA272" s="266">
        <v>39358.370000000003</v>
      </c>
      <c r="AB272" s="65">
        <v>32000</v>
      </c>
      <c r="AC272" s="65"/>
      <c r="AD272" s="65">
        <v>863</v>
      </c>
      <c r="AE272" s="65">
        <v>424</v>
      </c>
      <c r="AF272" s="65">
        <v>1069.4000000000001</v>
      </c>
      <c r="AG272" s="65"/>
      <c r="AH272" s="65"/>
      <c r="AI272" s="65"/>
      <c r="AJ272" s="65"/>
      <c r="AK272" s="65"/>
      <c r="AL272" s="65"/>
      <c r="AM272" s="65"/>
      <c r="AN272" s="65"/>
      <c r="AO272" s="65">
        <v>0</v>
      </c>
      <c r="AP272" s="65"/>
      <c r="AQ272" s="65"/>
      <c r="AR272" s="65"/>
      <c r="AS272" s="65"/>
      <c r="AT272" s="65"/>
      <c r="AU272" s="65"/>
      <c r="AV272" s="148"/>
      <c r="AW272" s="65"/>
      <c r="AX272" s="65">
        <v>3063.01</v>
      </c>
      <c r="AY272" s="65"/>
      <c r="AZ272" s="65">
        <v>1938.96</v>
      </c>
      <c r="BA272" s="57">
        <v>0</v>
      </c>
      <c r="BB272" s="65">
        <v>53634</v>
      </c>
      <c r="BC272" s="65">
        <v>14275.629999999997</v>
      </c>
      <c r="BD272" s="260"/>
      <c r="BE272" s="170">
        <v>1412</v>
      </c>
      <c r="BF272" s="163" t="s">
        <v>9159</v>
      </c>
      <c r="BG272" s="1" t="s">
        <v>2549</v>
      </c>
      <c r="BH272" s="86" t="s">
        <v>9075</v>
      </c>
      <c r="BI272" s="171">
        <v>36500</v>
      </c>
      <c r="BJ272" s="172">
        <v>32000</v>
      </c>
      <c r="BK272" s="171">
        <v>4500</v>
      </c>
      <c r="BL272" s="86"/>
      <c r="BM272" s="48"/>
      <c r="BN272" s="67"/>
      <c r="BO272" s="67"/>
      <c r="BP272" s="48"/>
      <c r="BQ272" s="435" t="s">
        <v>676</v>
      </c>
      <c r="BR272" s="382" t="s">
        <v>716</v>
      </c>
      <c r="BS272" s="395"/>
      <c r="BT272" s="382" t="s">
        <v>714</v>
      </c>
      <c r="BU272" s="383" t="s">
        <v>707</v>
      </c>
      <c r="BV272" s="383" t="s">
        <v>1581</v>
      </c>
      <c r="BW272" s="383">
        <v>60220</v>
      </c>
      <c r="BX272" s="382" t="s">
        <v>9254</v>
      </c>
      <c r="BY272" s="22"/>
      <c r="BZ272" s="495">
        <v>797</v>
      </c>
      <c r="CA272" s="320" t="b">
        <f>EXACT(A272,CH272)</f>
        <v>1</v>
      </c>
      <c r="CB272" s="318" t="b">
        <f>EXACT(D272,CF272)</f>
        <v>1</v>
      </c>
      <c r="CC272" s="318" t="b">
        <f>EXACT(E272,CG272)</f>
        <v>1</v>
      </c>
      <c r="CD272" s="502">
        <f>+S271-BC271</f>
        <v>0</v>
      </c>
      <c r="CE272" s="17" t="s">
        <v>6221</v>
      </c>
      <c r="CF272" s="17" t="s">
        <v>2549</v>
      </c>
      <c r="CG272" s="103" t="s">
        <v>9075</v>
      </c>
      <c r="CH272" s="275" t="s">
        <v>9076</v>
      </c>
      <c r="CI272" s="447"/>
      <c r="CJ272" s="17"/>
      <c r="CK272" s="276"/>
      <c r="CL272" s="17"/>
      <c r="CM272" s="17"/>
      <c r="CN272" s="17"/>
      <c r="CO272" s="17"/>
    </row>
    <row r="273" spans="1:93">
      <c r="A273" s="452" t="s">
        <v>7805</v>
      </c>
      <c r="B273" s="83" t="s">
        <v>709</v>
      </c>
      <c r="C273" s="129" t="s">
        <v>686</v>
      </c>
      <c r="D273" s="158" t="s">
        <v>7688</v>
      </c>
      <c r="E273" s="92" t="s">
        <v>7689</v>
      </c>
      <c r="F273" s="452" t="s">
        <v>7805</v>
      </c>
      <c r="G273" s="59" t="s">
        <v>1580</v>
      </c>
      <c r="H273" s="449" t="s">
        <v>7920</v>
      </c>
      <c r="I273" s="234">
        <v>31837.35</v>
      </c>
      <c r="J273" s="234">
        <v>0</v>
      </c>
      <c r="K273" s="234">
        <v>0</v>
      </c>
      <c r="L273" s="234">
        <v>0</v>
      </c>
      <c r="M273" s="85">
        <v>0</v>
      </c>
      <c r="N273" s="85">
        <v>0</v>
      </c>
      <c r="O273" s="234">
        <v>0</v>
      </c>
      <c r="P273" s="234">
        <v>112.7</v>
      </c>
      <c r="Q273" s="234">
        <v>0</v>
      </c>
      <c r="R273" s="234">
        <v>20007.7</v>
      </c>
      <c r="S273" s="234">
        <v>9648.7999999999956</v>
      </c>
      <c r="T273" s="227" t="s">
        <v>1581</v>
      </c>
      <c r="U273" s="496">
        <v>624</v>
      </c>
      <c r="V273" s="129" t="s">
        <v>686</v>
      </c>
      <c r="W273" s="158" t="s">
        <v>7688</v>
      </c>
      <c r="X273" s="92" t="s">
        <v>7689</v>
      </c>
      <c r="Y273" s="262" t="s">
        <v>7805</v>
      </c>
      <c r="Z273" s="228" t="s">
        <v>1581</v>
      </c>
      <c r="AA273" s="266">
        <v>22188.550000000003</v>
      </c>
      <c r="AB273" s="66">
        <v>19000</v>
      </c>
      <c r="AC273" s="65"/>
      <c r="AD273" s="266">
        <v>863</v>
      </c>
      <c r="AE273" s="266"/>
      <c r="AF273" s="65">
        <v>144.69999999999999</v>
      </c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>
        <v>0</v>
      </c>
      <c r="AU273" s="65"/>
      <c r="AV273" s="148"/>
      <c r="AW273" s="65"/>
      <c r="AX273" s="65">
        <v>2068.15</v>
      </c>
      <c r="AY273" s="66"/>
      <c r="AZ273" s="66">
        <v>112.7</v>
      </c>
      <c r="BA273" s="74">
        <v>0</v>
      </c>
      <c r="BB273" s="66">
        <v>31837.35</v>
      </c>
      <c r="BC273" s="66">
        <v>9648.7999999999956</v>
      </c>
      <c r="BD273" s="252"/>
      <c r="BE273" s="170">
        <v>625</v>
      </c>
      <c r="BF273" s="101" t="s">
        <v>8317</v>
      </c>
      <c r="BG273" s="158" t="s">
        <v>7688</v>
      </c>
      <c r="BH273" s="92" t="s">
        <v>7689</v>
      </c>
      <c r="BI273" s="169">
        <v>24555</v>
      </c>
      <c r="BJ273" s="124">
        <v>19000</v>
      </c>
      <c r="BK273" s="124">
        <v>5555</v>
      </c>
      <c r="BL273" s="158"/>
      <c r="BM273" s="48"/>
      <c r="BN273" s="67"/>
      <c r="BO273" s="67"/>
      <c r="BP273" s="48"/>
      <c r="BQ273" s="368" t="s">
        <v>8019</v>
      </c>
      <c r="BR273" s="380">
        <v>3</v>
      </c>
      <c r="BS273" s="381"/>
      <c r="BT273" s="382" t="s">
        <v>805</v>
      </c>
      <c r="BU273" s="383" t="s">
        <v>702</v>
      </c>
      <c r="BV273" s="384" t="s">
        <v>1581</v>
      </c>
      <c r="BW273" s="384">
        <v>60110</v>
      </c>
      <c r="BX273" s="385"/>
      <c r="BY273" s="84"/>
      <c r="BZ273" s="475">
        <v>1410</v>
      </c>
      <c r="CA273" s="320" t="b">
        <f>EXACT(A273,CH273)</f>
        <v>1</v>
      </c>
      <c r="CB273" s="318" t="b">
        <f>EXACT(D273,CF273)</f>
        <v>1</v>
      </c>
      <c r="CC273" s="318" t="b">
        <f>EXACT(E273,CG273)</f>
        <v>1</v>
      </c>
      <c r="CD273" s="502">
        <f>+S272-BC272</f>
        <v>0</v>
      </c>
      <c r="CE273" s="17" t="s">
        <v>686</v>
      </c>
      <c r="CF273" s="157" t="s">
        <v>7688</v>
      </c>
      <c r="CG273" s="99" t="s">
        <v>7689</v>
      </c>
      <c r="CH273" s="275" t="s">
        <v>7805</v>
      </c>
      <c r="CL273" s="51"/>
      <c r="CM273" s="273"/>
      <c r="CO273" s="157"/>
    </row>
    <row r="274" spans="1:93" s="51" customFormat="1">
      <c r="A274" s="452" t="s">
        <v>5872</v>
      </c>
      <c r="B274" s="83" t="s">
        <v>709</v>
      </c>
      <c r="C274" s="129" t="s">
        <v>672</v>
      </c>
      <c r="D274" s="158" t="s">
        <v>2129</v>
      </c>
      <c r="E274" s="92" t="s">
        <v>5873</v>
      </c>
      <c r="F274" s="452" t="s">
        <v>5872</v>
      </c>
      <c r="G274" s="59" t="s">
        <v>1580</v>
      </c>
      <c r="H274" s="449" t="s">
        <v>5874</v>
      </c>
      <c r="I274" s="234">
        <v>44952.4</v>
      </c>
      <c r="J274" s="234">
        <v>0</v>
      </c>
      <c r="K274" s="234">
        <v>30.38</v>
      </c>
      <c r="L274" s="234">
        <v>0</v>
      </c>
      <c r="M274" s="85">
        <v>0</v>
      </c>
      <c r="N274" s="85">
        <v>0</v>
      </c>
      <c r="O274" s="234">
        <v>0</v>
      </c>
      <c r="P274" s="234">
        <v>936.24</v>
      </c>
      <c r="Q274" s="234">
        <v>0</v>
      </c>
      <c r="R274" s="234">
        <v>22622</v>
      </c>
      <c r="S274" s="234">
        <v>21424.539999999997</v>
      </c>
      <c r="T274" s="227" t="s">
        <v>1581</v>
      </c>
      <c r="U274" s="496">
        <v>931</v>
      </c>
      <c r="V274" s="129" t="s">
        <v>672</v>
      </c>
      <c r="W274" s="158" t="s">
        <v>2129</v>
      </c>
      <c r="X274" s="92" t="s">
        <v>5873</v>
      </c>
      <c r="Y274" s="261">
        <v>3600300300751</v>
      </c>
      <c r="Z274" s="228" t="s">
        <v>1581</v>
      </c>
      <c r="AA274" s="266">
        <v>23558.240000000002</v>
      </c>
      <c r="AB274" s="66">
        <v>21335</v>
      </c>
      <c r="AC274" s="65"/>
      <c r="AD274" s="266">
        <v>863</v>
      </c>
      <c r="AE274" s="266">
        <v>424</v>
      </c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148"/>
      <c r="AW274" s="65"/>
      <c r="AX274" s="65">
        <v>0</v>
      </c>
      <c r="AY274" s="66"/>
      <c r="AZ274" s="66">
        <v>936.24</v>
      </c>
      <c r="BA274" s="74">
        <v>0</v>
      </c>
      <c r="BB274" s="66">
        <v>44982.78</v>
      </c>
      <c r="BC274" s="66">
        <v>21424.539999999997</v>
      </c>
      <c r="BD274" s="252"/>
      <c r="BE274" s="170">
        <v>932</v>
      </c>
      <c r="BF274" s="101" t="s">
        <v>5910</v>
      </c>
      <c r="BG274" s="86" t="s">
        <v>2129</v>
      </c>
      <c r="BH274" s="92" t="s">
        <v>5873</v>
      </c>
      <c r="BI274" s="66">
        <v>21335</v>
      </c>
      <c r="BJ274" s="58">
        <v>21335</v>
      </c>
      <c r="BK274" s="124">
        <v>0</v>
      </c>
      <c r="BL274" s="158"/>
      <c r="BM274" s="48"/>
      <c r="BN274" s="67"/>
      <c r="BO274" s="67"/>
      <c r="BP274" s="48"/>
      <c r="BQ274" s="368">
        <v>239</v>
      </c>
      <c r="BR274" s="380" t="s">
        <v>676</v>
      </c>
      <c r="BS274" s="381" t="s">
        <v>709</v>
      </c>
      <c r="BT274" s="382" t="s">
        <v>1299</v>
      </c>
      <c r="BU274" s="383" t="s">
        <v>719</v>
      </c>
      <c r="BV274" s="384" t="s">
        <v>1581</v>
      </c>
      <c r="BW274" s="384">
        <v>60140</v>
      </c>
      <c r="BX274" s="385" t="s">
        <v>5875</v>
      </c>
      <c r="BY274" s="62"/>
      <c r="BZ274" s="495">
        <v>625</v>
      </c>
      <c r="CA274" s="320" t="b">
        <f>EXACT(A274,CH274)</f>
        <v>1</v>
      </c>
      <c r="CB274" s="318" t="b">
        <f>EXACT(D274,CF274)</f>
        <v>1</v>
      </c>
      <c r="CC274" s="318" t="b">
        <f>EXACT(E274,CG274)</f>
        <v>1</v>
      </c>
      <c r="CD274" s="502">
        <f>+S273-BC273</f>
        <v>0</v>
      </c>
      <c r="CE274" s="51" t="s">
        <v>672</v>
      </c>
      <c r="CF274" s="17" t="s">
        <v>2129</v>
      </c>
      <c r="CG274" s="103" t="s">
        <v>5873</v>
      </c>
      <c r="CH274" s="275">
        <v>3600300300751</v>
      </c>
      <c r="CI274" s="447"/>
      <c r="CK274" s="276"/>
      <c r="CL274" s="17"/>
      <c r="CM274" s="273"/>
      <c r="CN274" s="17"/>
      <c r="CO274" s="17"/>
    </row>
    <row r="275" spans="1:93" s="51" customFormat="1">
      <c r="A275" s="452" t="s">
        <v>4684</v>
      </c>
      <c r="B275" s="83" t="s">
        <v>709</v>
      </c>
      <c r="C275" s="129" t="s">
        <v>672</v>
      </c>
      <c r="D275" s="158" t="s">
        <v>2129</v>
      </c>
      <c r="E275" s="92" t="s">
        <v>3726</v>
      </c>
      <c r="F275" s="452" t="s">
        <v>4684</v>
      </c>
      <c r="G275" s="59" t="s">
        <v>1580</v>
      </c>
      <c r="H275" s="449" t="s">
        <v>3727</v>
      </c>
      <c r="I275" s="234">
        <v>23913.22</v>
      </c>
      <c r="J275" s="234">
        <v>0</v>
      </c>
      <c r="K275" s="234">
        <v>0</v>
      </c>
      <c r="L275" s="234">
        <v>0</v>
      </c>
      <c r="M275" s="85">
        <v>0</v>
      </c>
      <c r="N275" s="85">
        <v>0</v>
      </c>
      <c r="O275" s="234">
        <v>0</v>
      </c>
      <c r="P275" s="234">
        <v>0</v>
      </c>
      <c r="Q275" s="234">
        <v>0</v>
      </c>
      <c r="R275" s="234">
        <v>4047</v>
      </c>
      <c r="S275" s="234">
        <v>19866.22</v>
      </c>
      <c r="T275" s="227" t="s">
        <v>1581</v>
      </c>
      <c r="U275" s="496">
        <v>935</v>
      </c>
      <c r="V275" s="129" t="s">
        <v>672</v>
      </c>
      <c r="W275" s="158" t="s">
        <v>2129</v>
      </c>
      <c r="X275" s="92" t="s">
        <v>3726</v>
      </c>
      <c r="Y275" s="262">
        <v>3600300309596</v>
      </c>
      <c r="Z275" s="228" t="s">
        <v>1581</v>
      </c>
      <c r="AA275" s="266">
        <v>4047</v>
      </c>
      <c r="AB275" s="66">
        <v>2760</v>
      </c>
      <c r="AC275" s="65"/>
      <c r="AD275" s="266">
        <v>863</v>
      </c>
      <c r="AE275" s="266">
        <v>424</v>
      </c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148"/>
      <c r="AW275" s="65"/>
      <c r="AX275" s="65">
        <v>0</v>
      </c>
      <c r="AY275" s="66"/>
      <c r="AZ275" s="66">
        <v>0</v>
      </c>
      <c r="BA275" s="74">
        <v>0</v>
      </c>
      <c r="BB275" s="66">
        <v>23913.22</v>
      </c>
      <c r="BC275" s="66">
        <v>19866.22</v>
      </c>
      <c r="BD275" s="252"/>
      <c r="BE275" s="170">
        <v>936</v>
      </c>
      <c r="BF275" s="101" t="s">
        <v>3728</v>
      </c>
      <c r="BG275" s="158" t="s">
        <v>2129</v>
      </c>
      <c r="BH275" s="92" t="s">
        <v>3726</v>
      </c>
      <c r="BI275" s="66">
        <v>2760</v>
      </c>
      <c r="BJ275" s="58">
        <v>2760</v>
      </c>
      <c r="BK275" s="58">
        <v>0</v>
      </c>
      <c r="BL275" s="158"/>
      <c r="BM275" s="48" t="s">
        <v>704</v>
      </c>
      <c r="BN275" s="67"/>
      <c r="BO275" s="67"/>
      <c r="BP275" s="48"/>
      <c r="BQ275" s="368">
        <v>60</v>
      </c>
      <c r="BR275" s="380" t="s">
        <v>3722</v>
      </c>
      <c r="BS275" s="381" t="s">
        <v>3732</v>
      </c>
      <c r="BT275" s="382" t="s">
        <v>3733</v>
      </c>
      <c r="BU275" s="383" t="s">
        <v>3734</v>
      </c>
      <c r="BV275" s="384" t="s">
        <v>1581</v>
      </c>
      <c r="BW275" s="384">
        <v>60120</v>
      </c>
      <c r="BX275" s="385" t="s">
        <v>3735</v>
      </c>
      <c r="BY275" s="84"/>
      <c r="BZ275" s="495">
        <v>931</v>
      </c>
      <c r="CA275" s="320" t="b">
        <f>EXACT(A275,CH275)</f>
        <v>1</v>
      </c>
      <c r="CB275" s="318" t="b">
        <f>EXACT(D275,CF275)</f>
        <v>1</v>
      </c>
      <c r="CC275" s="318" t="b">
        <f>EXACT(E275,CG275)</f>
        <v>1</v>
      </c>
      <c r="CD275" s="502">
        <f>+S274-BC274</f>
        <v>0</v>
      </c>
      <c r="CE275" s="17" t="s">
        <v>672</v>
      </c>
      <c r="CF275" s="17" t="s">
        <v>2129</v>
      </c>
      <c r="CG275" s="103" t="s">
        <v>3726</v>
      </c>
      <c r="CH275" s="275">
        <v>3600300309596</v>
      </c>
      <c r="CI275" s="447"/>
      <c r="CJ275" s="17"/>
      <c r="CK275" s="276"/>
      <c r="CL275" s="17"/>
      <c r="CM275" s="17"/>
      <c r="CN275" s="17"/>
      <c r="CO275" s="17"/>
    </row>
    <row r="276" spans="1:93">
      <c r="A276" s="452" t="s">
        <v>7413</v>
      </c>
      <c r="B276" s="83" t="s">
        <v>709</v>
      </c>
      <c r="C276" s="242" t="s">
        <v>686</v>
      </c>
      <c r="D276" s="158" t="s">
        <v>6652</v>
      </c>
      <c r="E276" s="1" t="s">
        <v>6737</v>
      </c>
      <c r="F276" s="452" t="s">
        <v>7413</v>
      </c>
      <c r="G276" s="59" t="s">
        <v>1580</v>
      </c>
      <c r="H276" s="449" t="s">
        <v>6874</v>
      </c>
      <c r="I276" s="234">
        <v>33335.01</v>
      </c>
      <c r="J276" s="234">
        <v>0</v>
      </c>
      <c r="K276" s="234">
        <v>0</v>
      </c>
      <c r="L276" s="234">
        <v>0</v>
      </c>
      <c r="M276" s="85">
        <v>0</v>
      </c>
      <c r="N276" s="85">
        <v>0</v>
      </c>
      <c r="O276" s="234">
        <v>0</v>
      </c>
      <c r="P276" s="234">
        <v>191.54</v>
      </c>
      <c r="Q276" s="234">
        <v>0</v>
      </c>
      <c r="R276" s="234">
        <v>2842</v>
      </c>
      <c r="S276" s="234">
        <v>30301.47</v>
      </c>
      <c r="T276" s="227" t="s">
        <v>1581</v>
      </c>
      <c r="U276" s="496">
        <v>222</v>
      </c>
      <c r="V276" s="242" t="s">
        <v>686</v>
      </c>
      <c r="W276" s="158" t="s">
        <v>6652</v>
      </c>
      <c r="X276" s="424" t="s">
        <v>6737</v>
      </c>
      <c r="Y276" s="263">
        <v>3600300315073</v>
      </c>
      <c r="Z276" s="228" t="s">
        <v>1581</v>
      </c>
      <c r="AA276" s="266">
        <v>3033.54</v>
      </c>
      <c r="AB276" s="65">
        <v>1555</v>
      </c>
      <c r="AC276" s="65"/>
      <c r="AD276" s="65">
        <v>863</v>
      </c>
      <c r="AE276" s="65">
        <v>424</v>
      </c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148"/>
      <c r="AW276" s="65"/>
      <c r="AX276" s="65">
        <v>0</v>
      </c>
      <c r="AY276" s="65"/>
      <c r="AZ276" s="65">
        <v>191.54</v>
      </c>
      <c r="BA276" s="57">
        <v>0</v>
      </c>
      <c r="BB276" s="65">
        <v>33335.01</v>
      </c>
      <c r="BC276" s="65">
        <v>30301.47</v>
      </c>
      <c r="BD276" s="252"/>
      <c r="BE276" s="170">
        <v>223</v>
      </c>
      <c r="BF276" s="163" t="s">
        <v>7012</v>
      </c>
      <c r="BG276" s="158" t="s">
        <v>6652</v>
      </c>
      <c r="BH276" s="92" t="s">
        <v>6737</v>
      </c>
      <c r="BI276" s="171">
        <v>1555</v>
      </c>
      <c r="BJ276" s="172">
        <v>1555</v>
      </c>
      <c r="BK276" s="171">
        <v>0</v>
      </c>
      <c r="BL276" s="86"/>
      <c r="BM276" s="48"/>
      <c r="BN276" s="67"/>
      <c r="BO276" s="67"/>
      <c r="BP276" s="48"/>
      <c r="BQ276" s="368" t="s">
        <v>7199</v>
      </c>
      <c r="BR276" s="380" t="s">
        <v>712</v>
      </c>
      <c r="BS276" s="381" t="s">
        <v>51</v>
      </c>
      <c r="BT276" s="382" t="s">
        <v>7200</v>
      </c>
      <c r="BU276" s="383" t="s">
        <v>789</v>
      </c>
      <c r="BV276" s="384" t="s">
        <v>1581</v>
      </c>
      <c r="BW276" s="384">
        <v>60120</v>
      </c>
      <c r="BX276" s="385" t="s">
        <v>7201</v>
      </c>
      <c r="BY276" s="76"/>
      <c r="BZ276" s="495">
        <v>935</v>
      </c>
      <c r="CA276" s="320" t="b">
        <f>EXACT(A276,CH276)</f>
        <v>1</v>
      </c>
      <c r="CB276" s="318" t="b">
        <f>EXACT(D276,CF276)</f>
        <v>1</v>
      </c>
      <c r="CC276" s="318" t="b">
        <f>EXACT(E276,CG276)</f>
        <v>1</v>
      </c>
      <c r="CD276" s="502">
        <f>+S275-BC275</f>
        <v>0</v>
      </c>
      <c r="CE276" s="17" t="s">
        <v>686</v>
      </c>
      <c r="CF276" s="17" t="s">
        <v>6652</v>
      </c>
      <c r="CG276" s="103" t="s">
        <v>6737</v>
      </c>
      <c r="CH276" s="275">
        <v>3600300315073</v>
      </c>
    </row>
    <row r="277" spans="1:93">
      <c r="A277" s="511" t="s">
        <v>8511</v>
      </c>
      <c r="B277" s="83" t="s">
        <v>709</v>
      </c>
      <c r="C277" s="237" t="s">
        <v>686</v>
      </c>
      <c r="D277" s="17" t="s">
        <v>8408</v>
      </c>
      <c r="E277" s="75" t="s">
        <v>8409</v>
      </c>
      <c r="F277" s="514" t="s">
        <v>8511</v>
      </c>
      <c r="G277" s="59" t="s">
        <v>1580</v>
      </c>
      <c r="H277" s="98" t="s">
        <v>8607</v>
      </c>
      <c r="I277" s="133">
        <v>38975.07</v>
      </c>
      <c r="J277" s="167">
        <v>0</v>
      </c>
      <c r="K277" s="18">
        <v>0</v>
      </c>
      <c r="L277" s="18">
        <v>0</v>
      </c>
      <c r="M277" s="53">
        <v>0</v>
      </c>
      <c r="N277" s="18">
        <v>0</v>
      </c>
      <c r="O277" s="18">
        <v>0</v>
      </c>
      <c r="P277" s="53">
        <v>641.14</v>
      </c>
      <c r="Q277" s="18">
        <v>0</v>
      </c>
      <c r="R277" s="53">
        <v>2252</v>
      </c>
      <c r="S277" s="18">
        <v>36081.93</v>
      </c>
      <c r="T277" s="227" t="s">
        <v>1581</v>
      </c>
      <c r="U277" s="496">
        <v>1294</v>
      </c>
      <c r="V277" s="516" t="s">
        <v>686</v>
      </c>
      <c r="W277" s="17" t="s">
        <v>8408</v>
      </c>
      <c r="X277" s="17" t="s">
        <v>8409</v>
      </c>
      <c r="Y277" s="261">
        <v>3600300317220</v>
      </c>
      <c r="Z277" s="228" t="s">
        <v>1581</v>
      </c>
      <c r="AA277" s="266">
        <v>2893.14</v>
      </c>
      <c r="AB277" s="65">
        <v>800</v>
      </c>
      <c r="AC277" s="65"/>
      <c r="AD277" s="65">
        <v>863</v>
      </c>
      <c r="AE277" s="65">
        <v>424</v>
      </c>
      <c r="AF277" s="65">
        <v>165</v>
      </c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148"/>
      <c r="AW277" s="65"/>
      <c r="AX277" s="65">
        <v>0</v>
      </c>
      <c r="AY277" s="65"/>
      <c r="AZ277" s="65">
        <v>641.14</v>
      </c>
      <c r="BA277" s="57">
        <v>0</v>
      </c>
      <c r="BB277" s="65">
        <v>38975.07</v>
      </c>
      <c r="BC277" s="65">
        <v>36081.93</v>
      </c>
      <c r="BD277" s="260"/>
      <c r="BE277" s="170">
        <v>1296</v>
      </c>
      <c r="BF277" s="163" t="s">
        <v>8702</v>
      </c>
      <c r="BG277" s="51" t="s">
        <v>8408</v>
      </c>
      <c r="BH277" s="17" t="s">
        <v>8409</v>
      </c>
      <c r="BI277" s="171">
        <v>800</v>
      </c>
      <c r="BJ277" s="172">
        <v>800</v>
      </c>
      <c r="BK277" s="171">
        <v>0</v>
      </c>
      <c r="BM277" s="48"/>
      <c r="BN277" s="67"/>
      <c r="BO277" s="67"/>
      <c r="BP277" s="48"/>
      <c r="BQ277" s="435" t="s">
        <v>8819</v>
      </c>
      <c r="BR277" s="380" t="s">
        <v>8820</v>
      </c>
      <c r="BS277" s="381"/>
      <c r="BT277" s="382" t="s">
        <v>789</v>
      </c>
      <c r="BU277" s="383" t="s">
        <v>789</v>
      </c>
      <c r="BV277" s="384" t="s">
        <v>1581</v>
      </c>
      <c r="BW277" s="384">
        <v>60120</v>
      </c>
      <c r="BX277" s="385" t="s">
        <v>8821</v>
      </c>
      <c r="BZ277" s="495">
        <v>223</v>
      </c>
      <c r="CA277" s="320" t="b">
        <f>EXACT(A277,CH277)</f>
        <v>1</v>
      </c>
      <c r="CB277" s="318" t="b">
        <f>EXACT(D277,CF277)</f>
        <v>1</v>
      </c>
      <c r="CC277" s="318" t="b">
        <f>EXACT(E277,CG277)</f>
        <v>1</v>
      </c>
      <c r="CD277" s="502">
        <f>+S276-BC276</f>
        <v>0</v>
      </c>
      <c r="CE277" s="17" t="s">
        <v>686</v>
      </c>
      <c r="CF277" s="17" t="s">
        <v>8408</v>
      </c>
      <c r="CG277" s="103" t="s">
        <v>8409</v>
      </c>
      <c r="CH277" s="275">
        <v>3600300317220</v>
      </c>
    </row>
    <row r="278" spans="1:93" s="51" customFormat="1">
      <c r="A278" s="452" t="s">
        <v>7859</v>
      </c>
      <c r="B278" s="83" t="s">
        <v>709</v>
      </c>
      <c r="C278" s="129" t="s">
        <v>686</v>
      </c>
      <c r="D278" s="158" t="s">
        <v>1278</v>
      </c>
      <c r="E278" s="92" t="s">
        <v>2403</v>
      </c>
      <c r="F278" s="452" t="s">
        <v>7859</v>
      </c>
      <c r="G278" s="59" t="s">
        <v>1580</v>
      </c>
      <c r="H278" s="449" t="s">
        <v>7977</v>
      </c>
      <c r="I278" s="234">
        <v>32507.42</v>
      </c>
      <c r="J278" s="234">
        <v>0</v>
      </c>
      <c r="K278" s="234">
        <v>0</v>
      </c>
      <c r="L278" s="234">
        <v>0</v>
      </c>
      <c r="M278" s="85">
        <v>0</v>
      </c>
      <c r="N278" s="85">
        <v>0</v>
      </c>
      <c r="O278" s="234">
        <v>0</v>
      </c>
      <c r="P278" s="234">
        <v>333.7</v>
      </c>
      <c r="Q278" s="234">
        <v>0</v>
      </c>
      <c r="R278" s="234">
        <v>19997.599999999999</v>
      </c>
      <c r="S278" s="234">
        <v>9023.7199999999975</v>
      </c>
      <c r="T278" s="227" t="s">
        <v>1581</v>
      </c>
      <c r="U278" s="496">
        <v>1224</v>
      </c>
      <c r="V278" s="129" t="s">
        <v>686</v>
      </c>
      <c r="W278" s="158" t="s">
        <v>1278</v>
      </c>
      <c r="X278" s="92" t="s">
        <v>2403</v>
      </c>
      <c r="Y278" s="262" t="s">
        <v>7859</v>
      </c>
      <c r="Z278" s="228" t="s">
        <v>1581</v>
      </c>
      <c r="AA278" s="55">
        <v>23483.7</v>
      </c>
      <c r="AB278" s="55">
        <v>16655</v>
      </c>
      <c r="AC278" s="59"/>
      <c r="AD278" s="175">
        <v>863</v>
      </c>
      <c r="AE278" s="175">
        <v>424</v>
      </c>
      <c r="AF278" s="59">
        <v>835.6</v>
      </c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>
        <v>1220</v>
      </c>
      <c r="AW278" s="59"/>
      <c r="AX278" s="59">
        <v>3152.4</v>
      </c>
      <c r="AY278" s="59"/>
      <c r="AZ278" s="59">
        <v>333.7</v>
      </c>
      <c r="BA278" s="59">
        <v>0</v>
      </c>
      <c r="BB278" s="59">
        <v>32507.42</v>
      </c>
      <c r="BC278" s="59">
        <v>9023.7199999999975</v>
      </c>
      <c r="BD278" s="252"/>
      <c r="BE278" s="170">
        <v>1226</v>
      </c>
      <c r="BF278" s="282" t="s">
        <v>8373</v>
      </c>
      <c r="BG278" s="158" t="s">
        <v>1278</v>
      </c>
      <c r="BH278" s="92" t="s">
        <v>2403</v>
      </c>
      <c r="BI278" s="140">
        <v>16655</v>
      </c>
      <c r="BJ278" s="140">
        <v>16655</v>
      </c>
      <c r="BK278" s="140">
        <v>0</v>
      </c>
      <c r="BL278" s="456"/>
      <c r="BM278" s="59"/>
      <c r="BN278" s="59"/>
      <c r="BO278" s="59"/>
      <c r="BP278" s="59"/>
      <c r="BQ278" s="369" t="s">
        <v>2488</v>
      </c>
      <c r="BR278" s="380">
        <v>7</v>
      </c>
      <c r="BS278" s="381"/>
      <c r="BT278" s="383" t="s">
        <v>1175</v>
      </c>
      <c r="BU278" s="383" t="s">
        <v>702</v>
      </c>
      <c r="BV278" s="388" t="s">
        <v>1581</v>
      </c>
      <c r="BW278" s="384">
        <v>60110</v>
      </c>
      <c r="BX278" s="385">
        <v>957703835</v>
      </c>
      <c r="BY278" s="76"/>
      <c r="BZ278" s="475">
        <v>1294</v>
      </c>
      <c r="CA278" s="320" t="b">
        <f>EXACT(A278,CH278)</f>
        <v>1</v>
      </c>
      <c r="CB278" s="318" t="b">
        <f>EXACT(D278,CF278)</f>
        <v>1</v>
      </c>
      <c r="CC278" s="318" t="b">
        <f>EXACT(E278,CG278)</f>
        <v>1</v>
      </c>
      <c r="CD278" s="502">
        <f>+S277-BC277</f>
        <v>0</v>
      </c>
      <c r="CE278" s="17" t="s">
        <v>686</v>
      </c>
      <c r="CF278" s="17" t="s">
        <v>1278</v>
      </c>
      <c r="CG278" s="103" t="s">
        <v>2403</v>
      </c>
      <c r="CH278" s="275" t="s">
        <v>7859</v>
      </c>
      <c r="CI278" s="447"/>
      <c r="CJ278" s="17"/>
      <c r="CK278" s="276"/>
      <c r="CL278" s="17"/>
      <c r="CM278" s="273"/>
      <c r="CN278" s="17"/>
      <c r="CO278" s="157"/>
    </row>
    <row r="279" spans="1:93" s="51" customFormat="1">
      <c r="A279" s="452" t="s">
        <v>5997</v>
      </c>
      <c r="B279" s="83" t="s">
        <v>709</v>
      </c>
      <c r="C279" s="237" t="s">
        <v>672</v>
      </c>
      <c r="D279" s="86" t="s">
        <v>5995</v>
      </c>
      <c r="E279" s="92" t="s">
        <v>5996</v>
      </c>
      <c r="F279" s="452" t="s">
        <v>5997</v>
      </c>
      <c r="G279" s="59" t="s">
        <v>1580</v>
      </c>
      <c r="H279" s="283" t="s">
        <v>6249</v>
      </c>
      <c r="I279" s="244">
        <v>33060.879999999997</v>
      </c>
      <c r="J279" s="310">
        <v>0</v>
      </c>
      <c r="K279" s="81">
        <v>0</v>
      </c>
      <c r="L279" s="81">
        <v>0</v>
      </c>
      <c r="M279" s="85">
        <v>0</v>
      </c>
      <c r="N279" s="81">
        <v>0</v>
      </c>
      <c r="O279" s="81">
        <v>0</v>
      </c>
      <c r="P279" s="85">
        <v>0</v>
      </c>
      <c r="Q279" s="81">
        <v>0</v>
      </c>
      <c r="R279" s="85">
        <v>28186.45</v>
      </c>
      <c r="S279" s="81">
        <v>4874.4299999999967</v>
      </c>
      <c r="T279" s="227" t="s">
        <v>1581</v>
      </c>
      <c r="U279" s="496">
        <v>961</v>
      </c>
      <c r="V279" s="237" t="s">
        <v>672</v>
      </c>
      <c r="W279" s="86" t="s">
        <v>5995</v>
      </c>
      <c r="X279" s="92" t="s">
        <v>5996</v>
      </c>
      <c r="Y279" s="261">
        <v>3600300416465</v>
      </c>
      <c r="Z279" s="228" t="s">
        <v>1581</v>
      </c>
      <c r="AA279" s="266">
        <v>28186.45</v>
      </c>
      <c r="AB279" s="65">
        <v>26899.45</v>
      </c>
      <c r="AC279" s="65"/>
      <c r="AD279" s="65">
        <v>863</v>
      </c>
      <c r="AE279" s="65">
        <v>424</v>
      </c>
      <c r="AF279" s="65"/>
      <c r="AG279" s="65"/>
      <c r="AH279" s="65"/>
      <c r="AI279" s="65"/>
      <c r="AJ279" s="65"/>
      <c r="AK279" s="65"/>
      <c r="AL279" s="65"/>
      <c r="AM279" s="65"/>
      <c r="AN279" s="65"/>
      <c r="AO279" s="65">
        <v>0</v>
      </c>
      <c r="AP279" s="65"/>
      <c r="AQ279" s="65"/>
      <c r="AR279" s="65"/>
      <c r="AS279" s="65"/>
      <c r="AT279" s="65"/>
      <c r="AU279" s="65"/>
      <c r="AV279" s="148"/>
      <c r="AW279" s="65"/>
      <c r="AX279" s="65">
        <v>0</v>
      </c>
      <c r="AY279" s="65"/>
      <c r="AZ279" s="65">
        <v>0</v>
      </c>
      <c r="BA279" s="57">
        <v>0</v>
      </c>
      <c r="BB279" s="65">
        <v>33060.879999999997</v>
      </c>
      <c r="BC279" s="65">
        <v>4874.4299999999967</v>
      </c>
      <c r="BD279" s="260"/>
      <c r="BE279" s="170">
        <v>962</v>
      </c>
      <c r="BF279" s="163" t="s">
        <v>6360</v>
      </c>
      <c r="BG279" s="86" t="s">
        <v>5995</v>
      </c>
      <c r="BH279" s="86" t="s">
        <v>5996</v>
      </c>
      <c r="BI279" s="65">
        <v>26899.45</v>
      </c>
      <c r="BJ279" s="57">
        <v>26899.45</v>
      </c>
      <c r="BK279" s="65">
        <v>0</v>
      </c>
      <c r="BL279" s="86"/>
      <c r="BM279" s="48"/>
      <c r="BN279" s="67"/>
      <c r="BO279" s="67"/>
      <c r="BP279" s="48"/>
      <c r="BQ279" s="368" t="s">
        <v>366</v>
      </c>
      <c r="BR279" s="380" t="s">
        <v>716</v>
      </c>
      <c r="BS279" s="381" t="s">
        <v>709</v>
      </c>
      <c r="BT279" s="382" t="s">
        <v>1300</v>
      </c>
      <c r="BU279" s="383" t="s">
        <v>789</v>
      </c>
      <c r="BV279" s="384" t="s">
        <v>1581</v>
      </c>
      <c r="BW279" s="384">
        <v>60250</v>
      </c>
      <c r="BX279" s="385" t="s">
        <v>6473</v>
      </c>
      <c r="BY279" s="76"/>
      <c r="BZ279" s="475">
        <v>1224</v>
      </c>
      <c r="CA279" s="320" t="b">
        <f>EXACT(A279,CH279)</f>
        <v>1</v>
      </c>
      <c r="CB279" s="318" t="b">
        <f>EXACT(D279,CF279)</f>
        <v>1</v>
      </c>
      <c r="CC279" s="318" t="b">
        <f>EXACT(E279,CG279)</f>
        <v>1</v>
      </c>
      <c r="CD279" s="502">
        <f>+S278-BC278</f>
        <v>0</v>
      </c>
      <c r="CE279" s="17" t="s">
        <v>672</v>
      </c>
      <c r="CF279" s="17" t="s">
        <v>5995</v>
      </c>
      <c r="CG279" s="103" t="s">
        <v>5996</v>
      </c>
      <c r="CH279" s="275">
        <v>3600300416465</v>
      </c>
      <c r="CK279" s="276"/>
      <c r="CM279" s="273"/>
      <c r="CN279" s="17"/>
      <c r="CO279" s="158"/>
    </row>
    <row r="280" spans="1:93" s="51" customFormat="1">
      <c r="A280" s="452" t="s">
        <v>8254</v>
      </c>
      <c r="B280" s="83" t="s">
        <v>709</v>
      </c>
      <c r="C280" s="238" t="s">
        <v>672</v>
      </c>
      <c r="D280" s="239" t="s">
        <v>216</v>
      </c>
      <c r="E280" s="240" t="s">
        <v>8250</v>
      </c>
      <c r="F280" s="452" t="s">
        <v>8254</v>
      </c>
      <c r="G280" s="59" t="s">
        <v>1580</v>
      </c>
      <c r="H280" s="449" t="s">
        <v>8264</v>
      </c>
      <c r="I280" s="418">
        <v>17417</v>
      </c>
      <c r="J280" s="418">
        <v>0</v>
      </c>
      <c r="K280" s="418">
        <v>0</v>
      </c>
      <c r="L280" s="418">
        <v>0</v>
      </c>
      <c r="M280" s="419">
        <v>0</v>
      </c>
      <c r="N280" s="419">
        <v>0</v>
      </c>
      <c r="O280" s="418">
        <v>0</v>
      </c>
      <c r="P280" s="418">
        <v>0</v>
      </c>
      <c r="Q280" s="418">
        <v>0</v>
      </c>
      <c r="R280" s="418">
        <v>10363</v>
      </c>
      <c r="S280" s="418">
        <v>5754</v>
      </c>
      <c r="T280" s="227" t="s">
        <v>1581</v>
      </c>
      <c r="U280" s="496">
        <v>1430</v>
      </c>
      <c r="V280" s="238" t="s">
        <v>672</v>
      </c>
      <c r="W280" s="239" t="s">
        <v>216</v>
      </c>
      <c r="X280" s="240" t="s">
        <v>8250</v>
      </c>
      <c r="Y280" s="262">
        <v>3600300509391</v>
      </c>
      <c r="Z280" s="228" t="s">
        <v>1581</v>
      </c>
      <c r="AA280" s="266">
        <v>11663</v>
      </c>
      <c r="AB280" s="66">
        <v>9500</v>
      </c>
      <c r="AC280" s="65"/>
      <c r="AD280" s="266">
        <v>863</v>
      </c>
      <c r="AE280" s="266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6"/>
      <c r="AR280" s="65"/>
      <c r="AS280" s="65"/>
      <c r="AT280" s="65"/>
      <c r="AU280" s="65"/>
      <c r="AV280" s="148"/>
      <c r="AW280" s="65"/>
      <c r="AX280" s="65">
        <v>1300</v>
      </c>
      <c r="AY280" s="66"/>
      <c r="AZ280" s="66">
        <v>0</v>
      </c>
      <c r="BA280" s="74">
        <v>0</v>
      </c>
      <c r="BB280" s="66">
        <v>17417</v>
      </c>
      <c r="BC280" s="66">
        <v>5754</v>
      </c>
      <c r="BD280" s="252"/>
      <c r="BE280" s="170">
        <v>1432</v>
      </c>
      <c r="BF280" s="101" t="s">
        <v>8367</v>
      </c>
      <c r="BG280" s="158" t="s">
        <v>216</v>
      </c>
      <c r="BH280" s="92" t="s">
        <v>8250</v>
      </c>
      <c r="BI280" s="66">
        <v>15680</v>
      </c>
      <c r="BJ280" s="58">
        <v>9500</v>
      </c>
      <c r="BK280" s="58">
        <v>6180</v>
      </c>
      <c r="BL280" s="158"/>
      <c r="BM280" s="48"/>
      <c r="BN280" s="67"/>
      <c r="BO280" s="67"/>
      <c r="BP280" s="59"/>
      <c r="BQ280" s="370">
        <v>44</v>
      </c>
      <c r="BR280" s="387">
        <v>12</v>
      </c>
      <c r="BS280" s="398"/>
      <c r="BT280" s="388" t="s">
        <v>1300</v>
      </c>
      <c r="BU280" s="388" t="s">
        <v>789</v>
      </c>
      <c r="BV280" s="388" t="s">
        <v>1581</v>
      </c>
      <c r="BW280" s="389">
        <v>60250</v>
      </c>
      <c r="BX280" s="416" t="s">
        <v>8260</v>
      </c>
      <c r="BY280" s="22"/>
      <c r="BZ280" s="495">
        <v>961</v>
      </c>
      <c r="CA280" s="320" t="b">
        <f>EXACT(A280,CH280)</f>
        <v>1</v>
      </c>
      <c r="CB280" s="318" t="b">
        <f>EXACT(D280,CF280)</f>
        <v>1</v>
      </c>
      <c r="CC280" s="318" t="b">
        <f>EXACT(E280,CG280)</f>
        <v>1</v>
      </c>
      <c r="CD280" s="502">
        <f>+S280-BC280</f>
        <v>0</v>
      </c>
      <c r="CE280" s="17" t="s">
        <v>672</v>
      </c>
      <c r="CF280" s="17" t="s">
        <v>216</v>
      </c>
      <c r="CG280" s="103" t="s">
        <v>8250</v>
      </c>
      <c r="CH280" s="275">
        <v>3600300509391</v>
      </c>
      <c r="CI280" s="447"/>
      <c r="CJ280" s="17"/>
      <c r="CK280" s="276"/>
      <c r="CM280" s="273"/>
      <c r="CN280" s="17"/>
      <c r="CO280" s="157"/>
    </row>
    <row r="281" spans="1:93" s="51" customFormat="1">
      <c r="A281" s="452" t="s">
        <v>7817</v>
      </c>
      <c r="B281" s="83" t="s">
        <v>709</v>
      </c>
      <c r="C281" s="129" t="s">
        <v>686</v>
      </c>
      <c r="D281" s="158" t="s">
        <v>7702</v>
      </c>
      <c r="E281" s="92" t="s">
        <v>7703</v>
      </c>
      <c r="F281" s="452" t="s">
        <v>7817</v>
      </c>
      <c r="G281" s="59" t="s">
        <v>1580</v>
      </c>
      <c r="H281" s="449" t="s">
        <v>7932</v>
      </c>
      <c r="I281" s="234">
        <v>51880</v>
      </c>
      <c r="J281" s="234">
        <v>0</v>
      </c>
      <c r="K281" s="234">
        <v>0</v>
      </c>
      <c r="L281" s="234">
        <v>0</v>
      </c>
      <c r="M281" s="85">
        <v>0</v>
      </c>
      <c r="N281" s="85">
        <v>0</v>
      </c>
      <c r="O281" s="234">
        <v>0</v>
      </c>
      <c r="P281" s="234">
        <v>1476.34</v>
      </c>
      <c r="Q281" s="234">
        <v>0</v>
      </c>
      <c r="R281" s="234">
        <v>30232.2</v>
      </c>
      <c r="S281" s="234">
        <v>20171.46</v>
      </c>
      <c r="T281" s="227" t="s">
        <v>1581</v>
      </c>
      <c r="U281" s="496">
        <v>738</v>
      </c>
      <c r="V281" s="129" t="s">
        <v>686</v>
      </c>
      <c r="W281" s="158" t="s">
        <v>7702</v>
      </c>
      <c r="X281" s="92" t="s">
        <v>7703</v>
      </c>
      <c r="Y281" s="262" t="s">
        <v>7817</v>
      </c>
      <c r="Z281" s="228" t="s">
        <v>1581</v>
      </c>
      <c r="AA281" s="54">
        <v>31708.54</v>
      </c>
      <c r="AB281" s="55">
        <v>27400</v>
      </c>
      <c r="AC281" s="56"/>
      <c r="AD281" s="175">
        <v>863</v>
      </c>
      <c r="AE281" s="175">
        <v>424</v>
      </c>
      <c r="AF281" s="55">
        <v>1545.2</v>
      </c>
      <c r="AG281" s="55"/>
      <c r="AH281" s="55"/>
      <c r="AI281" s="55"/>
      <c r="AJ281" s="55"/>
      <c r="AK281" s="55"/>
      <c r="AL281" s="55"/>
      <c r="AM281" s="57"/>
      <c r="AN281" s="57"/>
      <c r="AO281" s="57"/>
      <c r="AP281" s="57"/>
      <c r="AQ281" s="58"/>
      <c r="AR281" s="58"/>
      <c r="AS281" s="57"/>
      <c r="AT281" s="57"/>
      <c r="AU281" s="57"/>
      <c r="AV281" s="147"/>
      <c r="AW281" s="57"/>
      <c r="AX281" s="57">
        <v>0</v>
      </c>
      <c r="AY281" s="58"/>
      <c r="AZ281" s="58">
        <v>1476.34</v>
      </c>
      <c r="BA281" s="74">
        <v>0</v>
      </c>
      <c r="BB281" s="58">
        <v>51880</v>
      </c>
      <c r="BC281" s="58">
        <v>20171.46</v>
      </c>
      <c r="BD281" s="252"/>
      <c r="BE281" s="170">
        <v>739</v>
      </c>
      <c r="BF281" s="101" t="s">
        <v>8329</v>
      </c>
      <c r="BG281" s="158" t="s">
        <v>7702</v>
      </c>
      <c r="BH281" s="92" t="s">
        <v>7703</v>
      </c>
      <c r="BI281" s="58">
        <v>27400</v>
      </c>
      <c r="BJ281" s="58">
        <v>27400</v>
      </c>
      <c r="BK281" s="58">
        <v>0</v>
      </c>
      <c r="BL281" s="158"/>
      <c r="BM281" s="59"/>
      <c r="BN281" s="60"/>
      <c r="BO281" s="60"/>
      <c r="BP281" s="59"/>
      <c r="BQ281" s="369" t="s">
        <v>8031</v>
      </c>
      <c r="BR281" s="380">
        <v>9</v>
      </c>
      <c r="BS281" s="381" t="s">
        <v>709</v>
      </c>
      <c r="BT281" s="383" t="s">
        <v>3259</v>
      </c>
      <c r="BU281" s="383" t="s">
        <v>702</v>
      </c>
      <c r="BV281" s="383" t="s">
        <v>128</v>
      </c>
      <c r="BW281" s="383">
        <v>60110</v>
      </c>
      <c r="BX281" s="385"/>
      <c r="BY281" s="84"/>
      <c r="BZ281" s="475">
        <v>1430</v>
      </c>
      <c r="CA281" s="320" t="b">
        <f>EXACT(A281,CH281)</f>
        <v>1</v>
      </c>
      <c r="CB281" s="318" t="b">
        <f>EXACT(D281,CF281)</f>
        <v>1</v>
      </c>
      <c r="CC281" s="318" t="b">
        <f>EXACT(E281,CG281)</f>
        <v>1</v>
      </c>
      <c r="CD281" s="502">
        <f>+S280-BC280</f>
        <v>0</v>
      </c>
      <c r="CE281" s="17" t="s">
        <v>686</v>
      </c>
      <c r="CF281" s="90" t="s">
        <v>7702</v>
      </c>
      <c r="CG281" s="103" t="s">
        <v>7703</v>
      </c>
      <c r="CH281" s="275" t="s">
        <v>7817</v>
      </c>
      <c r="CI281" s="447"/>
      <c r="CK281" s="276"/>
      <c r="CM281" s="273"/>
      <c r="CN281" s="17"/>
      <c r="CO281" s="158"/>
    </row>
    <row r="282" spans="1:93" s="51" customFormat="1">
      <c r="A282" s="451" t="s">
        <v>5306</v>
      </c>
      <c r="B282" s="83" t="s">
        <v>709</v>
      </c>
      <c r="C282" s="129" t="s">
        <v>686</v>
      </c>
      <c r="D282" s="158" t="s">
        <v>5304</v>
      </c>
      <c r="E282" s="92" t="s">
        <v>5305</v>
      </c>
      <c r="F282" s="451" t="s">
        <v>5306</v>
      </c>
      <c r="G282" s="59" t="s">
        <v>1580</v>
      </c>
      <c r="H282" s="449" t="s">
        <v>5307</v>
      </c>
      <c r="I282" s="234">
        <v>28005.97</v>
      </c>
      <c r="J282" s="234">
        <v>0</v>
      </c>
      <c r="K282" s="234">
        <v>0</v>
      </c>
      <c r="L282" s="234">
        <v>0</v>
      </c>
      <c r="M282" s="85">
        <v>0</v>
      </c>
      <c r="N282" s="85">
        <v>0</v>
      </c>
      <c r="O282" s="234">
        <v>0</v>
      </c>
      <c r="P282" s="234">
        <v>70.13</v>
      </c>
      <c r="Q282" s="234">
        <v>0</v>
      </c>
      <c r="R282" s="234">
        <v>18597.45</v>
      </c>
      <c r="S282" s="234">
        <v>6501.23</v>
      </c>
      <c r="T282" s="227" t="s">
        <v>1581</v>
      </c>
      <c r="U282" s="496">
        <v>536</v>
      </c>
      <c r="V282" s="129" t="s">
        <v>686</v>
      </c>
      <c r="W282" s="158" t="s">
        <v>5304</v>
      </c>
      <c r="X282" s="92" t="s">
        <v>5305</v>
      </c>
      <c r="Y282" s="262">
        <v>3600400010037</v>
      </c>
      <c r="Z282" s="228" t="s">
        <v>1581</v>
      </c>
      <c r="AA282" s="266">
        <v>21504.74</v>
      </c>
      <c r="AB282" s="65">
        <v>16387.75</v>
      </c>
      <c r="AC282" s="65"/>
      <c r="AD282" s="65">
        <v>863</v>
      </c>
      <c r="AE282" s="65"/>
      <c r="AF282" s="65">
        <v>1346.7</v>
      </c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148"/>
      <c r="AW282" s="65"/>
      <c r="AX282" s="65">
        <v>2837.16</v>
      </c>
      <c r="AY282" s="65"/>
      <c r="AZ282" s="65">
        <v>70.13</v>
      </c>
      <c r="BA282" s="57">
        <v>0</v>
      </c>
      <c r="BB282" s="65">
        <v>28005.97</v>
      </c>
      <c r="BC282" s="65">
        <v>6501.23</v>
      </c>
      <c r="BD282" s="252"/>
      <c r="BE282" s="170">
        <v>537</v>
      </c>
      <c r="BF282" s="163" t="s">
        <v>5586</v>
      </c>
      <c r="BG282" s="158" t="s">
        <v>5304</v>
      </c>
      <c r="BH282" s="92" t="s">
        <v>5305</v>
      </c>
      <c r="BI282" s="171">
        <v>16387.75</v>
      </c>
      <c r="BJ282" s="172">
        <v>16387.75</v>
      </c>
      <c r="BK282" s="171">
        <v>0</v>
      </c>
      <c r="BL282" s="86"/>
      <c r="BM282" s="48"/>
      <c r="BN282" s="67"/>
      <c r="BO282" s="67"/>
      <c r="BP282" s="48"/>
      <c r="BQ282" s="368" t="s">
        <v>5741</v>
      </c>
      <c r="BR282" s="380" t="s">
        <v>676</v>
      </c>
      <c r="BS282" s="381" t="s">
        <v>51</v>
      </c>
      <c r="BT282" s="382" t="s">
        <v>702</v>
      </c>
      <c r="BU282" s="383" t="s">
        <v>702</v>
      </c>
      <c r="BV282" s="384" t="s">
        <v>1581</v>
      </c>
      <c r="BW282" s="384">
        <v>60110</v>
      </c>
      <c r="BX282" s="385" t="s">
        <v>5742</v>
      </c>
      <c r="BY282" s="76"/>
      <c r="BZ282" s="475">
        <v>738</v>
      </c>
      <c r="CA282" s="320" t="b">
        <f>EXACT(A282,CH282)</f>
        <v>1</v>
      </c>
      <c r="CB282" s="318" t="b">
        <f>EXACT(D282,CF282)</f>
        <v>1</v>
      </c>
      <c r="CC282" s="318" t="b">
        <f>EXACT(E282,CG282)</f>
        <v>1</v>
      </c>
      <c r="CD282" s="502">
        <f>+S281-BC281</f>
        <v>0</v>
      </c>
      <c r="CE282" s="17" t="s">
        <v>686</v>
      </c>
      <c r="CF282" s="157" t="s">
        <v>5304</v>
      </c>
      <c r="CG282" s="99" t="s">
        <v>5305</v>
      </c>
      <c r="CH282" s="311">
        <v>3600400010037</v>
      </c>
      <c r="CK282" s="276"/>
      <c r="CL282" s="17"/>
      <c r="CM282" s="273"/>
      <c r="CN282" s="17"/>
      <c r="CO282" s="158"/>
    </row>
    <row r="283" spans="1:93" s="51" customFormat="1">
      <c r="A283" s="451" t="s">
        <v>7528</v>
      </c>
      <c r="B283" s="83" t="s">
        <v>709</v>
      </c>
      <c r="C283" s="129" t="s">
        <v>672</v>
      </c>
      <c r="D283" s="158" t="s">
        <v>72</v>
      </c>
      <c r="E283" s="92" t="s">
        <v>73</v>
      </c>
      <c r="F283" s="451" t="s">
        <v>7528</v>
      </c>
      <c r="G283" s="59" t="s">
        <v>1580</v>
      </c>
      <c r="H283" s="449" t="s">
        <v>1689</v>
      </c>
      <c r="I283" s="234">
        <v>7588</v>
      </c>
      <c r="J283" s="234">
        <v>0</v>
      </c>
      <c r="K283" s="234">
        <v>0</v>
      </c>
      <c r="L283" s="234">
        <v>0</v>
      </c>
      <c r="M283" s="85">
        <v>0</v>
      </c>
      <c r="N283" s="85">
        <v>0</v>
      </c>
      <c r="O283" s="234">
        <v>0</v>
      </c>
      <c r="P283" s="234">
        <v>0</v>
      </c>
      <c r="Q283" s="234">
        <v>0</v>
      </c>
      <c r="R283" s="234">
        <v>6200</v>
      </c>
      <c r="S283" s="234">
        <v>937.65999999999985</v>
      </c>
      <c r="T283" s="227" t="s">
        <v>1581</v>
      </c>
      <c r="U283" s="496">
        <v>1453</v>
      </c>
      <c r="V283" s="129" t="s">
        <v>672</v>
      </c>
      <c r="W283" s="158" t="s">
        <v>72</v>
      </c>
      <c r="X283" s="92" t="s">
        <v>73</v>
      </c>
      <c r="Y283" s="262">
        <v>3600400012056</v>
      </c>
      <c r="Z283" s="228" t="s">
        <v>1581</v>
      </c>
      <c r="AA283" s="266">
        <v>6650.34</v>
      </c>
      <c r="AB283" s="66">
        <v>6200</v>
      </c>
      <c r="AC283" s="65"/>
      <c r="AD283" s="266"/>
      <c r="AE283" s="266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148"/>
      <c r="AW283" s="65"/>
      <c r="AX283" s="65">
        <v>450.34</v>
      </c>
      <c r="AY283" s="65"/>
      <c r="AZ283" s="66">
        <v>0</v>
      </c>
      <c r="BA283" s="74">
        <v>0</v>
      </c>
      <c r="BB283" s="66">
        <v>7588</v>
      </c>
      <c r="BC283" s="66">
        <v>937.65999999999985</v>
      </c>
      <c r="BD283" s="252"/>
      <c r="BE283" s="170">
        <v>1456</v>
      </c>
      <c r="BF283" s="101" t="s">
        <v>123</v>
      </c>
      <c r="BG283" s="158" t="s">
        <v>72</v>
      </c>
      <c r="BH283" s="92" t="s">
        <v>73</v>
      </c>
      <c r="BI283" s="66">
        <v>6200</v>
      </c>
      <c r="BJ283" s="58">
        <v>6200</v>
      </c>
      <c r="BK283" s="124">
        <v>0</v>
      </c>
      <c r="BL283" s="158"/>
      <c r="BM283" s="48"/>
      <c r="BN283" s="67"/>
      <c r="BO283" s="67"/>
      <c r="BP283" s="48"/>
      <c r="BQ283" s="368" t="s">
        <v>5876</v>
      </c>
      <c r="BR283" s="380" t="s">
        <v>1080</v>
      </c>
      <c r="BS283" s="381" t="s">
        <v>709</v>
      </c>
      <c r="BT283" s="382" t="s">
        <v>3259</v>
      </c>
      <c r="BU283" s="382" t="s">
        <v>702</v>
      </c>
      <c r="BV283" s="384" t="s">
        <v>1581</v>
      </c>
      <c r="BW283" s="384">
        <v>60110</v>
      </c>
      <c r="BX283" s="385" t="s">
        <v>2922</v>
      </c>
      <c r="BY283" s="22"/>
      <c r="BZ283" s="495">
        <v>537</v>
      </c>
      <c r="CA283" s="320" t="b">
        <f>EXACT(A283,CH283)</f>
        <v>1</v>
      </c>
      <c r="CB283" s="318" t="b">
        <f>EXACT(D283,CF283)</f>
        <v>1</v>
      </c>
      <c r="CC283" s="318" t="b">
        <f>EXACT(E283,CG283)</f>
        <v>1</v>
      </c>
      <c r="CD283" s="502">
        <f>+S283-BC283</f>
        <v>0</v>
      </c>
      <c r="CE283" s="17" t="s">
        <v>672</v>
      </c>
      <c r="CF283" s="157" t="s">
        <v>72</v>
      </c>
      <c r="CG283" s="99" t="s">
        <v>73</v>
      </c>
      <c r="CH283" s="311">
        <v>3600400012056</v>
      </c>
      <c r="CI283" s="447"/>
      <c r="CJ283" s="17"/>
      <c r="CK283" s="276"/>
      <c r="CL283" s="17"/>
      <c r="CM283" s="273"/>
      <c r="CN283" s="17"/>
      <c r="CO283" s="17"/>
    </row>
    <row r="284" spans="1:93">
      <c r="A284" s="452" t="s">
        <v>4543</v>
      </c>
      <c r="B284" s="83" t="s">
        <v>709</v>
      </c>
      <c r="C284" s="129" t="s">
        <v>695</v>
      </c>
      <c r="D284" s="158" t="s">
        <v>1239</v>
      </c>
      <c r="E284" s="92" t="s">
        <v>1240</v>
      </c>
      <c r="F284" s="452" t="s">
        <v>4543</v>
      </c>
      <c r="G284" s="59" t="s">
        <v>1580</v>
      </c>
      <c r="H284" s="449" t="s">
        <v>1055</v>
      </c>
      <c r="I284" s="234">
        <v>18536.8</v>
      </c>
      <c r="J284" s="234">
        <v>0</v>
      </c>
      <c r="K284" s="234">
        <v>0</v>
      </c>
      <c r="L284" s="234">
        <v>0</v>
      </c>
      <c r="M284" s="85">
        <v>1704</v>
      </c>
      <c r="N284" s="85">
        <v>0</v>
      </c>
      <c r="O284" s="234">
        <v>0</v>
      </c>
      <c r="P284" s="234">
        <v>0</v>
      </c>
      <c r="Q284" s="234">
        <v>0</v>
      </c>
      <c r="R284" s="234">
        <v>863</v>
      </c>
      <c r="S284" s="234">
        <v>19377.8</v>
      </c>
      <c r="T284" s="227" t="s">
        <v>1581</v>
      </c>
      <c r="U284" s="496">
        <v>1126</v>
      </c>
      <c r="V284" s="129" t="s">
        <v>695</v>
      </c>
      <c r="W284" s="158" t="s">
        <v>1239</v>
      </c>
      <c r="X284" s="92" t="s">
        <v>1240</v>
      </c>
      <c r="Y284" s="262">
        <v>3600400023007</v>
      </c>
      <c r="Z284" s="228" t="s">
        <v>1581</v>
      </c>
      <c r="AA284" s="266">
        <v>863</v>
      </c>
      <c r="AB284" s="66">
        <v>0</v>
      </c>
      <c r="AC284" s="65"/>
      <c r="AD284" s="266">
        <v>863</v>
      </c>
      <c r="AE284" s="266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148"/>
      <c r="AW284" s="65"/>
      <c r="AX284" s="65">
        <v>0</v>
      </c>
      <c r="AY284" s="66"/>
      <c r="AZ284" s="66">
        <v>0</v>
      </c>
      <c r="BA284" s="74">
        <v>0</v>
      </c>
      <c r="BB284" s="66">
        <v>20240.8</v>
      </c>
      <c r="BC284" s="66">
        <v>19377.8</v>
      </c>
      <c r="BD284" s="252"/>
      <c r="BE284" s="170">
        <v>1127</v>
      </c>
      <c r="BF284" s="101" t="s">
        <v>7143</v>
      </c>
      <c r="BG284" s="158" t="s">
        <v>1239</v>
      </c>
      <c r="BH284" s="92" t="s">
        <v>1240</v>
      </c>
      <c r="BI284" s="66">
        <v>0</v>
      </c>
      <c r="BJ284" s="58">
        <v>0</v>
      </c>
      <c r="BK284" s="124">
        <v>0</v>
      </c>
      <c r="BL284" s="158"/>
      <c r="BM284" s="48"/>
      <c r="BN284" s="67"/>
      <c r="BO284" s="67"/>
      <c r="BP284" s="48"/>
      <c r="BQ284" s="368" t="s">
        <v>1343</v>
      </c>
      <c r="BR284" s="380" t="s">
        <v>689</v>
      </c>
      <c r="BS284" s="381" t="s">
        <v>709</v>
      </c>
      <c r="BT284" s="382" t="s">
        <v>702</v>
      </c>
      <c r="BU284" s="383" t="s">
        <v>702</v>
      </c>
      <c r="BV284" s="384" t="s">
        <v>1581</v>
      </c>
      <c r="BW284" s="384">
        <v>60110</v>
      </c>
      <c r="BX284" s="385"/>
      <c r="BY284" s="84"/>
      <c r="BZ284" s="475">
        <v>1454</v>
      </c>
      <c r="CA284" s="320" t="b">
        <f>EXACT(A284,CH284)</f>
        <v>1</v>
      </c>
      <c r="CB284" s="318" t="b">
        <f>EXACT(D284,CF284)</f>
        <v>1</v>
      </c>
      <c r="CC284" s="318" t="b">
        <f>EXACT(E284,CG284)</f>
        <v>1</v>
      </c>
      <c r="CD284" s="502">
        <f>+S283-BC283</f>
        <v>0</v>
      </c>
      <c r="CE284" s="86" t="s">
        <v>695</v>
      </c>
      <c r="CF284" s="17" t="s">
        <v>1239</v>
      </c>
      <c r="CG284" s="103" t="s">
        <v>1240</v>
      </c>
      <c r="CH284" s="275">
        <v>3600400023007</v>
      </c>
    </row>
    <row r="285" spans="1:93" s="51" customFormat="1">
      <c r="A285" s="451" t="s">
        <v>7787</v>
      </c>
      <c r="B285" s="83" t="s">
        <v>709</v>
      </c>
      <c r="C285" s="129" t="s">
        <v>686</v>
      </c>
      <c r="D285" s="158" t="s">
        <v>7665</v>
      </c>
      <c r="E285" s="92" t="s">
        <v>7666</v>
      </c>
      <c r="F285" s="451" t="s">
        <v>7787</v>
      </c>
      <c r="G285" s="59" t="s">
        <v>1580</v>
      </c>
      <c r="H285" s="449" t="s">
        <v>7901</v>
      </c>
      <c r="I285" s="234">
        <v>19428.78</v>
      </c>
      <c r="J285" s="234">
        <v>0</v>
      </c>
      <c r="K285" s="234">
        <v>0</v>
      </c>
      <c r="L285" s="234">
        <v>0</v>
      </c>
      <c r="M285" s="85">
        <v>0</v>
      </c>
      <c r="N285" s="85">
        <v>0</v>
      </c>
      <c r="O285" s="234">
        <v>0</v>
      </c>
      <c r="P285" s="234">
        <v>0</v>
      </c>
      <c r="Q285" s="234">
        <v>0</v>
      </c>
      <c r="R285" s="234">
        <v>10382</v>
      </c>
      <c r="S285" s="234">
        <v>9046.7799999999988</v>
      </c>
      <c r="T285" s="227" t="s">
        <v>1581</v>
      </c>
      <c r="U285" s="496">
        <v>380</v>
      </c>
      <c r="V285" s="129" t="s">
        <v>686</v>
      </c>
      <c r="W285" s="158" t="s">
        <v>7665</v>
      </c>
      <c r="X285" s="92" t="s">
        <v>7666</v>
      </c>
      <c r="Y285" s="262" t="s">
        <v>7787</v>
      </c>
      <c r="Z285" s="228" t="s">
        <v>1581</v>
      </c>
      <c r="AA285" s="266">
        <v>10382</v>
      </c>
      <c r="AB285" s="66">
        <v>8025</v>
      </c>
      <c r="AC285" s="65"/>
      <c r="AD285" s="266">
        <v>863</v>
      </c>
      <c r="AE285" s="266"/>
      <c r="AF285" s="65">
        <v>1494</v>
      </c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148"/>
      <c r="AW285" s="65"/>
      <c r="AX285" s="65">
        <v>0</v>
      </c>
      <c r="AY285" s="65"/>
      <c r="AZ285" s="66">
        <v>0</v>
      </c>
      <c r="BA285" s="74">
        <v>0</v>
      </c>
      <c r="BB285" s="66">
        <v>19428.78</v>
      </c>
      <c r="BC285" s="66">
        <v>9046.7799999999988</v>
      </c>
      <c r="BD285" s="252"/>
      <c r="BE285" s="170">
        <v>381</v>
      </c>
      <c r="BF285" s="101" t="s">
        <v>8298</v>
      </c>
      <c r="BG285" s="158" t="s">
        <v>7665</v>
      </c>
      <c r="BH285" s="92" t="s">
        <v>7666</v>
      </c>
      <c r="BI285" s="169">
        <v>8025</v>
      </c>
      <c r="BJ285" s="124">
        <v>8025</v>
      </c>
      <c r="BK285" s="124">
        <v>0</v>
      </c>
      <c r="BL285" s="158"/>
      <c r="BM285" s="48"/>
      <c r="BN285" s="67"/>
      <c r="BO285" s="67"/>
      <c r="BP285" s="59"/>
      <c r="BQ285" s="370" t="s">
        <v>8003</v>
      </c>
      <c r="BR285" s="387">
        <v>2</v>
      </c>
      <c r="BS285" s="381" t="s">
        <v>709</v>
      </c>
      <c r="BT285" s="382" t="s">
        <v>702</v>
      </c>
      <c r="BU285" s="383" t="s">
        <v>702</v>
      </c>
      <c r="BV285" s="384" t="s">
        <v>1581</v>
      </c>
      <c r="BW285" s="384">
        <v>60110</v>
      </c>
      <c r="BX285" s="389" t="s">
        <v>8004</v>
      </c>
      <c r="BY285" s="62"/>
      <c r="BZ285" s="495">
        <v>1125</v>
      </c>
      <c r="CA285" s="320" t="b">
        <f>EXACT(A285,CH285)</f>
        <v>1</v>
      </c>
      <c r="CB285" s="318" t="b">
        <f>EXACT(D285,CF285)</f>
        <v>1</v>
      </c>
      <c r="CC285" s="318" t="b">
        <f>EXACT(E285,CG285)</f>
        <v>1</v>
      </c>
      <c r="CD285" s="502">
        <f>+S284-BC284</f>
        <v>0</v>
      </c>
      <c r="CE285" s="17" t="s">
        <v>686</v>
      </c>
      <c r="CF285" s="17" t="s">
        <v>7665</v>
      </c>
      <c r="CG285" s="103" t="s">
        <v>7666</v>
      </c>
      <c r="CH285" s="275" t="s">
        <v>7787</v>
      </c>
      <c r="CI285" s="447"/>
      <c r="CJ285" s="17"/>
      <c r="CK285" s="276"/>
      <c r="CL285" s="17"/>
      <c r="CM285" s="17"/>
      <c r="CN285" s="17"/>
      <c r="CO285" s="17"/>
    </row>
    <row r="286" spans="1:93" s="51" customFormat="1">
      <c r="A286" s="452" t="s">
        <v>5039</v>
      </c>
      <c r="B286" s="83" t="s">
        <v>709</v>
      </c>
      <c r="C286" s="129" t="s">
        <v>672</v>
      </c>
      <c r="D286" s="158" t="s">
        <v>1142</v>
      </c>
      <c r="E286" s="92" t="s">
        <v>1143</v>
      </c>
      <c r="F286" s="452" t="s">
        <v>5039</v>
      </c>
      <c r="G286" s="59" t="s">
        <v>1580</v>
      </c>
      <c r="H286" s="449" t="s">
        <v>2973</v>
      </c>
      <c r="I286" s="234">
        <v>16282</v>
      </c>
      <c r="J286" s="234">
        <v>0</v>
      </c>
      <c r="K286" s="234">
        <v>266.35000000000002</v>
      </c>
      <c r="L286" s="234">
        <v>0</v>
      </c>
      <c r="M286" s="85">
        <v>3714</v>
      </c>
      <c r="N286" s="85">
        <v>0</v>
      </c>
      <c r="O286" s="234">
        <v>0</v>
      </c>
      <c r="P286" s="234">
        <v>0</v>
      </c>
      <c r="Q286" s="234">
        <v>0</v>
      </c>
      <c r="R286" s="234">
        <v>11110</v>
      </c>
      <c r="S286" s="234">
        <v>9152.3499999999985</v>
      </c>
      <c r="T286" s="227" t="s">
        <v>1581</v>
      </c>
      <c r="U286" s="496">
        <v>675</v>
      </c>
      <c r="V286" s="129" t="s">
        <v>672</v>
      </c>
      <c r="W286" s="158" t="s">
        <v>1142</v>
      </c>
      <c r="X286" s="92" t="s">
        <v>1143</v>
      </c>
      <c r="Y286" s="262">
        <v>3600400030780</v>
      </c>
      <c r="Z286" s="228" t="s">
        <v>1581</v>
      </c>
      <c r="AA286" s="54">
        <v>11110</v>
      </c>
      <c r="AB286" s="55">
        <v>11110</v>
      </c>
      <c r="AC286" s="56"/>
      <c r="AD286" s="175">
        <v>0</v>
      </c>
      <c r="AE286" s="175">
        <v>0</v>
      </c>
      <c r="AF286" s="55"/>
      <c r="AG286" s="55"/>
      <c r="AH286" s="55"/>
      <c r="AI286" s="55"/>
      <c r="AJ286" s="55"/>
      <c r="AK286" s="55"/>
      <c r="AL286" s="55"/>
      <c r="AM286" s="57"/>
      <c r="AN286" s="57"/>
      <c r="AO286" s="57"/>
      <c r="AP286" s="57"/>
      <c r="AQ286" s="58"/>
      <c r="AR286" s="58"/>
      <c r="AS286" s="57"/>
      <c r="AT286" s="57"/>
      <c r="AU286" s="57"/>
      <c r="AV286" s="147"/>
      <c r="AW286" s="57"/>
      <c r="AX286" s="57">
        <v>0</v>
      </c>
      <c r="AY286" s="58"/>
      <c r="AZ286" s="58">
        <v>0</v>
      </c>
      <c r="BA286" s="74">
        <v>0</v>
      </c>
      <c r="BB286" s="58">
        <v>20262.349999999999</v>
      </c>
      <c r="BC286" s="58">
        <v>9152.3499999999985</v>
      </c>
      <c r="BD286" s="252"/>
      <c r="BE286" s="170">
        <v>676</v>
      </c>
      <c r="BF286" s="101" t="s">
        <v>1167</v>
      </c>
      <c r="BG286" s="158" t="s">
        <v>1142</v>
      </c>
      <c r="BH286" s="92" t="s">
        <v>1143</v>
      </c>
      <c r="BI286" s="58">
        <v>11110</v>
      </c>
      <c r="BJ286" s="58">
        <v>11110</v>
      </c>
      <c r="BK286" s="58">
        <v>0</v>
      </c>
      <c r="BL286" s="158"/>
      <c r="BM286" s="59"/>
      <c r="BN286" s="60"/>
      <c r="BO286" s="60"/>
      <c r="BP286" s="48"/>
      <c r="BQ286" s="368">
        <v>22</v>
      </c>
      <c r="BR286" s="380" t="s">
        <v>698</v>
      </c>
      <c r="BS286" s="381" t="s">
        <v>709</v>
      </c>
      <c r="BT286" s="382" t="s">
        <v>805</v>
      </c>
      <c r="BU286" s="383" t="s">
        <v>702</v>
      </c>
      <c r="BV286" s="384" t="s">
        <v>1581</v>
      </c>
      <c r="BW286" s="384">
        <v>60110</v>
      </c>
      <c r="BX286" s="385"/>
      <c r="BY286" s="84"/>
      <c r="BZ286" s="495">
        <v>381</v>
      </c>
      <c r="CA286" s="320" t="b">
        <f>EXACT(A286,CH286)</f>
        <v>1</v>
      </c>
      <c r="CB286" s="318" t="b">
        <f>EXACT(D286,CF286)</f>
        <v>1</v>
      </c>
      <c r="CC286" s="318" t="b">
        <f>EXACT(E286,CG286)</f>
        <v>1</v>
      </c>
      <c r="CD286" s="502">
        <f>+S285-BC285</f>
        <v>0</v>
      </c>
      <c r="CE286" s="17" t="s">
        <v>672</v>
      </c>
      <c r="CF286" s="17" t="s">
        <v>1142</v>
      </c>
      <c r="CG286" s="103" t="s">
        <v>1143</v>
      </c>
      <c r="CH286" s="275">
        <v>3600400030780</v>
      </c>
      <c r="CI286" s="447"/>
      <c r="CJ286" s="17"/>
      <c r="CK286" s="276"/>
      <c r="CL286" s="17"/>
      <c r="CM286" s="17"/>
      <c r="CN286" s="17"/>
      <c r="CO286" s="17"/>
    </row>
    <row r="287" spans="1:93">
      <c r="A287" s="452" t="s">
        <v>4517</v>
      </c>
      <c r="B287" s="83" t="s">
        <v>709</v>
      </c>
      <c r="C287" s="129" t="s">
        <v>672</v>
      </c>
      <c r="D287" s="158" t="s">
        <v>892</v>
      </c>
      <c r="E287" s="92" t="s">
        <v>893</v>
      </c>
      <c r="F287" s="452" t="s">
        <v>4517</v>
      </c>
      <c r="G287" s="59" t="s">
        <v>1580</v>
      </c>
      <c r="H287" s="449" t="s">
        <v>894</v>
      </c>
      <c r="I287" s="234">
        <v>24211.200000000001</v>
      </c>
      <c r="J287" s="234">
        <v>0</v>
      </c>
      <c r="K287" s="234">
        <v>0</v>
      </c>
      <c r="L287" s="234">
        <v>0</v>
      </c>
      <c r="M287" s="85">
        <v>777</v>
      </c>
      <c r="N287" s="85">
        <v>0</v>
      </c>
      <c r="O287" s="234">
        <v>0</v>
      </c>
      <c r="P287" s="234">
        <v>0</v>
      </c>
      <c r="Q287" s="234">
        <v>0</v>
      </c>
      <c r="R287" s="234">
        <v>17287</v>
      </c>
      <c r="S287" s="234">
        <v>7701.2000000000007</v>
      </c>
      <c r="T287" s="227" t="s">
        <v>1581</v>
      </c>
      <c r="U287" s="496">
        <v>163</v>
      </c>
      <c r="V287" s="129" t="s">
        <v>672</v>
      </c>
      <c r="W287" s="158" t="s">
        <v>892</v>
      </c>
      <c r="X287" s="92" t="s">
        <v>893</v>
      </c>
      <c r="Y287" s="262">
        <v>3600400031999</v>
      </c>
      <c r="Z287" s="228" t="s">
        <v>1581</v>
      </c>
      <c r="AA287" s="54">
        <v>17287</v>
      </c>
      <c r="AB287" s="55">
        <v>16000</v>
      </c>
      <c r="AC287" s="56"/>
      <c r="AD287" s="175">
        <v>863</v>
      </c>
      <c r="AE287" s="175">
        <v>424</v>
      </c>
      <c r="AF287" s="55"/>
      <c r="AG287" s="55"/>
      <c r="AH287" s="55"/>
      <c r="AI287" s="55"/>
      <c r="AJ287" s="55"/>
      <c r="AK287" s="55"/>
      <c r="AL287" s="55"/>
      <c r="AM287" s="57"/>
      <c r="AN287" s="57"/>
      <c r="AO287" s="57"/>
      <c r="AP287" s="57"/>
      <c r="AQ287" s="58"/>
      <c r="AR287" s="58"/>
      <c r="AS287" s="57"/>
      <c r="AT287" s="57"/>
      <c r="AU287" s="57"/>
      <c r="AV287" s="147"/>
      <c r="AW287" s="57"/>
      <c r="AX287" s="57">
        <v>0</v>
      </c>
      <c r="AY287" s="58"/>
      <c r="AZ287" s="58">
        <v>0</v>
      </c>
      <c r="BA287" s="74">
        <v>0</v>
      </c>
      <c r="BB287" s="58">
        <v>24988.2</v>
      </c>
      <c r="BC287" s="58">
        <v>7701.2000000000007</v>
      </c>
      <c r="BD287" s="252"/>
      <c r="BE287" s="170">
        <v>163</v>
      </c>
      <c r="BF287" s="101" t="s">
        <v>932</v>
      </c>
      <c r="BG287" s="158" t="s">
        <v>892</v>
      </c>
      <c r="BH287" s="92" t="s">
        <v>893</v>
      </c>
      <c r="BI287" s="58">
        <v>19980</v>
      </c>
      <c r="BJ287" s="58">
        <v>16000</v>
      </c>
      <c r="BK287" s="58">
        <v>3980</v>
      </c>
      <c r="BL287" s="158"/>
      <c r="BM287" s="59"/>
      <c r="BN287" s="60"/>
      <c r="BO287" s="60"/>
      <c r="BP287" s="48"/>
      <c r="BQ287" s="368" t="s">
        <v>2077</v>
      </c>
      <c r="BR287" s="380" t="s">
        <v>676</v>
      </c>
      <c r="BS287" s="381" t="s">
        <v>709</v>
      </c>
      <c r="BT287" s="382" t="s">
        <v>702</v>
      </c>
      <c r="BU287" s="383" t="s">
        <v>702</v>
      </c>
      <c r="BV287" s="384" t="s">
        <v>1581</v>
      </c>
      <c r="BW287" s="384">
        <v>60110</v>
      </c>
      <c r="BX287" s="385" t="s">
        <v>2078</v>
      </c>
      <c r="BZ287" s="475">
        <v>676</v>
      </c>
      <c r="CA287" s="320" t="b">
        <f>EXACT(A287,CH287)</f>
        <v>1</v>
      </c>
      <c r="CB287" s="318" t="b">
        <f>EXACT(D287,CF287)</f>
        <v>1</v>
      </c>
      <c r="CC287" s="318" t="b">
        <f>EXACT(E287,CG287)</f>
        <v>1</v>
      </c>
      <c r="CD287" s="502">
        <f>+S287-BC287</f>
        <v>0</v>
      </c>
      <c r="CE287" s="51" t="s">
        <v>672</v>
      </c>
      <c r="CF287" s="157" t="s">
        <v>892</v>
      </c>
      <c r="CG287" s="99" t="s">
        <v>893</v>
      </c>
      <c r="CH287" s="311">
        <v>3600400031999</v>
      </c>
      <c r="CJ287" s="51"/>
      <c r="CM287" s="273"/>
      <c r="CO287" s="158"/>
    </row>
    <row r="288" spans="1:93" s="51" customFormat="1">
      <c r="A288" s="452" t="s">
        <v>4773</v>
      </c>
      <c r="B288" s="83" t="s">
        <v>709</v>
      </c>
      <c r="C288" s="158" t="s">
        <v>686</v>
      </c>
      <c r="D288" s="158" t="s">
        <v>319</v>
      </c>
      <c r="E288" s="92" t="s">
        <v>2122</v>
      </c>
      <c r="F288" s="452" t="s">
        <v>4773</v>
      </c>
      <c r="G288" s="59" t="s">
        <v>1580</v>
      </c>
      <c r="H288" s="449" t="s">
        <v>2123</v>
      </c>
      <c r="I288" s="234">
        <v>27237.599999999999</v>
      </c>
      <c r="J288" s="234">
        <v>0</v>
      </c>
      <c r="K288" s="234">
        <v>62.63</v>
      </c>
      <c r="L288" s="234">
        <v>0</v>
      </c>
      <c r="M288" s="85">
        <v>1089</v>
      </c>
      <c r="N288" s="85">
        <v>0</v>
      </c>
      <c r="O288" s="234">
        <v>0</v>
      </c>
      <c r="P288" s="234">
        <v>44.74</v>
      </c>
      <c r="Q288" s="234">
        <v>0</v>
      </c>
      <c r="R288" s="234">
        <v>2707</v>
      </c>
      <c r="S288" s="234">
        <v>25637.489999999998</v>
      </c>
      <c r="T288" s="227" t="s">
        <v>1581</v>
      </c>
      <c r="U288" s="496">
        <v>789</v>
      </c>
      <c r="V288" s="158" t="s">
        <v>686</v>
      </c>
      <c r="W288" s="158" t="s">
        <v>319</v>
      </c>
      <c r="X288" s="92" t="s">
        <v>2122</v>
      </c>
      <c r="Y288" s="262">
        <v>3600400035111</v>
      </c>
      <c r="Z288" s="228" t="s">
        <v>1581</v>
      </c>
      <c r="AA288" s="266">
        <v>2751.74</v>
      </c>
      <c r="AB288" s="55">
        <v>1420</v>
      </c>
      <c r="AC288" s="56"/>
      <c r="AD288" s="175">
        <v>863</v>
      </c>
      <c r="AE288" s="175">
        <v>424</v>
      </c>
      <c r="AF288" s="55"/>
      <c r="AG288" s="55"/>
      <c r="AH288" s="55"/>
      <c r="AI288" s="55"/>
      <c r="AJ288" s="55"/>
      <c r="AK288" s="55"/>
      <c r="AL288" s="55"/>
      <c r="AM288" s="65"/>
      <c r="AN288" s="65"/>
      <c r="AO288" s="65"/>
      <c r="AP288" s="65"/>
      <c r="AQ288" s="66"/>
      <c r="AR288" s="66"/>
      <c r="AS288" s="65"/>
      <c r="AT288" s="65"/>
      <c r="AU288" s="65"/>
      <c r="AV288" s="148"/>
      <c r="AW288" s="65"/>
      <c r="AX288" s="65">
        <v>0</v>
      </c>
      <c r="AY288" s="66"/>
      <c r="AZ288" s="66">
        <v>44.74</v>
      </c>
      <c r="BA288" s="74">
        <v>0</v>
      </c>
      <c r="BB288" s="66">
        <v>28389.23</v>
      </c>
      <c r="BC288" s="66">
        <v>25637.489999999998</v>
      </c>
      <c r="BD288" s="252"/>
      <c r="BE288" s="170">
        <v>790</v>
      </c>
      <c r="BF288" s="101" t="s">
        <v>2162</v>
      </c>
      <c r="BG288" s="158" t="s">
        <v>319</v>
      </c>
      <c r="BH288" s="92" t="s">
        <v>2122</v>
      </c>
      <c r="BI288" s="66">
        <v>1420</v>
      </c>
      <c r="BJ288" s="58">
        <v>1420</v>
      </c>
      <c r="BK288" s="58">
        <v>0</v>
      </c>
      <c r="BL288" s="158"/>
      <c r="BM288" s="48"/>
      <c r="BN288" s="67"/>
      <c r="BO288" s="67"/>
      <c r="BP288" s="48"/>
      <c r="BQ288" s="368" t="s">
        <v>1119</v>
      </c>
      <c r="BR288" s="380" t="s">
        <v>700</v>
      </c>
      <c r="BS288" s="381" t="s">
        <v>709</v>
      </c>
      <c r="BT288" s="382" t="s">
        <v>1120</v>
      </c>
      <c r="BU288" s="383" t="s">
        <v>27</v>
      </c>
      <c r="BV288" s="384" t="s">
        <v>28</v>
      </c>
      <c r="BW288" s="384">
        <v>67160</v>
      </c>
      <c r="BX288" s="385" t="s">
        <v>2177</v>
      </c>
      <c r="BY288" s="22"/>
      <c r="BZ288" s="495">
        <v>163</v>
      </c>
      <c r="CA288" s="320" t="b">
        <f>EXACT(A288,CH288)</f>
        <v>1</v>
      </c>
      <c r="CB288" s="318" t="b">
        <f>EXACT(D288,CF288)</f>
        <v>1</v>
      </c>
      <c r="CC288" s="318" t="b">
        <f>EXACT(E288,CG288)</f>
        <v>1</v>
      </c>
      <c r="CD288" s="502">
        <f>+S287-BC287</f>
        <v>0</v>
      </c>
      <c r="CE288" s="17" t="s">
        <v>686</v>
      </c>
      <c r="CF288" s="17" t="s">
        <v>319</v>
      </c>
      <c r="CG288" s="103" t="s">
        <v>2122</v>
      </c>
      <c r="CH288" s="275">
        <v>3600400035111</v>
      </c>
      <c r="CI288" s="447"/>
      <c r="CJ288" s="17"/>
      <c r="CK288" s="276"/>
      <c r="CL288" s="17"/>
      <c r="CM288" s="273"/>
      <c r="CN288" s="17"/>
      <c r="CO288" s="17"/>
    </row>
    <row r="289" spans="1:93" s="51" customFormat="1">
      <c r="A289" s="452" t="s">
        <v>4685</v>
      </c>
      <c r="B289" s="83" t="s">
        <v>709</v>
      </c>
      <c r="C289" s="129" t="s">
        <v>672</v>
      </c>
      <c r="D289" s="158" t="s">
        <v>2129</v>
      </c>
      <c r="E289" s="92" t="s">
        <v>2122</v>
      </c>
      <c r="F289" s="452" t="s">
        <v>4685</v>
      </c>
      <c r="G289" s="59" t="s">
        <v>1580</v>
      </c>
      <c r="H289" s="449" t="s">
        <v>2130</v>
      </c>
      <c r="I289" s="234">
        <v>23626.63</v>
      </c>
      <c r="J289" s="234">
        <v>0</v>
      </c>
      <c r="K289" s="234">
        <v>62.63</v>
      </c>
      <c r="L289" s="234">
        <v>0</v>
      </c>
      <c r="M289" s="85">
        <v>945</v>
      </c>
      <c r="N289" s="85">
        <v>0</v>
      </c>
      <c r="O289" s="234">
        <v>0</v>
      </c>
      <c r="P289" s="234">
        <v>0</v>
      </c>
      <c r="Q289" s="234">
        <v>0</v>
      </c>
      <c r="R289" s="234">
        <v>2527</v>
      </c>
      <c r="S289" s="234">
        <v>22107.260000000002</v>
      </c>
      <c r="T289" s="227" t="s">
        <v>1581</v>
      </c>
      <c r="U289" s="496">
        <v>936</v>
      </c>
      <c r="V289" s="129" t="s">
        <v>672</v>
      </c>
      <c r="W289" s="158" t="s">
        <v>2129</v>
      </c>
      <c r="X289" s="92" t="s">
        <v>2122</v>
      </c>
      <c r="Y289" s="262">
        <v>3600400035129</v>
      </c>
      <c r="Z289" s="228" t="s">
        <v>1581</v>
      </c>
      <c r="AA289" s="266">
        <v>2527</v>
      </c>
      <c r="AB289" s="66">
        <v>1240</v>
      </c>
      <c r="AC289" s="65"/>
      <c r="AD289" s="266">
        <v>863</v>
      </c>
      <c r="AE289" s="266">
        <v>424</v>
      </c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148"/>
      <c r="AW289" s="65"/>
      <c r="AX289" s="65">
        <v>0</v>
      </c>
      <c r="AY289" s="66"/>
      <c r="AZ289" s="66">
        <v>0</v>
      </c>
      <c r="BA289" s="74">
        <v>0</v>
      </c>
      <c r="BB289" s="66">
        <v>24634.260000000002</v>
      </c>
      <c r="BC289" s="66">
        <v>22107.260000000002</v>
      </c>
      <c r="BD289" s="252"/>
      <c r="BE289" s="170">
        <v>937</v>
      </c>
      <c r="BF289" s="101" t="s">
        <v>2165</v>
      </c>
      <c r="BG289" s="158" t="s">
        <v>2129</v>
      </c>
      <c r="BH289" s="92" t="s">
        <v>2122</v>
      </c>
      <c r="BI289" s="169">
        <v>1240</v>
      </c>
      <c r="BJ289" s="124">
        <v>1240</v>
      </c>
      <c r="BK289" s="124">
        <v>0</v>
      </c>
      <c r="BL289" s="158"/>
      <c r="BM289" s="48"/>
      <c r="BN289" s="67"/>
      <c r="BO289" s="67"/>
      <c r="BP289" s="48"/>
      <c r="BQ289" s="368" t="s">
        <v>1119</v>
      </c>
      <c r="BR289" s="380" t="s">
        <v>700</v>
      </c>
      <c r="BS289" s="381" t="s">
        <v>709</v>
      </c>
      <c r="BT289" s="382" t="s">
        <v>1120</v>
      </c>
      <c r="BU289" s="383" t="s">
        <v>27</v>
      </c>
      <c r="BV289" s="384" t="s">
        <v>28</v>
      </c>
      <c r="BW289" s="384">
        <v>67160</v>
      </c>
      <c r="BX289" s="385" t="s">
        <v>1073</v>
      </c>
      <c r="BY289" s="76"/>
      <c r="BZ289" s="495">
        <v>789</v>
      </c>
      <c r="CA289" s="320" t="b">
        <f>EXACT(A289,CH289)</f>
        <v>1</v>
      </c>
      <c r="CB289" s="318" t="b">
        <f>EXACT(D289,CF289)</f>
        <v>1</v>
      </c>
      <c r="CC289" s="318" t="b">
        <f>EXACT(E289,CG289)</f>
        <v>1</v>
      </c>
      <c r="CD289" s="502">
        <f>+S288-BC288</f>
        <v>0</v>
      </c>
      <c r="CE289" s="51" t="s">
        <v>672</v>
      </c>
      <c r="CF289" s="157" t="s">
        <v>2129</v>
      </c>
      <c r="CG289" s="99" t="s">
        <v>2122</v>
      </c>
      <c r="CH289" s="311">
        <v>3600400035129</v>
      </c>
      <c r="CI289" s="447"/>
      <c r="CK289" s="276"/>
      <c r="CL289" s="17"/>
      <c r="CM289" s="273"/>
      <c r="CN289" s="17"/>
      <c r="CO289" s="157"/>
    </row>
    <row r="290" spans="1:93" s="51" customFormat="1">
      <c r="A290" s="452" t="s">
        <v>4869</v>
      </c>
      <c r="B290" s="83" t="s">
        <v>709</v>
      </c>
      <c r="C290" s="158" t="s">
        <v>672</v>
      </c>
      <c r="D290" s="158" t="s">
        <v>2379</v>
      </c>
      <c r="E290" s="92" t="s">
        <v>2380</v>
      </c>
      <c r="F290" s="452" t="s">
        <v>4869</v>
      </c>
      <c r="G290" s="59" t="s">
        <v>1580</v>
      </c>
      <c r="H290" s="449" t="s">
        <v>3284</v>
      </c>
      <c r="I290" s="234">
        <v>45442.8</v>
      </c>
      <c r="J290" s="234">
        <v>0</v>
      </c>
      <c r="K290" s="234">
        <v>100.28</v>
      </c>
      <c r="L290" s="234">
        <v>0</v>
      </c>
      <c r="M290" s="85">
        <v>1303</v>
      </c>
      <c r="N290" s="85">
        <v>0</v>
      </c>
      <c r="O290" s="234">
        <v>0</v>
      </c>
      <c r="P290" s="234">
        <v>198.34</v>
      </c>
      <c r="Q290" s="234">
        <v>0</v>
      </c>
      <c r="R290" s="234">
        <v>32097</v>
      </c>
      <c r="S290" s="234">
        <v>9183.0200000000041</v>
      </c>
      <c r="T290" s="227" t="s">
        <v>1581</v>
      </c>
      <c r="U290" s="496">
        <v>388</v>
      </c>
      <c r="V290" s="158" t="s">
        <v>672</v>
      </c>
      <c r="W290" s="158" t="s">
        <v>2379</v>
      </c>
      <c r="X290" s="92" t="s">
        <v>2380</v>
      </c>
      <c r="Y290" s="262">
        <v>3600400035358</v>
      </c>
      <c r="Z290" s="228" t="s">
        <v>1581</v>
      </c>
      <c r="AA290" s="54">
        <v>37663.06</v>
      </c>
      <c r="AB290" s="55">
        <v>28210</v>
      </c>
      <c r="AC290" s="56"/>
      <c r="AD290" s="175">
        <v>863</v>
      </c>
      <c r="AE290" s="175">
        <v>424</v>
      </c>
      <c r="AF290" s="55"/>
      <c r="AG290" s="55"/>
      <c r="AH290" s="55"/>
      <c r="AI290" s="55"/>
      <c r="AJ290" s="55"/>
      <c r="AK290" s="55"/>
      <c r="AL290" s="55"/>
      <c r="AM290" s="57"/>
      <c r="AN290" s="57"/>
      <c r="AO290" s="57"/>
      <c r="AP290" s="57"/>
      <c r="AQ290" s="58"/>
      <c r="AR290" s="57"/>
      <c r="AS290" s="57"/>
      <c r="AT290" s="57">
        <v>1500</v>
      </c>
      <c r="AU290" s="57">
        <v>1100</v>
      </c>
      <c r="AV290" s="147"/>
      <c r="AW290" s="57"/>
      <c r="AX290" s="57">
        <v>5367.72</v>
      </c>
      <c r="AY290" s="58"/>
      <c r="AZ290" s="58">
        <v>198.34</v>
      </c>
      <c r="BA290" s="74">
        <v>0</v>
      </c>
      <c r="BB290" s="58">
        <v>46846.080000000002</v>
      </c>
      <c r="BC290" s="58">
        <v>9183.0200000000041</v>
      </c>
      <c r="BD290" s="252"/>
      <c r="BE290" s="170">
        <v>389</v>
      </c>
      <c r="BF290" s="101" t="s">
        <v>2418</v>
      </c>
      <c r="BG290" s="158" t="s">
        <v>2379</v>
      </c>
      <c r="BH290" s="92" t="s">
        <v>2380</v>
      </c>
      <c r="BI290" s="58">
        <v>28210</v>
      </c>
      <c r="BJ290" s="58">
        <v>28210</v>
      </c>
      <c r="BK290" s="58">
        <v>0</v>
      </c>
      <c r="BL290" s="158"/>
      <c r="BM290" s="59"/>
      <c r="BN290" s="60"/>
      <c r="BO290" s="60"/>
      <c r="BP290" s="48"/>
      <c r="BQ290" s="368" t="s">
        <v>2476</v>
      </c>
      <c r="BR290" s="380" t="s">
        <v>676</v>
      </c>
      <c r="BS290" s="381" t="s">
        <v>709</v>
      </c>
      <c r="BT290" s="383" t="s">
        <v>1175</v>
      </c>
      <c r="BU290" s="383" t="s">
        <v>702</v>
      </c>
      <c r="BV290" s="384" t="s">
        <v>1581</v>
      </c>
      <c r="BW290" s="384">
        <v>60110</v>
      </c>
      <c r="BX290" s="385" t="s">
        <v>2477</v>
      </c>
      <c r="BY290" s="84"/>
      <c r="BZ290" s="475">
        <v>936</v>
      </c>
      <c r="CA290" s="320" t="b">
        <f>EXACT(A290,CH290)</f>
        <v>1</v>
      </c>
      <c r="CB290" s="318" t="b">
        <f>EXACT(D290,CF290)</f>
        <v>1</v>
      </c>
      <c r="CC290" s="318" t="b">
        <f>EXACT(E290,CG290)</f>
        <v>1</v>
      </c>
      <c r="CD290" s="502">
        <f>+S289-BC289</f>
        <v>0</v>
      </c>
      <c r="CE290" s="17" t="s">
        <v>672</v>
      </c>
      <c r="CF290" s="17" t="s">
        <v>2379</v>
      </c>
      <c r="CG290" s="103" t="s">
        <v>2380</v>
      </c>
      <c r="CH290" s="275">
        <v>3600400035358</v>
      </c>
      <c r="CI290" s="447"/>
      <c r="CJ290" s="17"/>
      <c r="CK290" s="276"/>
      <c r="CL290" s="17"/>
      <c r="CM290" s="17"/>
      <c r="CN290" s="17"/>
      <c r="CO290" s="17"/>
    </row>
    <row r="291" spans="1:93" s="51" customFormat="1">
      <c r="A291" s="452" t="s">
        <v>4907</v>
      </c>
      <c r="B291" s="83" t="s">
        <v>709</v>
      </c>
      <c r="C291" s="237" t="s">
        <v>672</v>
      </c>
      <c r="D291" s="86" t="s">
        <v>221</v>
      </c>
      <c r="E291" s="92" t="s">
        <v>3011</v>
      </c>
      <c r="F291" s="452" t="s">
        <v>4907</v>
      </c>
      <c r="G291" s="59" t="s">
        <v>1580</v>
      </c>
      <c r="H291" s="449" t="s">
        <v>3069</v>
      </c>
      <c r="I291" s="244">
        <v>47352</v>
      </c>
      <c r="J291" s="310">
        <v>0</v>
      </c>
      <c r="K291" s="81">
        <v>59.63</v>
      </c>
      <c r="L291" s="81">
        <v>0</v>
      </c>
      <c r="M291" s="85">
        <v>1406</v>
      </c>
      <c r="N291" s="81">
        <v>0</v>
      </c>
      <c r="O291" s="81">
        <v>0</v>
      </c>
      <c r="P291" s="85">
        <v>278.64</v>
      </c>
      <c r="Q291" s="81">
        <v>0</v>
      </c>
      <c r="R291" s="85">
        <v>14633.8</v>
      </c>
      <c r="S291" s="81">
        <v>30097.449999999997</v>
      </c>
      <c r="T291" s="227" t="s">
        <v>1581</v>
      </c>
      <c r="U291" s="496">
        <v>442</v>
      </c>
      <c r="V291" s="237" t="s">
        <v>672</v>
      </c>
      <c r="W291" s="86" t="s">
        <v>221</v>
      </c>
      <c r="X291" s="92" t="s">
        <v>3011</v>
      </c>
      <c r="Y291" s="264">
        <v>3600400036036</v>
      </c>
      <c r="Z291" s="228" t="s">
        <v>1581</v>
      </c>
      <c r="AA291" s="266">
        <v>18720.18</v>
      </c>
      <c r="AB291" s="66">
        <v>12735</v>
      </c>
      <c r="AC291" s="65"/>
      <c r="AD291" s="266">
        <v>0</v>
      </c>
      <c r="AE291" s="266">
        <v>424</v>
      </c>
      <c r="AF291" s="65">
        <v>1474.8</v>
      </c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148"/>
      <c r="AW291" s="65"/>
      <c r="AX291" s="65">
        <v>3807.74</v>
      </c>
      <c r="AY291" s="66"/>
      <c r="AZ291" s="66">
        <v>278.64</v>
      </c>
      <c r="BA291" s="74">
        <v>0</v>
      </c>
      <c r="BB291" s="66">
        <v>48817.63</v>
      </c>
      <c r="BC291" s="66">
        <v>30097.449999999997</v>
      </c>
      <c r="BD291" s="252"/>
      <c r="BE291" s="170">
        <v>443</v>
      </c>
      <c r="BF291" s="101" t="s">
        <v>3120</v>
      </c>
      <c r="BG291" s="158" t="s">
        <v>221</v>
      </c>
      <c r="BH291" s="92" t="s">
        <v>3011</v>
      </c>
      <c r="BI291" s="169">
        <v>12735</v>
      </c>
      <c r="BJ291" s="124">
        <v>12735</v>
      </c>
      <c r="BK291" s="124">
        <v>0</v>
      </c>
      <c r="BL291" s="158"/>
      <c r="BM291" s="48"/>
      <c r="BN291" s="67"/>
      <c r="BO291" s="67"/>
      <c r="BP291" s="48"/>
      <c r="BQ291" s="368">
        <v>192</v>
      </c>
      <c r="BR291" s="380" t="s">
        <v>720</v>
      </c>
      <c r="BS291" s="381" t="s">
        <v>51</v>
      </c>
      <c r="BT291" s="382" t="s">
        <v>702</v>
      </c>
      <c r="BU291" s="383" t="s">
        <v>702</v>
      </c>
      <c r="BV291" s="384" t="s">
        <v>1581</v>
      </c>
      <c r="BW291" s="384">
        <v>60110</v>
      </c>
      <c r="BX291" s="385" t="s">
        <v>3218</v>
      </c>
      <c r="BY291" s="22"/>
      <c r="BZ291" s="495">
        <v>389</v>
      </c>
      <c r="CA291" s="320" t="b">
        <f>EXACT(A291,CH291)</f>
        <v>1</v>
      </c>
      <c r="CB291" s="318" t="b">
        <f>EXACT(D291,CF291)</f>
        <v>1</v>
      </c>
      <c r="CC291" s="318" t="b">
        <f>EXACT(E291,CG291)</f>
        <v>1</v>
      </c>
      <c r="CD291" s="502">
        <f>+S290-BC290</f>
        <v>0</v>
      </c>
      <c r="CE291" s="17" t="s">
        <v>672</v>
      </c>
      <c r="CF291" s="157" t="s">
        <v>221</v>
      </c>
      <c r="CG291" s="99" t="s">
        <v>3011</v>
      </c>
      <c r="CH291" s="311">
        <v>3600400036036</v>
      </c>
      <c r="CI291" s="447"/>
      <c r="CJ291" s="17"/>
      <c r="CK291" s="276"/>
      <c r="CL291" s="17"/>
      <c r="CM291" s="273"/>
      <c r="CN291" s="17"/>
      <c r="CO291" s="457"/>
    </row>
    <row r="292" spans="1:93" s="51" customFormat="1">
      <c r="A292" s="451" t="s">
        <v>5537</v>
      </c>
      <c r="B292" s="83" t="s">
        <v>709</v>
      </c>
      <c r="C292" s="237" t="s">
        <v>672</v>
      </c>
      <c r="D292" s="86" t="s">
        <v>5535</v>
      </c>
      <c r="E292" s="92" t="s">
        <v>5536</v>
      </c>
      <c r="F292" s="451" t="s">
        <v>5537</v>
      </c>
      <c r="G292" s="59" t="s">
        <v>1580</v>
      </c>
      <c r="H292" s="283" t="s">
        <v>5538</v>
      </c>
      <c r="I292" s="244">
        <v>12175</v>
      </c>
      <c r="J292" s="310">
        <v>0</v>
      </c>
      <c r="K292" s="81">
        <v>0</v>
      </c>
      <c r="L292" s="81">
        <v>0</v>
      </c>
      <c r="M292" s="85">
        <v>0</v>
      </c>
      <c r="N292" s="81">
        <v>0</v>
      </c>
      <c r="O292" s="81">
        <v>0</v>
      </c>
      <c r="P292" s="85">
        <v>0</v>
      </c>
      <c r="Q292" s="81">
        <v>0</v>
      </c>
      <c r="R292" s="85">
        <v>8000</v>
      </c>
      <c r="S292" s="81">
        <v>4175</v>
      </c>
      <c r="T292" s="227" t="s">
        <v>1581</v>
      </c>
      <c r="U292" s="496">
        <v>1471</v>
      </c>
      <c r="V292" s="237" t="s">
        <v>672</v>
      </c>
      <c r="W292" s="86" t="s">
        <v>5535</v>
      </c>
      <c r="X292" s="92" t="s">
        <v>5536</v>
      </c>
      <c r="Y292" s="261">
        <v>3600400038888</v>
      </c>
      <c r="Z292" s="228" t="s">
        <v>1581</v>
      </c>
      <c r="AA292" s="266">
        <v>8000</v>
      </c>
      <c r="AB292" s="65">
        <v>8000</v>
      </c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148"/>
      <c r="AW292" s="65"/>
      <c r="AX292" s="65">
        <v>0</v>
      </c>
      <c r="AY292" s="65"/>
      <c r="AZ292" s="65">
        <v>0</v>
      </c>
      <c r="BA292" s="57">
        <v>0</v>
      </c>
      <c r="BB292" s="65">
        <v>12175</v>
      </c>
      <c r="BC292" s="65">
        <v>4175</v>
      </c>
      <c r="BD292" s="260"/>
      <c r="BE292" s="170">
        <v>1474</v>
      </c>
      <c r="BF292" s="163" t="s">
        <v>5655</v>
      </c>
      <c r="BG292" s="1" t="s">
        <v>5535</v>
      </c>
      <c r="BH292" s="86" t="s">
        <v>5536</v>
      </c>
      <c r="BI292" s="171">
        <v>12840</v>
      </c>
      <c r="BJ292" s="172">
        <v>8000</v>
      </c>
      <c r="BK292" s="171">
        <v>4840</v>
      </c>
      <c r="BL292" s="86"/>
      <c r="BM292" s="48"/>
      <c r="BN292" s="67"/>
      <c r="BO292" s="67"/>
      <c r="BP292" s="48"/>
      <c r="BQ292" s="368">
        <v>328</v>
      </c>
      <c r="BR292" s="380" t="s">
        <v>700</v>
      </c>
      <c r="BS292" s="381" t="s">
        <v>51</v>
      </c>
      <c r="BT292" s="382" t="s">
        <v>1467</v>
      </c>
      <c r="BU292" s="383" t="s">
        <v>702</v>
      </c>
      <c r="BV292" s="384" t="s">
        <v>1581</v>
      </c>
      <c r="BW292" s="384">
        <v>60111</v>
      </c>
      <c r="BX292" s="385" t="s">
        <v>6696</v>
      </c>
      <c r="BY292" s="22"/>
      <c r="BZ292" s="495">
        <v>443</v>
      </c>
      <c r="CA292" s="320" t="b">
        <f>EXACT(A292,CH292)</f>
        <v>1</v>
      </c>
      <c r="CB292" s="318" t="b">
        <f>EXACT(D292,CF292)</f>
        <v>1</v>
      </c>
      <c r="CC292" s="318" t="b">
        <f>EXACT(E292,CG292)</f>
        <v>1</v>
      </c>
      <c r="CD292" s="502">
        <f>+S292-BC292</f>
        <v>0</v>
      </c>
      <c r="CE292" s="51" t="s">
        <v>672</v>
      </c>
      <c r="CF292" s="51" t="s">
        <v>5535</v>
      </c>
      <c r="CG292" s="51" t="s">
        <v>5536</v>
      </c>
      <c r="CH292" s="312">
        <v>3600400038888</v>
      </c>
      <c r="CJ292" s="17"/>
      <c r="CK292" s="276"/>
      <c r="CL292" s="17"/>
      <c r="CM292" s="273"/>
      <c r="CN292" s="17"/>
      <c r="CO292" s="158"/>
    </row>
    <row r="293" spans="1:93" s="51" customFormat="1">
      <c r="A293" s="452" t="s">
        <v>4934</v>
      </c>
      <c r="B293" s="83" t="s">
        <v>709</v>
      </c>
      <c r="C293" s="129" t="s">
        <v>672</v>
      </c>
      <c r="D293" s="158" t="s">
        <v>249</v>
      </c>
      <c r="E293" s="92" t="s">
        <v>1137</v>
      </c>
      <c r="F293" s="452" t="s">
        <v>4934</v>
      </c>
      <c r="G293" s="59" t="s">
        <v>1580</v>
      </c>
      <c r="H293" s="449" t="s">
        <v>2972</v>
      </c>
      <c r="I293" s="234">
        <v>20155.2</v>
      </c>
      <c r="J293" s="234">
        <v>0</v>
      </c>
      <c r="K293" s="234">
        <v>266.35000000000002</v>
      </c>
      <c r="L293" s="234">
        <v>0</v>
      </c>
      <c r="M293" s="85">
        <v>4597</v>
      </c>
      <c r="N293" s="85">
        <v>2121.6</v>
      </c>
      <c r="O293" s="234">
        <v>0</v>
      </c>
      <c r="P293" s="234">
        <v>65.34</v>
      </c>
      <c r="Q293" s="234">
        <v>0</v>
      </c>
      <c r="R293" s="234">
        <v>10398</v>
      </c>
      <c r="S293" s="234">
        <v>16676.809999999998</v>
      </c>
      <c r="T293" s="227" t="s">
        <v>1581</v>
      </c>
      <c r="U293" s="496">
        <v>491</v>
      </c>
      <c r="V293" s="129" t="s">
        <v>672</v>
      </c>
      <c r="W293" s="158" t="s">
        <v>249</v>
      </c>
      <c r="X293" s="92" t="s">
        <v>1137</v>
      </c>
      <c r="Y293" s="262">
        <v>3600400043725</v>
      </c>
      <c r="Z293" s="228" t="s">
        <v>1581</v>
      </c>
      <c r="AA293" s="54">
        <v>10463.34</v>
      </c>
      <c r="AB293" s="55">
        <v>9535</v>
      </c>
      <c r="AC293" s="56"/>
      <c r="AD293" s="175">
        <v>863</v>
      </c>
      <c r="AE293" s="175"/>
      <c r="AF293" s="55"/>
      <c r="AG293" s="55"/>
      <c r="AH293" s="55"/>
      <c r="AI293" s="55"/>
      <c r="AJ293" s="55"/>
      <c r="AK293" s="55"/>
      <c r="AL293" s="55"/>
      <c r="AM293" s="57"/>
      <c r="AN293" s="57"/>
      <c r="AO293" s="57"/>
      <c r="AP293" s="57"/>
      <c r="AQ293" s="58"/>
      <c r="AR293" s="57"/>
      <c r="AS293" s="57"/>
      <c r="AT293" s="57"/>
      <c r="AU293" s="57"/>
      <c r="AV293" s="147"/>
      <c r="AW293" s="57"/>
      <c r="AX293" s="57">
        <v>0</v>
      </c>
      <c r="AY293" s="58"/>
      <c r="AZ293" s="58">
        <v>65.34</v>
      </c>
      <c r="BA293" s="74">
        <v>0</v>
      </c>
      <c r="BB293" s="58">
        <v>27140.149999999998</v>
      </c>
      <c r="BC293" s="58">
        <v>16676.809999999998</v>
      </c>
      <c r="BD293" s="252"/>
      <c r="BE293" s="170">
        <v>492</v>
      </c>
      <c r="BF293" s="101" t="s">
        <v>1164</v>
      </c>
      <c r="BG293" s="158" t="s">
        <v>249</v>
      </c>
      <c r="BH293" s="92" t="s">
        <v>1137</v>
      </c>
      <c r="BI293" s="58">
        <v>9535</v>
      </c>
      <c r="BJ293" s="58">
        <v>9535</v>
      </c>
      <c r="BK293" s="124">
        <v>0</v>
      </c>
      <c r="BL293" s="158"/>
      <c r="BM293" s="59" t="s">
        <v>717</v>
      </c>
      <c r="BN293" s="60"/>
      <c r="BO293" s="60"/>
      <c r="BP293" s="48"/>
      <c r="BQ293" s="368">
        <v>39</v>
      </c>
      <c r="BR293" s="380" t="s">
        <v>689</v>
      </c>
      <c r="BS293" s="381" t="s">
        <v>709</v>
      </c>
      <c r="BT293" s="382" t="s">
        <v>1175</v>
      </c>
      <c r="BU293" s="383" t="s">
        <v>702</v>
      </c>
      <c r="BV293" s="384" t="s">
        <v>1581</v>
      </c>
      <c r="BW293" s="384">
        <v>60110</v>
      </c>
      <c r="BX293" s="385"/>
      <c r="BY293" s="76"/>
      <c r="BZ293" s="475">
        <v>1472</v>
      </c>
      <c r="CA293" s="320" t="b">
        <f>EXACT(A293,CH293)</f>
        <v>1</v>
      </c>
      <c r="CB293" s="318" t="b">
        <f>EXACT(D293,CF293)</f>
        <v>1</v>
      </c>
      <c r="CC293" s="318" t="b">
        <f>EXACT(E293,CG293)</f>
        <v>1</v>
      </c>
      <c r="CD293" s="502">
        <f>+S292-BC292</f>
        <v>0</v>
      </c>
      <c r="CE293" s="17" t="s">
        <v>672</v>
      </c>
      <c r="CF293" s="17" t="s">
        <v>249</v>
      </c>
      <c r="CG293" s="103" t="s">
        <v>1137</v>
      </c>
      <c r="CH293" s="275">
        <v>3600400043725</v>
      </c>
      <c r="CI293" s="447"/>
      <c r="CJ293" s="17"/>
      <c r="CK293" s="276"/>
      <c r="CL293" s="17"/>
      <c r="CM293" s="273"/>
      <c r="CN293" s="17"/>
      <c r="CO293" s="158"/>
    </row>
    <row r="294" spans="1:93" s="51" customFormat="1">
      <c r="A294" s="452" t="s">
        <v>7770</v>
      </c>
      <c r="B294" s="83" t="s">
        <v>709</v>
      </c>
      <c r="C294" s="237" t="s">
        <v>672</v>
      </c>
      <c r="D294" s="86" t="s">
        <v>3052</v>
      </c>
      <c r="E294" s="92" t="s">
        <v>6012</v>
      </c>
      <c r="F294" s="452" t="s">
        <v>7770</v>
      </c>
      <c r="G294" s="59" t="s">
        <v>1580</v>
      </c>
      <c r="H294" s="283" t="s">
        <v>7884</v>
      </c>
      <c r="I294" s="244">
        <v>49101.5</v>
      </c>
      <c r="J294" s="310">
        <v>0</v>
      </c>
      <c r="K294" s="81">
        <v>0</v>
      </c>
      <c r="L294" s="81">
        <v>0</v>
      </c>
      <c r="M294" s="85">
        <v>0</v>
      </c>
      <c r="N294" s="81">
        <v>0</v>
      </c>
      <c r="O294" s="81">
        <v>0</v>
      </c>
      <c r="P294" s="85">
        <v>1701.81</v>
      </c>
      <c r="Q294" s="81">
        <v>0</v>
      </c>
      <c r="R294" s="85">
        <v>40770.81</v>
      </c>
      <c r="S294" s="81">
        <v>6628.8800000000047</v>
      </c>
      <c r="T294" s="227" t="s">
        <v>1581</v>
      </c>
      <c r="U294" s="496">
        <v>96</v>
      </c>
      <c r="V294" s="237" t="s">
        <v>672</v>
      </c>
      <c r="W294" s="86" t="s">
        <v>3052</v>
      </c>
      <c r="X294" s="92" t="s">
        <v>6012</v>
      </c>
      <c r="Y294" s="261" t="s">
        <v>7770</v>
      </c>
      <c r="Z294" s="228" t="s">
        <v>1581</v>
      </c>
      <c r="AA294" s="266">
        <v>42472.619999999995</v>
      </c>
      <c r="AB294" s="65">
        <v>39483.81</v>
      </c>
      <c r="AC294" s="65"/>
      <c r="AD294" s="65">
        <v>863</v>
      </c>
      <c r="AE294" s="65">
        <v>424</v>
      </c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148"/>
      <c r="AW294" s="65"/>
      <c r="AX294" s="65">
        <v>0</v>
      </c>
      <c r="AY294" s="65"/>
      <c r="AZ294" s="65">
        <v>1701.81</v>
      </c>
      <c r="BA294" s="57">
        <v>0</v>
      </c>
      <c r="BB294" s="65">
        <v>49101.5</v>
      </c>
      <c r="BC294" s="65">
        <v>6628.8800000000047</v>
      </c>
      <c r="BD294" s="260"/>
      <c r="BE294" s="170">
        <v>96</v>
      </c>
      <c r="BF294" s="163" t="s">
        <v>8278</v>
      </c>
      <c r="BG294" s="86" t="s">
        <v>3052</v>
      </c>
      <c r="BH294" s="86" t="s">
        <v>6012</v>
      </c>
      <c r="BI294" s="65">
        <v>39483.81</v>
      </c>
      <c r="BJ294" s="57">
        <v>39483.81</v>
      </c>
      <c r="BK294" s="65">
        <v>0</v>
      </c>
      <c r="BL294" s="86"/>
      <c r="BM294" s="48"/>
      <c r="BN294" s="67"/>
      <c r="BO294" s="67"/>
      <c r="BP294" s="48"/>
      <c r="BQ294" s="368" t="s">
        <v>8067</v>
      </c>
      <c r="BR294" s="380">
        <v>3</v>
      </c>
      <c r="BS294" s="381" t="s">
        <v>709</v>
      </c>
      <c r="BT294" s="382" t="s">
        <v>805</v>
      </c>
      <c r="BU294" s="383" t="s">
        <v>702</v>
      </c>
      <c r="BV294" s="384" t="s">
        <v>1581</v>
      </c>
      <c r="BW294" s="384">
        <v>60110</v>
      </c>
      <c r="BX294" s="385"/>
      <c r="BY294" s="22"/>
      <c r="BZ294" s="475">
        <v>492</v>
      </c>
      <c r="CA294" s="320" t="b">
        <f>EXACT(A294,CH294)</f>
        <v>1</v>
      </c>
      <c r="CB294" s="318" t="b">
        <f>EXACT(D294,CF294)</f>
        <v>1</v>
      </c>
      <c r="CC294" s="318" t="b">
        <f>EXACT(E294,CG294)</f>
        <v>1</v>
      </c>
      <c r="CD294" s="502">
        <f>+S294-BC294</f>
        <v>0</v>
      </c>
      <c r="CE294" s="239" t="s">
        <v>672</v>
      </c>
      <c r="CF294" s="158" t="s">
        <v>3052</v>
      </c>
      <c r="CG294" s="240" t="s">
        <v>6012</v>
      </c>
      <c r="CH294" s="311" t="s">
        <v>7770</v>
      </c>
      <c r="CK294" s="276"/>
      <c r="CL294" s="17"/>
      <c r="CM294" s="273"/>
      <c r="CN294" s="17"/>
      <c r="CO294" s="158"/>
    </row>
    <row r="295" spans="1:93" s="341" customFormat="1">
      <c r="A295" s="511" t="s">
        <v>9109</v>
      </c>
      <c r="B295" s="83"/>
      <c r="C295" s="237" t="s">
        <v>686</v>
      </c>
      <c r="D295" s="86" t="s">
        <v>9108</v>
      </c>
      <c r="E295" s="92" t="s">
        <v>567</v>
      </c>
      <c r="F295" s="514" t="s">
        <v>9109</v>
      </c>
      <c r="G295" s="59" t="s">
        <v>1580</v>
      </c>
      <c r="H295" s="283">
        <v>9824091297</v>
      </c>
      <c r="I295" s="244">
        <v>39817.4</v>
      </c>
      <c r="J295" s="310">
        <v>0</v>
      </c>
      <c r="K295" s="81">
        <v>0</v>
      </c>
      <c r="L295" s="81">
        <v>0</v>
      </c>
      <c r="M295" s="85">
        <v>0</v>
      </c>
      <c r="N295" s="81">
        <v>0</v>
      </c>
      <c r="O295" s="81">
        <v>0</v>
      </c>
      <c r="P295" s="85">
        <v>773.4</v>
      </c>
      <c r="Q295" s="81">
        <v>0</v>
      </c>
      <c r="R295" s="85">
        <v>27608</v>
      </c>
      <c r="S295" s="81">
        <v>11436</v>
      </c>
      <c r="T295" s="227" t="s">
        <v>1581</v>
      </c>
      <c r="U295" s="496">
        <v>1423</v>
      </c>
      <c r="V295" s="516" t="s">
        <v>686</v>
      </c>
      <c r="W295" s="86" t="s">
        <v>9108</v>
      </c>
      <c r="X295" s="86" t="s">
        <v>567</v>
      </c>
      <c r="Y295" s="261" t="s">
        <v>9109</v>
      </c>
      <c r="Z295" s="228" t="s">
        <v>1581</v>
      </c>
      <c r="AA295" s="266">
        <v>28381.4</v>
      </c>
      <c r="AB295" s="65">
        <v>26000</v>
      </c>
      <c r="AC295" s="65"/>
      <c r="AD295" s="65">
        <v>863</v>
      </c>
      <c r="AE295" s="65">
        <v>424</v>
      </c>
      <c r="AF295" s="65">
        <v>321</v>
      </c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148"/>
      <c r="AW295" s="65"/>
      <c r="AX295" s="65">
        <v>0</v>
      </c>
      <c r="AY295" s="65"/>
      <c r="AZ295" s="65">
        <v>773.4</v>
      </c>
      <c r="BA295" s="57">
        <v>0</v>
      </c>
      <c r="BB295" s="65">
        <v>39817.4</v>
      </c>
      <c r="BC295" s="65">
        <v>11436</v>
      </c>
      <c r="BD295" s="260"/>
      <c r="BE295" s="170">
        <v>1426</v>
      </c>
      <c r="BF295" s="163" t="s">
        <v>9173</v>
      </c>
      <c r="BG295" s="1" t="s">
        <v>9108</v>
      </c>
      <c r="BH295" s="86" t="s">
        <v>567</v>
      </c>
      <c r="BI295" s="171">
        <v>30345</v>
      </c>
      <c r="BJ295" s="172">
        <v>26000</v>
      </c>
      <c r="BK295" s="171">
        <v>4345</v>
      </c>
      <c r="BL295" s="86"/>
      <c r="BM295" s="48"/>
      <c r="BN295" s="67"/>
      <c r="BO295" s="67"/>
      <c r="BP295" s="48"/>
      <c r="BQ295" s="435" t="s">
        <v>9274</v>
      </c>
      <c r="BR295" s="382" t="s">
        <v>698</v>
      </c>
      <c r="BS295" s="395"/>
      <c r="BT295" s="382" t="s">
        <v>1175</v>
      </c>
      <c r="BU295" s="382" t="s">
        <v>702</v>
      </c>
      <c r="BV295" s="386" t="s">
        <v>1581</v>
      </c>
      <c r="BW295" s="386" t="s">
        <v>703</v>
      </c>
      <c r="BX295" s="382"/>
      <c r="BY295" s="22"/>
      <c r="BZ295" s="475">
        <v>96</v>
      </c>
      <c r="CA295" s="320" t="b">
        <f>EXACT(A295,CH295)</f>
        <v>1</v>
      </c>
      <c r="CB295" s="318" t="b">
        <f>EXACT(D295,CF295)</f>
        <v>1</v>
      </c>
      <c r="CC295" s="318" t="b">
        <f>EXACT(E295,CG295)</f>
        <v>1</v>
      </c>
      <c r="CD295" s="502">
        <f>+S294-BC294</f>
        <v>0</v>
      </c>
      <c r="CE295" s="17" t="s">
        <v>686</v>
      </c>
      <c r="CF295" s="17" t="s">
        <v>9108</v>
      </c>
      <c r="CG295" s="103" t="s">
        <v>567</v>
      </c>
      <c r="CH295" s="275" t="s">
        <v>9109</v>
      </c>
      <c r="CI295" s="447"/>
      <c r="CJ295" s="17"/>
      <c r="CK295" s="276"/>
      <c r="CL295" s="17"/>
      <c r="CM295" s="17"/>
      <c r="CN295" s="17"/>
      <c r="CO295" s="17"/>
    </row>
    <row r="296" spans="1:93" s="51" customFormat="1">
      <c r="A296" s="452" t="s">
        <v>5087</v>
      </c>
      <c r="B296" s="83" t="s">
        <v>709</v>
      </c>
      <c r="C296" s="129" t="s">
        <v>686</v>
      </c>
      <c r="D296" s="158" t="s">
        <v>491</v>
      </c>
      <c r="E296" s="92" t="s">
        <v>192</v>
      </c>
      <c r="F296" s="452" t="s">
        <v>5087</v>
      </c>
      <c r="G296" s="59" t="s">
        <v>1580</v>
      </c>
      <c r="H296" s="449" t="s">
        <v>912</v>
      </c>
      <c r="I296" s="234">
        <v>37408</v>
      </c>
      <c r="J296" s="234">
        <v>0</v>
      </c>
      <c r="K296" s="234">
        <v>112.73</v>
      </c>
      <c r="L296" s="234">
        <v>0</v>
      </c>
      <c r="M296" s="85">
        <v>986</v>
      </c>
      <c r="N296" s="85">
        <v>0</v>
      </c>
      <c r="O296" s="234">
        <v>0</v>
      </c>
      <c r="P296" s="234">
        <v>0</v>
      </c>
      <c r="Q296" s="234">
        <v>0</v>
      </c>
      <c r="R296" s="234">
        <v>23608.5</v>
      </c>
      <c r="S296" s="234">
        <v>14898.230000000003</v>
      </c>
      <c r="T296" s="227" t="s">
        <v>1581</v>
      </c>
      <c r="U296" s="496">
        <v>763</v>
      </c>
      <c r="V296" s="129" t="s">
        <v>686</v>
      </c>
      <c r="W296" s="158" t="s">
        <v>491</v>
      </c>
      <c r="X296" s="92" t="s">
        <v>192</v>
      </c>
      <c r="Y296" s="262">
        <v>3600400051205</v>
      </c>
      <c r="Z296" s="228" t="s">
        <v>1581</v>
      </c>
      <c r="AA296" s="54">
        <v>23608.5</v>
      </c>
      <c r="AB296" s="55">
        <v>18720</v>
      </c>
      <c r="AC296" s="56"/>
      <c r="AD296" s="175">
        <v>1726</v>
      </c>
      <c r="AE296" s="175">
        <v>848</v>
      </c>
      <c r="AF296" s="55">
        <v>2314.5</v>
      </c>
      <c r="AG296" s="55"/>
      <c r="AH296" s="55"/>
      <c r="AI296" s="55"/>
      <c r="AJ296" s="55"/>
      <c r="AK296" s="55"/>
      <c r="AL296" s="55"/>
      <c r="AM296" s="57"/>
      <c r="AN296" s="57"/>
      <c r="AO296" s="57"/>
      <c r="AP296" s="57"/>
      <c r="AQ296" s="58"/>
      <c r="AR296" s="58"/>
      <c r="AS296" s="57"/>
      <c r="AT296" s="57"/>
      <c r="AU296" s="57"/>
      <c r="AV296" s="147"/>
      <c r="AW296" s="57"/>
      <c r="AX296" s="57">
        <v>0</v>
      </c>
      <c r="AY296" s="58"/>
      <c r="AZ296" s="58">
        <v>0</v>
      </c>
      <c r="BA296" s="74">
        <v>0</v>
      </c>
      <c r="BB296" s="58">
        <v>38506.730000000003</v>
      </c>
      <c r="BC296" s="58">
        <v>14898.230000000003</v>
      </c>
      <c r="BD296" s="252"/>
      <c r="BE296" s="170">
        <v>764</v>
      </c>
      <c r="BF296" s="101" t="s">
        <v>939</v>
      </c>
      <c r="BG296" s="158" t="s">
        <v>491</v>
      </c>
      <c r="BH296" s="92" t="s">
        <v>192</v>
      </c>
      <c r="BI296" s="58">
        <v>18720</v>
      </c>
      <c r="BJ296" s="58">
        <v>18720</v>
      </c>
      <c r="BK296" s="124">
        <v>0</v>
      </c>
      <c r="BL296" s="158"/>
      <c r="BM296" s="59"/>
      <c r="BN296" s="60"/>
      <c r="BO296" s="60"/>
      <c r="BP296" s="48"/>
      <c r="BQ296" s="368" t="s">
        <v>950</v>
      </c>
      <c r="BR296" s="380" t="s">
        <v>676</v>
      </c>
      <c r="BS296" s="381" t="s">
        <v>951</v>
      </c>
      <c r="BT296" s="382" t="s">
        <v>45</v>
      </c>
      <c r="BU296" s="383" t="s">
        <v>1416</v>
      </c>
      <c r="BV296" s="384" t="s">
        <v>1581</v>
      </c>
      <c r="BW296" s="384">
        <v>60000</v>
      </c>
      <c r="BX296" s="385" t="s">
        <v>952</v>
      </c>
      <c r="BY296" s="62"/>
      <c r="BZ296" s="475">
        <v>1424</v>
      </c>
      <c r="CA296" s="320" t="b">
        <f>EXACT(A296,CH296)</f>
        <v>1</v>
      </c>
      <c r="CB296" s="318" t="b">
        <f>EXACT(D296,CF296)</f>
        <v>1</v>
      </c>
      <c r="CC296" s="318" t="b">
        <f>EXACT(E296,CG296)</f>
        <v>1</v>
      </c>
      <c r="CD296" s="502">
        <f>+S295-BC295</f>
        <v>0</v>
      </c>
      <c r="CE296" s="17" t="s">
        <v>686</v>
      </c>
      <c r="CF296" s="17" t="s">
        <v>491</v>
      </c>
      <c r="CG296" s="103" t="s">
        <v>192</v>
      </c>
      <c r="CH296" s="275">
        <v>3600400051205</v>
      </c>
      <c r="CI296" s="447"/>
      <c r="CJ296" s="17"/>
      <c r="CK296" s="276"/>
      <c r="CL296" s="17"/>
      <c r="CM296" s="273"/>
      <c r="CN296" s="17"/>
      <c r="CO296" s="457"/>
    </row>
    <row r="297" spans="1:93" s="51" customFormat="1">
      <c r="A297" s="452" t="s">
        <v>4932</v>
      </c>
      <c r="B297" s="83" t="s">
        <v>709</v>
      </c>
      <c r="C297" s="129" t="s">
        <v>672</v>
      </c>
      <c r="D297" s="158" t="s">
        <v>2384</v>
      </c>
      <c r="E297" s="92" t="s">
        <v>2385</v>
      </c>
      <c r="F297" s="452" t="s">
        <v>4932</v>
      </c>
      <c r="G297" s="59" t="s">
        <v>1580</v>
      </c>
      <c r="H297" s="449" t="s">
        <v>2504</v>
      </c>
      <c r="I297" s="234">
        <v>53406</v>
      </c>
      <c r="J297" s="234">
        <v>0</v>
      </c>
      <c r="K297" s="234">
        <v>167.48</v>
      </c>
      <c r="L297" s="234">
        <v>0</v>
      </c>
      <c r="M297" s="85">
        <v>2136</v>
      </c>
      <c r="N297" s="85">
        <v>0</v>
      </c>
      <c r="O297" s="234">
        <v>0</v>
      </c>
      <c r="P297" s="234">
        <v>779.28</v>
      </c>
      <c r="Q297" s="234">
        <v>0</v>
      </c>
      <c r="R297" s="234">
        <v>31232</v>
      </c>
      <c r="S297" s="234">
        <v>17393.400000000001</v>
      </c>
      <c r="T297" s="227" t="s">
        <v>1581</v>
      </c>
      <c r="U297" s="496">
        <v>488</v>
      </c>
      <c r="V297" s="129" t="s">
        <v>672</v>
      </c>
      <c r="W297" s="158" t="s">
        <v>2384</v>
      </c>
      <c r="X297" s="92" t="s">
        <v>2385</v>
      </c>
      <c r="Y297" s="262">
        <v>3600400051680</v>
      </c>
      <c r="Z297" s="228" t="s">
        <v>1581</v>
      </c>
      <c r="AA297" s="266">
        <v>38316.080000000002</v>
      </c>
      <c r="AB297" s="65">
        <v>29945</v>
      </c>
      <c r="AC297" s="65"/>
      <c r="AD297" s="148">
        <v>863</v>
      </c>
      <c r="AE297" s="65">
        <v>424</v>
      </c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>
        <v>0</v>
      </c>
      <c r="AU297" s="65"/>
      <c r="AV297" s="148"/>
      <c r="AW297" s="65"/>
      <c r="AX297" s="65">
        <v>6304.8</v>
      </c>
      <c r="AY297" s="65"/>
      <c r="AZ297" s="65">
        <v>779.28</v>
      </c>
      <c r="BA297" s="57">
        <v>0</v>
      </c>
      <c r="BB297" s="65">
        <v>55709.48</v>
      </c>
      <c r="BC297" s="65">
        <v>17393.400000000001</v>
      </c>
      <c r="BD297" s="252"/>
      <c r="BE297" s="170">
        <v>489</v>
      </c>
      <c r="BF297" s="163" t="s">
        <v>2421</v>
      </c>
      <c r="BG297" s="158" t="s">
        <v>2384</v>
      </c>
      <c r="BH297" s="92" t="s">
        <v>2385</v>
      </c>
      <c r="BI297" s="171">
        <v>29945</v>
      </c>
      <c r="BJ297" s="172">
        <v>29945</v>
      </c>
      <c r="BK297" s="171">
        <v>0</v>
      </c>
      <c r="BL297" s="86"/>
      <c r="BM297" s="48"/>
      <c r="BN297" s="67"/>
      <c r="BO297" s="67"/>
      <c r="BP297" s="48"/>
      <c r="BQ297" s="368" t="s">
        <v>1335</v>
      </c>
      <c r="BR297" s="380" t="s">
        <v>698</v>
      </c>
      <c r="BS297" s="381" t="s">
        <v>709</v>
      </c>
      <c r="BT297" s="382" t="s">
        <v>1175</v>
      </c>
      <c r="BU297" s="383" t="s">
        <v>702</v>
      </c>
      <c r="BV297" s="384" t="s">
        <v>1581</v>
      </c>
      <c r="BW297" s="384">
        <v>60110</v>
      </c>
      <c r="BX297" s="385" t="s">
        <v>2466</v>
      </c>
      <c r="BY297" s="76"/>
      <c r="BZ297" s="495">
        <v>763</v>
      </c>
      <c r="CA297" s="320" t="b">
        <f>EXACT(A297,CH297)</f>
        <v>1</v>
      </c>
      <c r="CB297" s="318" t="b">
        <f>EXACT(D297,CF297)</f>
        <v>1</v>
      </c>
      <c r="CC297" s="318" t="b">
        <f>EXACT(E297,CG297)</f>
        <v>1</v>
      </c>
      <c r="CD297" s="502">
        <f>+S296-BC296</f>
        <v>0</v>
      </c>
      <c r="CE297" s="274" t="s">
        <v>672</v>
      </c>
      <c r="CF297" s="447" t="s">
        <v>2384</v>
      </c>
      <c r="CG297" s="17" t="s">
        <v>2385</v>
      </c>
      <c r="CH297" s="278">
        <v>3600400051680</v>
      </c>
      <c r="CI297" s="17"/>
      <c r="CJ297" s="17"/>
      <c r="CK297" s="17"/>
      <c r="CL297" s="17"/>
      <c r="CM297" s="17"/>
      <c r="CN297" s="86"/>
      <c r="CO297" s="2"/>
    </row>
    <row r="298" spans="1:93" s="51" customFormat="1">
      <c r="A298" s="452" t="s">
        <v>5061</v>
      </c>
      <c r="B298" s="83" t="s">
        <v>709</v>
      </c>
      <c r="C298" s="129" t="s">
        <v>686</v>
      </c>
      <c r="D298" s="158" t="s">
        <v>3022</v>
      </c>
      <c r="E298" s="92" t="s">
        <v>2385</v>
      </c>
      <c r="F298" s="452" t="s">
        <v>5061</v>
      </c>
      <c r="G298" s="59" t="s">
        <v>1580</v>
      </c>
      <c r="H298" s="449" t="s">
        <v>3076</v>
      </c>
      <c r="I298" s="234">
        <v>26103.23</v>
      </c>
      <c r="J298" s="234">
        <v>0</v>
      </c>
      <c r="K298" s="234">
        <v>87.68</v>
      </c>
      <c r="L298" s="234">
        <v>0</v>
      </c>
      <c r="M298" s="85">
        <v>1044</v>
      </c>
      <c r="N298" s="85">
        <v>0</v>
      </c>
      <c r="O298" s="234">
        <v>0</v>
      </c>
      <c r="P298" s="234">
        <v>70.069999999999993</v>
      </c>
      <c r="Q298" s="234">
        <v>0</v>
      </c>
      <c r="R298" s="234">
        <v>18287</v>
      </c>
      <c r="S298" s="234">
        <v>8877.84</v>
      </c>
      <c r="T298" s="227" t="s">
        <v>1581</v>
      </c>
      <c r="U298" s="496">
        <v>721</v>
      </c>
      <c r="V298" s="129" t="s">
        <v>686</v>
      </c>
      <c r="W298" s="158" t="s">
        <v>3022</v>
      </c>
      <c r="X298" s="92" t="s">
        <v>2385</v>
      </c>
      <c r="Y298" s="262">
        <v>3600400051698</v>
      </c>
      <c r="Z298" s="228" t="s">
        <v>1581</v>
      </c>
      <c r="AA298" s="54">
        <v>18357.07</v>
      </c>
      <c r="AB298" s="55">
        <v>17000</v>
      </c>
      <c r="AC298" s="56"/>
      <c r="AD298" s="175">
        <v>863</v>
      </c>
      <c r="AE298" s="175">
        <v>424</v>
      </c>
      <c r="AF298" s="55"/>
      <c r="AG298" s="55"/>
      <c r="AH298" s="55"/>
      <c r="AI298" s="55"/>
      <c r="AJ298" s="55"/>
      <c r="AK298" s="55"/>
      <c r="AL298" s="55"/>
      <c r="AM298" s="57"/>
      <c r="AN298" s="57"/>
      <c r="AO298" s="57"/>
      <c r="AP298" s="57"/>
      <c r="AQ298" s="58"/>
      <c r="AR298" s="58"/>
      <c r="AS298" s="57"/>
      <c r="AT298" s="57"/>
      <c r="AU298" s="57"/>
      <c r="AV298" s="147"/>
      <c r="AW298" s="57"/>
      <c r="AX298" s="57">
        <v>0</v>
      </c>
      <c r="AY298" s="58"/>
      <c r="AZ298" s="58">
        <v>70.069999999999993</v>
      </c>
      <c r="BA298" s="74">
        <v>0</v>
      </c>
      <c r="BB298" s="58">
        <v>27234.91</v>
      </c>
      <c r="BC298" s="58">
        <v>8877.84</v>
      </c>
      <c r="BD298" s="252"/>
      <c r="BE298" s="170">
        <v>722</v>
      </c>
      <c r="BF298" s="101" t="s">
        <v>3128</v>
      </c>
      <c r="BG298" s="158" t="s">
        <v>3022</v>
      </c>
      <c r="BH298" s="92" t="s">
        <v>2385</v>
      </c>
      <c r="BI298" s="58">
        <v>22775</v>
      </c>
      <c r="BJ298" s="58">
        <v>17000</v>
      </c>
      <c r="BK298" s="58">
        <v>5775</v>
      </c>
      <c r="BL298" s="158"/>
      <c r="BM298" s="59"/>
      <c r="BN298" s="60"/>
      <c r="BO298" s="60"/>
      <c r="BP298" s="59"/>
      <c r="BQ298" s="369" t="s">
        <v>1335</v>
      </c>
      <c r="BR298" s="380" t="s">
        <v>698</v>
      </c>
      <c r="BS298" s="381" t="s">
        <v>51</v>
      </c>
      <c r="BT298" s="382" t="s">
        <v>1175</v>
      </c>
      <c r="BU298" s="383" t="s">
        <v>702</v>
      </c>
      <c r="BV298" s="383" t="s">
        <v>1581</v>
      </c>
      <c r="BW298" s="383">
        <v>60110</v>
      </c>
      <c r="BX298" s="385" t="s">
        <v>3217</v>
      </c>
      <c r="BY298" s="61"/>
      <c r="BZ298" s="495">
        <v>489</v>
      </c>
      <c r="CA298" s="320" t="b">
        <f>EXACT(A298,CH298)</f>
        <v>1</v>
      </c>
      <c r="CB298" s="318" t="b">
        <f>EXACT(D298,CF298)</f>
        <v>1</v>
      </c>
      <c r="CC298" s="318" t="b">
        <f>EXACT(E298,CG298)</f>
        <v>1</v>
      </c>
      <c r="CD298" s="502">
        <f>+S297-BC297</f>
        <v>0</v>
      </c>
      <c r="CE298" s="51" t="s">
        <v>686</v>
      </c>
      <c r="CF298" s="157" t="s">
        <v>3022</v>
      </c>
      <c r="CG298" s="103" t="s">
        <v>2385</v>
      </c>
      <c r="CH298" s="275">
        <v>3600400051698</v>
      </c>
      <c r="CJ298" s="17"/>
      <c r="CK298" s="276"/>
      <c r="CM298" s="273"/>
      <c r="CN298" s="17"/>
      <c r="CO298" s="157"/>
    </row>
    <row r="299" spans="1:93" s="51" customFormat="1">
      <c r="A299" s="452" t="s">
        <v>4561</v>
      </c>
      <c r="B299" s="83" t="s">
        <v>709</v>
      </c>
      <c r="C299" s="129" t="s">
        <v>672</v>
      </c>
      <c r="D299" s="158" t="s">
        <v>1520</v>
      </c>
      <c r="E299" s="92" t="s">
        <v>1521</v>
      </c>
      <c r="F299" s="452" t="s">
        <v>4561</v>
      </c>
      <c r="G299" s="59" t="s">
        <v>1580</v>
      </c>
      <c r="H299" s="449" t="s">
        <v>1047</v>
      </c>
      <c r="I299" s="234">
        <v>20813.400000000001</v>
      </c>
      <c r="J299" s="234">
        <v>0</v>
      </c>
      <c r="K299" s="234">
        <v>106.58</v>
      </c>
      <c r="L299" s="234">
        <v>0</v>
      </c>
      <c r="M299" s="85">
        <v>3106</v>
      </c>
      <c r="N299" s="85">
        <v>0</v>
      </c>
      <c r="O299" s="234">
        <v>0</v>
      </c>
      <c r="P299" s="234">
        <v>0</v>
      </c>
      <c r="Q299" s="234">
        <v>0</v>
      </c>
      <c r="R299" s="234">
        <v>4552</v>
      </c>
      <c r="S299" s="234">
        <v>19473.980000000003</v>
      </c>
      <c r="T299" s="227" t="s">
        <v>1581</v>
      </c>
      <c r="U299" s="496">
        <v>1100</v>
      </c>
      <c r="V299" s="129" t="s">
        <v>672</v>
      </c>
      <c r="W299" s="158" t="s">
        <v>1520</v>
      </c>
      <c r="X299" s="92" t="s">
        <v>1521</v>
      </c>
      <c r="Y299" s="262">
        <v>3600400061375</v>
      </c>
      <c r="Z299" s="228" t="s">
        <v>1581</v>
      </c>
      <c r="AA299" s="266">
        <v>4552</v>
      </c>
      <c r="AB299" s="65">
        <v>3265</v>
      </c>
      <c r="AC299" s="65"/>
      <c r="AD299" s="65">
        <v>863</v>
      </c>
      <c r="AE299" s="65">
        <v>424</v>
      </c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148"/>
      <c r="AW299" s="65"/>
      <c r="AX299" s="65">
        <v>0</v>
      </c>
      <c r="AY299" s="65"/>
      <c r="AZ299" s="65">
        <v>0</v>
      </c>
      <c r="BA299" s="57">
        <v>0</v>
      </c>
      <c r="BB299" s="65">
        <v>24025.980000000003</v>
      </c>
      <c r="BC299" s="65">
        <v>19473.980000000003</v>
      </c>
      <c r="BD299" s="252"/>
      <c r="BE299" s="170">
        <v>1101</v>
      </c>
      <c r="BF299" s="163" t="s">
        <v>2334</v>
      </c>
      <c r="BG299" s="158" t="s">
        <v>1520</v>
      </c>
      <c r="BH299" s="92" t="s">
        <v>1521</v>
      </c>
      <c r="BI299" s="171">
        <v>3265</v>
      </c>
      <c r="BJ299" s="172">
        <v>3265</v>
      </c>
      <c r="BK299" s="171">
        <v>0</v>
      </c>
      <c r="BL299" s="86"/>
      <c r="BM299" s="48"/>
      <c r="BN299" s="67"/>
      <c r="BO299" s="67"/>
      <c r="BP299" s="48"/>
      <c r="BQ299" s="368" t="s">
        <v>67</v>
      </c>
      <c r="BR299" s="380" t="s">
        <v>676</v>
      </c>
      <c r="BS299" s="381" t="s">
        <v>709</v>
      </c>
      <c r="BT299" s="382" t="s">
        <v>805</v>
      </c>
      <c r="BU299" s="383" t="s">
        <v>702</v>
      </c>
      <c r="BV299" s="384" t="s">
        <v>1581</v>
      </c>
      <c r="BW299" s="384">
        <v>60110</v>
      </c>
      <c r="BX299" s="385"/>
      <c r="BY299" s="22"/>
      <c r="BZ299" s="495">
        <v>721</v>
      </c>
      <c r="CA299" s="320" t="b">
        <f>EXACT(A299,CH299)</f>
        <v>1</v>
      </c>
      <c r="CB299" s="318" t="b">
        <f>EXACT(D299,CF299)</f>
        <v>1</v>
      </c>
      <c r="CC299" s="318" t="b">
        <f>EXACT(E299,CG299)</f>
        <v>1</v>
      </c>
      <c r="CD299" s="502">
        <f>+S298-BC298</f>
        <v>0</v>
      </c>
      <c r="CE299" s="17" t="s">
        <v>672</v>
      </c>
      <c r="CF299" s="17" t="s">
        <v>1520</v>
      </c>
      <c r="CG299" s="103" t="s">
        <v>1521</v>
      </c>
      <c r="CH299" s="275">
        <v>3600400061375</v>
      </c>
      <c r="CI299" s="447"/>
      <c r="CJ299" s="17"/>
      <c r="CK299" s="276"/>
      <c r="CL299" s="17"/>
      <c r="CM299" s="17"/>
      <c r="CN299" s="17"/>
      <c r="CO299" s="17"/>
    </row>
    <row r="300" spans="1:93" s="51" customFormat="1">
      <c r="A300" s="452" t="s">
        <v>4923</v>
      </c>
      <c r="B300" s="83" t="s">
        <v>709</v>
      </c>
      <c r="C300" s="129" t="s">
        <v>686</v>
      </c>
      <c r="D300" s="158" t="s">
        <v>1206</v>
      </c>
      <c r="E300" s="92" t="s">
        <v>1521</v>
      </c>
      <c r="F300" s="452" t="s">
        <v>4923</v>
      </c>
      <c r="G300" s="59" t="s">
        <v>1580</v>
      </c>
      <c r="H300" s="449" t="s">
        <v>2573</v>
      </c>
      <c r="I300" s="234">
        <v>24407.83</v>
      </c>
      <c r="J300" s="234">
        <v>0</v>
      </c>
      <c r="K300" s="234">
        <v>87.68</v>
      </c>
      <c r="L300" s="234">
        <v>0</v>
      </c>
      <c r="M300" s="85">
        <v>976</v>
      </c>
      <c r="N300" s="85">
        <v>0</v>
      </c>
      <c r="O300" s="234">
        <v>0</v>
      </c>
      <c r="P300" s="234">
        <v>0</v>
      </c>
      <c r="Q300" s="234">
        <v>0</v>
      </c>
      <c r="R300" s="234">
        <v>5142</v>
      </c>
      <c r="S300" s="234">
        <v>20329.510000000002</v>
      </c>
      <c r="T300" s="227" t="s">
        <v>1581</v>
      </c>
      <c r="U300" s="496">
        <v>472</v>
      </c>
      <c r="V300" s="129" t="s">
        <v>686</v>
      </c>
      <c r="W300" s="158" t="s">
        <v>1206</v>
      </c>
      <c r="X300" s="92" t="s">
        <v>1521</v>
      </c>
      <c r="Y300" s="261">
        <v>3600400061391</v>
      </c>
      <c r="Z300" s="228" t="s">
        <v>1581</v>
      </c>
      <c r="AA300" s="266">
        <v>5142</v>
      </c>
      <c r="AB300" s="65">
        <v>3855</v>
      </c>
      <c r="AC300" s="65"/>
      <c r="AD300" s="65">
        <v>863</v>
      </c>
      <c r="AE300" s="65">
        <v>424</v>
      </c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148"/>
      <c r="AW300" s="65"/>
      <c r="AX300" s="65">
        <v>0</v>
      </c>
      <c r="AY300" s="65"/>
      <c r="AZ300" s="65">
        <v>0</v>
      </c>
      <c r="BA300" s="57">
        <v>0</v>
      </c>
      <c r="BB300" s="65">
        <v>25471.510000000002</v>
      </c>
      <c r="BC300" s="65">
        <v>20329.510000000002</v>
      </c>
      <c r="BD300" s="252"/>
      <c r="BE300" s="170">
        <v>473</v>
      </c>
      <c r="BF300" s="163" t="s">
        <v>2596</v>
      </c>
      <c r="BG300" s="158" t="s">
        <v>1206</v>
      </c>
      <c r="BH300" s="92" t="s">
        <v>1521</v>
      </c>
      <c r="BI300" s="171">
        <v>3855</v>
      </c>
      <c r="BJ300" s="172">
        <v>3855</v>
      </c>
      <c r="BK300" s="171">
        <v>0</v>
      </c>
      <c r="BL300" s="86"/>
      <c r="BM300" s="48"/>
      <c r="BN300" s="67"/>
      <c r="BO300" s="67"/>
      <c r="BP300" s="48"/>
      <c r="BQ300" s="368" t="s">
        <v>67</v>
      </c>
      <c r="BR300" s="380" t="s">
        <v>676</v>
      </c>
      <c r="BS300" s="381" t="s">
        <v>709</v>
      </c>
      <c r="BT300" s="382" t="s">
        <v>805</v>
      </c>
      <c r="BU300" s="383" t="s">
        <v>702</v>
      </c>
      <c r="BV300" s="384" t="s">
        <v>1581</v>
      </c>
      <c r="BW300" s="384">
        <v>60110</v>
      </c>
      <c r="BX300" s="385" t="s">
        <v>2623</v>
      </c>
      <c r="BY300" s="22"/>
      <c r="BZ300" s="495">
        <v>1099</v>
      </c>
      <c r="CA300" s="320" t="b">
        <f>EXACT(A300,CH300)</f>
        <v>1</v>
      </c>
      <c r="CB300" s="318" t="b">
        <f>EXACT(D300,CF300)</f>
        <v>1</v>
      </c>
      <c r="CC300" s="318" t="b">
        <f>EXACT(E300,CG300)</f>
        <v>1</v>
      </c>
      <c r="CD300" s="502">
        <f>+S299-BC299</f>
        <v>0</v>
      </c>
      <c r="CE300" s="17" t="s">
        <v>686</v>
      </c>
      <c r="CF300" s="17" t="s">
        <v>1206</v>
      </c>
      <c r="CG300" s="103" t="s">
        <v>1521</v>
      </c>
      <c r="CH300" s="275">
        <v>3600400061391</v>
      </c>
      <c r="CI300" s="447"/>
      <c r="CJ300" s="17"/>
      <c r="CK300" s="276"/>
      <c r="CL300" s="17"/>
      <c r="CM300" s="17"/>
      <c r="CN300" s="17"/>
      <c r="CO300" s="17"/>
    </row>
    <row r="301" spans="1:93" s="51" customFormat="1">
      <c r="A301" s="511" t="s">
        <v>8581</v>
      </c>
      <c r="B301" s="83" t="s">
        <v>709</v>
      </c>
      <c r="C301" s="237" t="s">
        <v>672</v>
      </c>
      <c r="D301" s="17" t="s">
        <v>8482</v>
      </c>
      <c r="E301" s="75" t="s">
        <v>8483</v>
      </c>
      <c r="F301" s="514" t="s">
        <v>8581</v>
      </c>
      <c r="G301" s="59" t="s">
        <v>1580</v>
      </c>
      <c r="H301" s="98" t="s">
        <v>8677</v>
      </c>
      <c r="I301" s="133">
        <v>57993.599999999999</v>
      </c>
      <c r="J301" s="167">
        <v>0</v>
      </c>
      <c r="K301" s="18">
        <v>0</v>
      </c>
      <c r="L301" s="18">
        <v>0</v>
      </c>
      <c r="M301" s="53">
        <v>0</v>
      </c>
      <c r="N301" s="18">
        <v>0</v>
      </c>
      <c r="O301" s="18">
        <v>0</v>
      </c>
      <c r="P301" s="53">
        <v>2365.6999999999998</v>
      </c>
      <c r="Q301" s="18">
        <v>0</v>
      </c>
      <c r="R301" s="53">
        <v>36987</v>
      </c>
      <c r="S301" s="18">
        <v>10940.900000000001</v>
      </c>
      <c r="T301" s="227" t="s">
        <v>1581</v>
      </c>
      <c r="U301" s="496">
        <v>1360</v>
      </c>
      <c r="V301" s="516" t="s">
        <v>672</v>
      </c>
      <c r="W301" s="17" t="s">
        <v>8482</v>
      </c>
      <c r="X301" s="17" t="s">
        <v>8483</v>
      </c>
      <c r="Y301" s="261">
        <v>3600400061481</v>
      </c>
      <c r="Z301" s="228" t="s">
        <v>1581</v>
      </c>
      <c r="AA301" s="266">
        <v>47052.7</v>
      </c>
      <c r="AB301" s="65">
        <v>26980</v>
      </c>
      <c r="AC301" s="65"/>
      <c r="AD301" s="65">
        <v>863</v>
      </c>
      <c r="AE301" s="65">
        <v>424</v>
      </c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>
        <v>7500</v>
      </c>
      <c r="AU301" s="65"/>
      <c r="AV301" s="148">
        <v>1220</v>
      </c>
      <c r="AW301" s="65"/>
      <c r="AX301" s="65">
        <v>7700</v>
      </c>
      <c r="AY301" s="65"/>
      <c r="AZ301" s="65">
        <v>2365.6999999999998</v>
      </c>
      <c r="BA301" s="57">
        <v>0</v>
      </c>
      <c r="BB301" s="65">
        <v>57993.599999999999</v>
      </c>
      <c r="BC301" s="65">
        <v>10940.900000000001</v>
      </c>
      <c r="BD301" s="260"/>
      <c r="BE301" s="170">
        <v>1362</v>
      </c>
      <c r="BF301" s="163" t="s">
        <v>8772</v>
      </c>
      <c r="BG301" s="51" t="s">
        <v>8482</v>
      </c>
      <c r="BH301" s="17" t="s">
        <v>8483</v>
      </c>
      <c r="BI301" s="171">
        <v>26980</v>
      </c>
      <c r="BJ301" s="172">
        <v>26980</v>
      </c>
      <c r="BK301" s="171">
        <v>0</v>
      </c>
      <c r="BL301" s="17"/>
      <c r="BM301" s="48"/>
      <c r="BN301" s="67"/>
      <c r="BO301" s="67"/>
      <c r="BP301" s="48"/>
      <c r="BQ301" s="435" t="s">
        <v>8947</v>
      </c>
      <c r="BR301" s="380">
        <v>20</v>
      </c>
      <c r="BS301" s="381"/>
      <c r="BT301" s="383" t="s">
        <v>702</v>
      </c>
      <c r="BU301" s="383" t="s">
        <v>702</v>
      </c>
      <c r="BV301" s="384" t="s">
        <v>1581</v>
      </c>
      <c r="BW301" s="384">
        <v>60110</v>
      </c>
      <c r="BX301" s="382" t="s">
        <v>8948</v>
      </c>
      <c r="BY301" s="22"/>
      <c r="BZ301" s="495">
        <v>473</v>
      </c>
      <c r="CA301" s="320" t="b">
        <f>EXACT(A301,CH301)</f>
        <v>1</v>
      </c>
      <c r="CB301" s="318" t="b">
        <f>EXACT(D301,CF301)</f>
        <v>1</v>
      </c>
      <c r="CC301" s="318" t="b">
        <f>EXACT(E301,CG301)</f>
        <v>1</v>
      </c>
      <c r="CD301" s="502">
        <f>+S300-BC300</f>
        <v>0</v>
      </c>
      <c r="CE301" s="17" t="s">
        <v>672</v>
      </c>
      <c r="CF301" s="17" t="s">
        <v>8482</v>
      </c>
      <c r="CG301" s="103" t="s">
        <v>8483</v>
      </c>
      <c r="CH301" s="275">
        <v>3600400061481</v>
      </c>
      <c r="CI301" s="447"/>
      <c r="CJ301" s="17"/>
      <c r="CK301" s="276"/>
      <c r="CL301" s="17"/>
      <c r="CM301" s="17"/>
      <c r="CN301" s="17"/>
      <c r="CO301" s="17"/>
    </row>
    <row r="302" spans="1:93">
      <c r="A302" s="451" t="s">
        <v>4361</v>
      </c>
      <c r="B302" s="83" t="s">
        <v>709</v>
      </c>
      <c r="C302" s="158" t="s">
        <v>672</v>
      </c>
      <c r="D302" s="158" t="s">
        <v>249</v>
      </c>
      <c r="E302" s="92" t="s">
        <v>2762</v>
      </c>
      <c r="F302" s="451" t="s">
        <v>4361</v>
      </c>
      <c r="G302" s="59" t="s">
        <v>1580</v>
      </c>
      <c r="H302" s="449" t="s">
        <v>2801</v>
      </c>
      <c r="I302" s="234">
        <v>9148</v>
      </c>
      <c r="J302" s="234">
        <v>0</v>
      </c>
      <c r="K302" s="234">
        <v>0</v>
      </c>
      <c r="L302" s="234">
        <v>0</v>
      </c>
      <c r="M302" s="85">
        <v>0</v>
      </c>
      <c r="N302" s="85">
        <v>0</v>
      </c>
      <c r="O302" s="234">
        <v>0</v>
      </c>
      <c r="P302" s="234">
        <v>0</v>
      </c>
      <c r="Q302" s="234">
        <v>0</v>
      </c>
      <c r="R302" s="234">
        <v>8000</v>
      </c>
      <c r="S302" s="234">
        <v>1148</v>
      </c>
      <c r="T302" s="227" t="s">
        <v>1581</v>
      </c>
      <c r="U302" s="496">
        <v>1451</v>
      </c>
      <c r="V302" s="158" t="s">
        <v>672</v>
      </c>
      <c r="W302" s="158" t="s">
        <v>249</v>
      </c>
      <c r="X302" s="92" t="s">
        <v>2762</v>
      </c>
      <c r="Y302" s="262">
        <v>3600400069210</v>
      </c>
      <c r="Z302" s="228" t="s">
        <v>1581</v>
      </c>
      <c r="AA302" s="266">
        <v>8000</v>
      </c>
      <c r="AB302" s="66">
        <v>8000</v>
      </c>
      <c r="AC302" s="65"/>
      <c r="AD302" s="266"/>
      <c r="AE302" s="266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148"/>
      <c r="AW302" s="65"/>
      <c r="AX302" s="65">
        <v>0</v>
      </c>
      <c r="AY302" s="66"/>
      <c r="AZ302" s="66">
        <v>0</v>
      </c>
      <c r="BA302" s="74">
        <v>0</v>
      </c>
      <c r="BB302" s="66">
        <v>9148</v>
      </c>
      <c r="BC302" s="66">
        <v>1148</v>
      </c>
      <c r="BD302" s="252"/>
      <c r="BE302" s="170">
        <v>1454</v>
      </c>
      <c r="BF302" s="101" t="s">
        <v>2842</v>
      </c>
      <c r="BG302" s="158" t="s">
        <v>249</v>
      </c>
      <c r="BH302" s="92" t="s">
        <v>2762</v>
      </c>
      <c r="BI302" s="169">
        <v>11540</v>
      </c>
      <c r="BJ302" s="124">
        <v>8000</v>
      </c>
      <c r="BK302" s="124">
        <v>3540</v>
      </c>
      <c r="BL302" s="158"/>
      <c r="BM302" s="48"/>
      <c r="BN302" s="67"/>
      <c r="BO302" s="67"/>
      <c r="BP302" s="48"/>
      <c r="BQ302" s="368">
        <v>76</v>
      </c>
      <c r="BR302" s="380" t="s">
        <v>727</v>
      </c>
      <c r="BS302" s="381" t="s">
        <v>709</v>
      </c>
      <c r="BT302" s="382" t="s">
        <v>702</v>
      </c>
      <c r="BU302" s="383" t="s">
        <v>702</v>
      </c>
      <c r="BV302" s="384" t="s">
        <v>1581</v>
      </c>
      <c r="BW302" s="384">
        <v>60110</v>
      </c>
      <c r="BX302" s="385" t="s">
        <v>2877</v>
      </c>
      <c r="BZ302" s="475">
        <v>1360</v>
      </c>
      <c r="CA302" s="320" t="b">
        <f>EXACT(A302,CH302)</f>
        <v>1</v>
      </c>
      <c r="CB302" s="318" t="b">
        <f>EXACT(D302,CF302)</f>
        <v>1</v>
      </c>
      <c r="CC302" s="318" t="b">
        <f>EXACT(E302,CG302)</f>
        <v>1</v>
      </c>
      <c r="CD302" s="502">
        <f>+S302-BC302</f>
        <v>0</v>
      </c>
      <c r="CE302" s="17" t="s">
        <v>672</v>
      </c>
      <c r="CF302" s="17" t="s">
        <v>249</v>
      </c>
      <c r="CG302" s="103" t="s">
        <v>2762</v>
      </c>
      <c r="CH302" s="275">
        <v>3600400069210</v>
      </c>
    </row>
    <row r="303" spans="1:93" s="51" customFormat="1">
      <c r="A303" s="452" t="s">
        <v>4573</v>
      </c>
      <c r="B303" s="83" t="s">
        <v>709</v>
      </c>
      <c r="C303" s="158" t="s">
        <v>672</v>
      </c>
      <c r="D303" s="158" t="s">
        <v>2755</v>
      </c>
      <c r="E303" s="92" t="s">
        <v>3425</v>
      </c>
      <c r="F303" s="452" t="s">
        <v>4573</v>
      </c>
      <c r="G303" s="59" t="s">
        <v>1580</v>
      </c>
      <c r="H303" s="449" t="s">
        <v>3509</v>
      </c>
      <c r="I303" s="234">
        <v>48952.800000000003</v>
      </c>
      <c r="J303" s="234">
        <v>0</v>
      </c>
      <c r="K303" s="234">
        <v>37.58</v>
      </c>
      <c r="L303" s="234">
        <v>0</v>
      </c>
      <c r="M303" s="85">
        <v>0</v>
      </c>
      <c r="N303" s="85">
        <v>0</v>
      </c>
      <c r="O303" s="234">
        <v>0</v>
      </c>
      <c r="P303" s="234">
        <v>229.65</v>
      </c>
      <c r="Q303" s="234">
        <v>0</v>
      </c>
      <c r="R303" s="234">
        <v>27172</v>
      </c>
      <c r="S303" s="234">
        <v>16776.820000000003</v>
      </c>
      <c r="T303" s="227" t="s">
        <v>1581</v>
      </c>
      <c r="U303" s="496">
        <v>1077</v>
      </c>
      <c r="V303" s="158" t="s">
        <v>672</v>
      </c>
      <c r="W303" s="158" t="s">
        <v>2755</v>
      </c>
      <c r="X303" s="92" t="s">
        <v>3425</v>
      </c>
      <c r="Y303" s="262">
        <v>3600400071885</v>
      </c>
      <c r="Z303" s="228" t="s">
        <v>1581</v>
      </c>
      <c r="AA303" s="54">
        <v>32213.56</v>
      </c>
      <c r="AB303" s="55">
        <v>22555</v>
      </c>
      <c r="AC303" s="56"/>
      <c r="AD303" s="175">
        <v>863</v>
      </c>
      <c r="AE303" s="175">
        <v>424</v>
      </c>
      <c r="AF303" s="55">
        <v>3330</v>
      </c>
      <c r="AG303" s="55"/>
      <c r="AH303" s="55"/>
      <c r="AI303" s="55"/>
      <c r="AJ303" s="55"/>
      <c r="AK303" s="55"/>
      <c r="AL303" s="55"/>
      <c r="AM303" s="57"/>
      <c r="AN303" s="57"/>
      <c r="AO303" s="57"/>
      <c r="AP303" s="57"/>
      <c r="AQ303" s="58"/>
      <c r="AR303" s="58"/>
      <c r="AS303" s="57"/>
      <c r="AT303" s="57"/>
      <c r="AU303" s="57"/>
      <c r="AV303" s="147"/>
      <c r="AW303" s="57"/>
      <c r="AX303" s="57">
        <v>4811.91</v>
      </c>
      <c r="AY303" s="58"/>
      <c r="AZ303" s="58">
        <v>229.65</v>
      </c>
      <c r="BA303" s="74">
        <v>0</v>
      </c>
      <c r="BB303" s="58">
        <v>48990.380000000005</v>
      </c>
      <c r="BC303" s="58">
        <v>16776.820000000003</v>
      </c>
      <c r="BD303" s="252"/>
      <c r="BE303" s="170">
        <v>1078</v>
      </c>
      <c r="BF303" s="101" t="s">
        <v>3588</v>
      </c>
      <c r="BG303" s="86" t="s">
        <v>2755</v>
      </c>
      <c r="BH303" s="92" t="s">
        <v>3425</v>
      </c>
      <c r="BI303" s="124">
        <v>22555</v>
      </c>
      <c r="BJ303" s="124">
        <v>22555</v>
      </c>
      <c r="BK303" s="124">
        <v>0</v>
      </c>
      <c r="BL303" s="158"/>
      <c r="BM303" s="59" t="s">
        <v>690</v>
      </c>
      <c r="BN303" s="60"/>
      <c r="BO303" s="60"/>
      <c r="BP303" s="48"/>
      <c r="BQ303" s="368">
        <v>345</v>
      </c>
      <c r="BR303" s="380" t="s">
        <v>1080</v>
      </c>
      <c r="BS303" s="381" t="s">
        <v>3775</v>
      </c>
      <c r="BT303" s="382" t="s">
        <v>805</v>
      </c>
      <c r="BU303" s="383" t="s">
        <v>702</v>
      </c>
      <c r="BV303" s="384" t="s">
        <v>1581</v>
      </c>
      <c r="BW303" s="384">
        <v>60110</v>
      </c>
      <c r="BX303" s="385" t="s">
        <v>3653</v>
      </c>
      <c r="BY303" s="76"/>
      <c r="BZ303" s="475">
        <v>1452</v>
      </c>
      <c r="CA303" s="320" t="b">
        <f>EXACT(A303,CH303)</f>
        <v>1</v>
      </c>
      <c r="CB303" s="318" t="b">
        <f>EXACT(D303,CF303)</f>
        <v>1</v>
      </c>
      <c r="CC303" s="318" t="b">
        <f>EXACT(E303,CG303)</f>
        <v>1</v>
      </c>
      <c r="CD303" s="502">
        <f>+S302-BC302</f>
        <v>0</v>
      </c>
      <c r="CE303" s="51" t="s">
        <v>672</v>
      </c>
      <c r="CF303" s="51" t="s">
        <v>2755</v>
      </c>
      <c r="CG303" s="51" t="s">
        <v>3425</v>
      </c>
      <c r="CH303" s="312">
        <v>3600400071885</v>
      </c>
      <c r="CI303" s="447"/>
      <c r="CJ303" s="17"/>
      <c r="CK303" s="276"/>
      <c r="CM303" s="273"/>
      <c r="CN303" s="17"/>
      <c r="CO303" s="157"/>
    </row>
    <row r="304" spans="1:93" s="51" customFormat="1">
      <c r="A304" s="452" t="s">
        <v>4424</v>
      </c>
      <c r="B304" s="83" t="s">
        <v>709</v>
      </c>
      <c r="C304" s="129" t="s">
        <v>686</v>
      </c>
      <c r="D304" s="158" t="s">
        <v>3739</v>
      </c>
      <c r="E304" s="92" t="s">
        <v>3425</v>
      </c>
      <c r="F304" s="452" t="s">
        <v>4424</v>
      </c>
      <c r="G304" s="59" t="s">
        <v>1580</v>
      </c>
      <c r="H304" s="449" t="s">
        <v>3741</v>
      </c>
      <c r="I304" s="234">
        <v>30769.200000000001</v>
      </c>
      <c r="J304" s="234">
        <v>0</v>
      </c>
      <c r="K304" s="234">
        <v>16.100000000000001</v>
      </c>
      <c r="L304" s="234">
        <v>0</v>
      </c>
      <c r="M304" s="85">
        <v>0</v>
      </c>
      <c r="N304" s="85">
        <v>0</v>
      </c>
      <c r="O304" s="234">
        <v>0</v>
      </c>
      <c r="P304" s="234">
        <v>122.59</v>
      </c>
      <c r="Q304" s="234">
        <v>0</v>
      </c>
      <c r="R304" s="234">
        <v>6842</v>
      </c>
      <c r="S304" s="234">
        <v>20564.739999999998</v>
      </c>
      <c r="T304" s="227" t="s">
        <v>1581</v>
      </c>
      <c r="U304" s="496">
        <v>1258</v>
      </c>
      <c r="V304" s="129" t="s">
        <v>686</v>
      </c>
      <c r="W304" s="158" t="s">
        <v>3739</v>
      </c>
      <c r="X304" s="92" t="s">
        <v>3425</v>
      </c>
      <c r="Y304" s="262">
        <v>3600400071893</v>
      </c>
      <c r="Z304" s="228" t="s">
        <v>1581</v>
      </c>
      <c r="AA304" s="54">
        <v>10220.56</v>
      </c>
      <c r="AB304" s="55">
        <v>5555</v>
      </c>
      <c r="AC304" s="56"/>
      <c r="AD304" s="175">
        <v>863</v>
      </c>
      <c r="AE304" s="175">
        <v>424</v>
      </c>
      <c r="AF304" s="55"/>
      <c r="AG304" s="55"/>
      <c r="AH304" s="55"/>
      <c r="AI304" s="55"/>
      <c r="AJ304" s="55"/>
      <c r="AK304" s="55"/>
      <c r="AL304" s="55"/>
      <c r="AM304" s="57"/>
      <c r="AN304" s="57"/>
      <c r="AO304" s="57"/>
      <c r="AP304" s="57"/>
      <c r="AQ304" s="58"/>
      <c r="AR304" s="58"/>
      <c r="AS304" s="57"/>
      <c r="AT304" s="57"/>
      <c r="AU304" s="57"/>
      <c r="AV304" s="147"/>
      <c r="AW304" s="57"/>
      <c r="AX304" s="57">
        <v>3255.97</v>
      </c>
      <c r="AY304" s="58"/>
      <c r="AZ304" s="58">
        <v>122.59</v>
      </c>
      <c r="BA304" s="74">
        <v>0</v>
      </c>
      <c r="BB304" s="58">
        <v>30785.3</v>
      </c>
      <c r="BC304" s="58">
        <v>20564.739999999998</v>
      </c>
      <c r="BD304" s="252"/>
      <c r="BE304" s="170">
        <v>1260</v>
      </c>
      <c r="BF304" s="101" t="s">
        <v>3740</v>
      </c>
      <c r="BG304" s="158" t="s">
        <v>3739</v>
      </c>
      <c r="BH304" s="92" t="s">
        <v>3425</v>
      </c>
      <c r="BI304" s="125">
        <v>5555</v>
      </c>
      <c r="BJ304" s="125">
        <v>5555</v>
      </c>
      <c r="BK304" s="548">
        <v>0</v>
      </c>
      <c r="BL304" s="158"/>
      <c r="BM304" s="59"/>
      <c r="BN304" s="60"/>
      <c r="BO304" s="60"/>
      <c r="BP304" s="48"/>
      <c r="BQ304" s="368">
        <v>345</v>
      </c>
      <c r="BR304" s="380" t="s">
        <v>1080</v>
      </c>
      <c r="BS304" s="381" t="s">
        <v>3742</v>
      </c>
      <c r="BT304" s="382" t="s">
        <v>805</v>
      </c>
      <c r="BU304" s="383" t="s">
        <v>702</v>
      </c>
      <c r="BV304" s="384" t="s">
        <v>1581</v>
      </c>
      <c r="BW304" s="384">
        <v>60110</v>
      </c>
      <c r="BX304" s="385" t="s">
        <v>3743</v>
      </c>
      <c r="BY304" s="84"/>
      <c r="BZ304" s="475">
        <v>1076</v>
      </c>
      <c r="CA304" s="320" t="b">
        <f>EXACT(A304,CH304)</f>
        <v>1</v>
      </c>
      <c r="CB304" s="318" t="b">
        <f>EXACT(D304,CF304)</f>
        <v>1</v>
      </c>
      <c r="CC304" s="318" t="b">
        <f>EXACT(E304,CG304)</f>
        <v>1</v>
      </c>
      <c r="CD304" s="502">
        <f>+S303-BC303</f>
        <v>0</v>
      </c>
      <c r="CE304" s="17" t="s">
        <v>686</v>
      </c>
      <c r="CF304" s="157" t="s">
        <v>3739</v>
      </c>
      <c r="CG304" s="103" t="s">
        <v>3425</v>
      </c>
      <c r="CH304" s="311">
        <v>3600400071893</v>
      </c>
      <c r="CK304" s="276"/>
      <c r="CL304" s="17"/>
      <c r="CM304" s="273"/>
      <c r="CN304" s="17"/>
      <c r="CO304" s="157"/>
    </row>
    <row r="305" spans="1:93" s="51" customFormat="1">
      <c r="A305" s="511" t="s">
        <v>9111</v>
      </c>
      <c r="B305" s="83"/>
      <c r="C305" s="237" t="s">
        <v>672</v>
      </c>
      <c r="D305" s="86" t="s">
        <v>9110</v>
      </c>
      <c r="E305" s="92" t="s">
        <v>567</v>
      </c>
      <c r="F305" s="514" t="s">
        <v>9111</v>
      </c>
      <c r="G305" s="59" t="s">
        <v>1580</v>
      </c>
      <c r="H305" s="283">
        <v>9824091327</v>
      </c>
      <c r="I305" s="244">
        <v>40447.4</v>
      </c>
      <c r="J305" s="310">
        <v>0</v>
      </c>
      <c r="K305" s="81">
        <v>0</v>
      </c>
      <c r="L305" s="81">
        <v>0</v>
      </c>
      <c r="M305" s="85">
        <v>0</v>
      </c>
      <c r="N305" s="81">
        <v>0</v>
      </c>
      <c r="O305" s="81">
        <v>0</v>
      </c>
      <c r="P305" s="85">
        <v>490.12</v>
      </c>
      <c r="Q305" s="81">
        <v>0</v>
      </c>
      <c r="R305" s="85">
        <v>26233</v>
      </c>
      <c r="S305" s="81">
        <v>13724.280000000002</v>
      </c>
      <c r="T305" s="227" t="s">
        <v>1581</v>
      </c>
      <c r="U305" s="496">
        <v>1424</v>
      </c>
      <c r="V305" s="516" t="s">
        <v>672</v>
      </c>
      <c r="W305" s="86" t="s">
        <v>9110</v>
      </c>
      <c r="X305" s="86" t="s">
        <v>567</v>
      </c>
      <c r="Y305" s="261" t="s">
        <v>9111</v>
      </c>
      <c r="Z305" s="228" t="s">
        <v>1581</v>
      </c>
      <c r="AA305" s="266">
        <v>26723.119999999999</v>
      </c>
      <c r="AB305" s="65">
        <v>24650</v>
      </c>
      <c r="AC305" s="65"/>
      <c r="AD305" s="65">
        <v>863</v>
      </c>
      <c r="AE305" s="65">
        <v>424</v>
      </c>
      <c r="AF305" s="65">
        <v>296</v>
      </c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148"/>
      <c r="AW305" s="65"/>
      <c r="AX305" s="65">
        <v>0</v>
      </c>
      <c r="AY305" s="65"/>
      <c r="AZ305" s="65">
        <v>490.12</v>
      </c>
      <c r="BA305" s="57">
        <v>0</v>
      </c>
      <c r="BB305" s="65">
        <v>40447.4</v>
      </c>
      <c r="BC305" s="65">
        <v>13724.280000000002</v>
      </c>
      <c r="BD305" s="260"/>
      <c r="BE305" s="170">
        <v>1427</v>
      </c>
      <c r="BF305" s="163" t="s">
        <v>9174</v>
      </c>
      <c r="BG305" s="1" t="s">
        <v>9110</v>
      </c>
      <c r="BH305" s="86" t="s">
        <v>567</v>
      </c>
      <c r="BI305" s="171">
        <v>24650</v>
      </c>
      <c r="BJ305" s="172">
        <v>24650</v>
      </c>
      <c r="BK305" s="171">
        <v>0</v>
      </c>
      <c r="BL305" s="86"/>
      <c r="BM305" s="48"/>
      <c r="BN305" s="67"/>
      <c r="BO305" s="67"/>
      <c r="BP305" s="48"/>
      <c r="BQ305" s="435" t="s">
        <v>9274</v>
      </c>
      <c r="BR305" s="382" t="s">
        <v>698</v>
      </c>
      <c r="BS305" s="395"/>
      <c r="BT305" s="382" t="s">
        <v>1175</v>
      </c>
      <c r="BU305" s="382" t="s">
        <v>702</v>
      </c>
      <c r="BV305" s="386" t="s">
        <v>1581</v>
      </c>
      <c r="BW305" s="386" t="s">
        <v>703</v>
      </c>
      <c r="BX305" s="382"/>
      <c r="BY305" s="22"/>
      <c r="BZ305" s="475">
        <v>1258</v>
      </c>
      <c r="CA305" s="320" t="b">
        <f>EXACT(A305,CH305)</f>
        <v>1</v>
      </c>
      <c r="CB305" s="318" t="b">
        <f>EXACT(D305,CF305)</f>
        <v>1</v>
      </c>
      <c r="CC305" s="318" t="b">
        <f>EXACT(E305,CG305)</f>
        <v>1</v>
      </c>
      <c r="CD305" s="502">
        <f>+S304-BC304</f>
        <v>0</v>
      </c>
      <c r="CE305" s="17" t="s">
        <v>672</v>
      </c>
      <c r="CF305" s="157" t="s">
        <v>9110</v>
      </c>
      <c r="CG305" s="103" t="s">
        <v>567</v>
      </c>
      <c r="CH305" s="311" t="s">
        <v>9111</v>
      </c>
      <c r="CJ305" s="17"/>
      <c r="CK305" s="276"/>
      <c r="CL305" s="17"/>
      <c r="CM305" s="273"/>
      <c r="CN305" s="17"/>
      <c r="CO305" s="457"/>
    </row>
    <row r="306" spans="1:93">
      <c r="A306" s="452" t="s">
        <v>4922</v>
      </c>
      <c r="B306" s="83" t="s">
        <v>709</v>
      </c>
      <c r="C306" s="237" t="s">
        <v>672</v>
      </c>
      <c r="D306" s="86" t="s">
        <v>230</v>
      </c>
      <c r="E306" s="92" t="s">
        <v>1205</v>
      </c>
      <c r="F306" s="452" t="s">
        <v>4922</v>
      </c>
      <c r="G306" s="59" t="s">
        <v>1580</v>
      </c>
      <c r="H306" s="449" t="s">
        <v>3747</v>
      </c>
      <c r="I306" s="244">
        <v>33113.199999999997</v>
      </c>
      <c r="J306" s="310">
        <v>0</v>
      </c>
      <c r="K306" s="81">
        <v>128.93</v>
      </c>
      <c r="L306" s="81">
        <v>0</v>
      </c>
      <c r="M306" s="85">
        <v>2309</v>
      </c>
      <c r="N306" s="81">
        <v>0</v>
      </c>
      <c r="O306" s="81">
        <v>0</v>
      </c>
      <c r="P306" s="85">
        <v>0</v>
      </c>
      <c r="Q306" s="81">
        <v>0</v>
      </c>
      <c r="R306" s="85">
        <v>21122</v>
      </c>
      <c r="S306" s="81">
        <v>14429.129999999997</v>
      </c>
      <c r="T306" s="227" t="s">
        <v>1581</v>
      </c>
      <c r="U306" s="496">
        <v>470</v>
      </c>
      <c r="V306" s="237" t="s">
        <v>672</v>
      </c>
      <c r="W306" s="86" t="s">
        <v>230</v>
      </c>
      <c r="X306" s="92" t="s">
        <v>1205</v>
      </c>
      <c r="Y306" s="262">
        <v>3600400074825</v>
      </c>
      <c r="Z306" s="228" t="s">
        <v>1581</v>
      </c>
      <c r="AA306" s="54">
        <v>21122</v>
      </c>
      <c r="AB306" s="55">
        <v>19835</v>
      </c>
      <c r="AC306" s="56"/>
      <c r="AD306" s="175">
        <v>863</v>
      </c>
      <c r="AE306" s="175">
        <v>424</v>
      </c>
      <c r="AF306" s="55"/>
      <c r="AG306" s="55"/>
      <c r="AH306" s="55"/>
      <c r="AI306" s="55"/>
      <c r="AJ306" s="55"/>
      <c r="AK306" s="55"/>
      <c r="AL306" s="55"/>
      <c r="AM306" s="57"/>
      <c r="AN306" s="57"/>
      <c r="AO306" s="57"/>
      <c r="AP306" s="57"/>
      <c r="AQ306" s="58"/>
      <c r="AR306" s="57"/>
      <c r="AS306" s="57"/>
      <c r="AT306" s="57"/>
      <c r="AU306" s="57"/>
      <c r="AV306" s="147"/>
      <c r="AW306" s="57"/>
      <c r="AX306" s="57">
        <v>0</v>
      </c>
      <c r="AY306" s="58"/>
      <c r="AZ306" s="58">
        <v>0</v>
      </c>
      <c r="BA306" s="74">
        <v>0</v>
      </c>
      <c r="BB306" s="58">
        <v>35551.129999999997</v>
      </c>
      <c r="BC306" s="58">
        <v>14429.129999999997</v>
      </c>
      <c r="BD306" s="252"/>
      <c r="BE306" s="170">
        <v>471</v>
      </c>
      <c r="BF306" s="101" t="s">
        <v>2193</v>
      </c>
      <c r="BG306" s="158" t="s">
        <v>230</v>
      </c>
      <c r="BH306" s="92" t="s">
        <v>1205</v>
      </c>
      <c r="BI306" s="124">
        <v>19835</v>
      </c>
      <c r="BJ306" s="124">
        <v>19835</v>
      </c>
      <c r="BK306" s="124">
        <v>0</v>
      </c>
      <c r="BL306" s="158"/>
      <c r="BM306" s="59"/>
      <c r="BN306" s="60"/>
      <c r="BO306" s="60"/>
      <c r="BP306" s="48"/>
      <c r="BQ306" s="368" t="s">
        <v>1329</v>
      </c>
      <c r="BR306" s="380" t="s">
        <v>698</v>
      </c>
      <c r="BS306" s="381" t="s">
        <v>709</v>
      </c>
      <c r="BT306" s="382" t="s">
        <v>805</v>
      </c>
      <c r="BU306" s="383" t="s">
        <v>702</v>
      </c>
      <c r="BV306" s="384" t="s">
        <v>1581</v>
      </c>
      <c r="BW306" s="384">
        <v>60110</v>
      </c>
      <c r="BX306" s="385" t="s">
        <v>1330</v>
      </c>
      <c r="BY306" s="84"/>
      <c r="BZ306" s="495">
        <v>1425</v>
      </c>
      <c r="CA306" s="320" t="b">
        <f>EXACT(A306,CH306)</f>
        <v>1</v>
      </c>
      <c r="CB306" s="318" t="b">
        <f>EXACT(D306,CF306)</f>
        <v>1</v>
      </c>
      <c r="CC306" s="318" t="b">
        <f>EXACT(E306,CG306)</f>
        <v>1</v>
      </c>
      <c r="CD306" s="502">
        <f>+S305-BC305</f>
        <v>0</v>
      </c>
      <c r="CE306" s="51" t="s">
        <v>672</v>
      </c>
      <c r="CF306" s="157" t="s">
        <v>230</v>
      </c>
      <c r="CG306" s="103" t="s">
        <v>1205</v>
      </c>
      <c r="CH306" s="275">
        <v>3600400074825</v>
      </c>
      <c r="CJ306" s="51"/>
      <c r="CM306" s="273"/>
      <c r="CO306" s="157"/>
    </row>
    <row r="307" spans="1:93">
      <c r="A307" s="451" t="s">
        <v>5353</v>
      </c>
      <c r="B307" s="83" t="s">
        <v>709</v>
      </c>
      <c r="C307" s="129" t="s">
        <v>686</v>
      </c>
      <c r="D307" s="158" t="s">
        <v>5352</v>
      </c>
      <c r="E307" s="92" t="s">
        <v>2713</v>
      </c>
      <c r="F307" s="451" t="s">
        <v>5353</v>
      </c>
      <c r="G307" s="59" t="s">
        <v>1580</v>
      </c>
      <c r="H307" s="449" t="s">
        <v>5354</v>
      </c>
      <c r="I307" s="234">
        <v>32723.96</v>
      </c>
      <c r="J307" s="234">
        <v>0</v>
      </c>
      <c r="K307" s="234">
        <v>0</v>
      </c>
      <c r="L307" s="234">
        <v>0</v>
      </c>
      <c r="M307" s="85">
        <v>0</v>
      </c>
      <c r="N307" s="85">
        <v>0</v>
      </c>
      <c r="O307" s="234">
        <v>0</v>
      </c>
      <c r="P307" s="234">
        <v>261.19</v>
      </c>
      <c r="Q307" s="234">
        <v>0</v>
      </c>
      <c r="R307" s="234">
        <v>22732</v>
      </c>
      <c r="S307" s="234">
        <v>9730.77</v>
      </c>
      <c r="T307" s="227" t="s">
        <v>1581</v>
      </c>
      <c r="U307" s="496">
        <v>713</v>
      </c>
      <c r="V307" s="129" t="s">
        <v>686</v>
      </c>
      <c r="W307" s="158" t="s">
        <v>5352</v>
      </c>
      <c r="X307" s="92" t="s">
        <v>2713</v>
      </c>
      <c r="Y307" s="262">
        <v>3600400075619</v>
      </c>
      <c r="Z307" s="228" t="s">
        <v>1581</v>
      </c>
      <c r="AA307" s="266">
        <v>22993.19</v>
      </c>
      <c r="AB307" s="66">
        <v>21345</v>
      </c>
      <c r="AC307" s="65"/>
      <c r="AD307" s="266">
        <v>863</v>
      </c>
      <c r="AE307" s="266">
        <v>424</v>
      </c>
      <c r="AF307" s="65">
        <v>0</v>
      </c>
      <c r="AG307" s="65"/>
      <c r="AH307" s="65"/>
      <c r="AI307" s="65">
        <v>100</v>
      </c>
      <c r="AJ307" s="65"/>
      <c r="AK307" s="65"/>
      <c r="AL307" s="65"/>
      <c r="AM307" s="65"/>
      <c r="AN307" s="65"/>
      <c r="AO307" s="65"/>
      <c r="AP307" s="65"/>
      <c r="AQ307" s="66"/>
      <c r="AR307" s="66"/>
      <c r="AS307" s="65"/>
      <c r="AT307" s="65"/>
      <c r="AU307" s="65"/>
      <c r="AV307" s="148"/>
      <c r="AW307" s="65"/>
      <c r="AX307" s="65">
        <v>0</v>
      </c>
      <c r="AY307" s="66"/>
      <c r="AZ307" s="66">
        <v>261.19</v>
      </c>
      <c r="BA307" s="74">
        <v>0</v>
      </c>
      <c r="BB307" s="66">
        <v>32723.96</v>
      </c>
      <c r="BC307" s="66">
        <v>9730.77</v>
      </c>
      <c r="BD307" s="252"/>
      <c r="BE307" s="170">
        <v>714</v>
      </c>
      <c r="BF307" s="101" t="s">
        <v>5601</v>
      </c>
      <c r="BG307" s="158" t="s">
        <v>5352</v>
      </c>
      <c r="BH307" s="92" t="s">
        <v>2713</v>
      </c>
      <c r="BI307" s="169">
        <v>21345</v>
      </c>
      <c r="BJ307" s="124">
        <v>21345</v>
      </c>
      <c r="BK307" s="124">
        <v>0</v>
      </c>
      <c r="BL307" s="158"/>
      <c r="BM307" s="48"/>
      <c r="BN307" s="67"/>
      <c r="BO307" s="67"/>
      <c r="BP307" s="59"/>
      <c r="BQ307" s="370">
        <v>42944</v>
      </c>
      <c r="BR307" s="387" t="s">
        <v>712</v>
      </c>
      <c r="BS307" s="381" t="s">
        <v>709</v>
      </c>
      <c r="BT307" s="388" t="s">
        <v>741</v>
      </c>
      <c r="BU307" s="388" t="s">
        <v>679</v>
      </c>
      <c r="BV307" s="388" t="s">
        <v>1581</v>
      </c>
      <c r="BW307" s="389">
        <v>60160</v>
      </c>
      <c r="BX307" s="389" t="s">
        <v>5766</v>
      </c>
      <c r="BZ307" s="495">
        <v>471</v>
      </c>
      <c r="CA307" s="320" t="b">
        <f>EXACT(A307,CH307)</f>
        <v>1</v>
      </c>
      <c r="CB307" s="318" t="b">
        <f>EXACT(D307,CF307)</f>
        <v>1</v>
      </c>
      <c r="CC307" s="318" t="b">
        <f>EXACT(E307,CG307)</f>
        <v>1</v>
      </c>
      <c r="CD307" s="502">
        <f>+S306-BC306</f>
        <v>0</v>
      </c>
      <c r="CE307" s="51" t="s">
        <v>686</v>
      </c>
      <c r="CF307" s="157" t="s">
        <v>5352</v>
      </c>
      <c r="CG307" s="103" t="s">
        <v>2713</v>
      </c>
      <c r="CH307" s="275">
        <v>3600400075619</v>
      </c>
      <c r="CJ307" s="51"/>
      <c r="CL307" s="51"/>
      <c r="CM307" s="273"/>
      <c r="CO307" s="157"/>
    </row>
    <row r="308" spans="1:93" s="51" customFormat="1">
      <c r="A308" s="452" t="s">
        <v>4513</v>
      </c>
      <c r="B308" s="83" t="s">
        <v>709</v>
      </c>
      <c r="C308" s="237" t="s">
        <v>672</v>
      </c>
      <c r="D308" s="86" t="s">
        <v>566</v>
      </c>
      <c r="E308" s="92" t="s">
        <v>567</v>
      </c>
      <c r="F308" s="452" t="s">
        <v>4513</v>
      </c>
      <c r="G308" s="59" t="s">
        <v>1580</v>
      </c>
      <c r="H308" s="449" t="s">
        <v>625</v>
      </c>
      <c r="I308" s="244">
        <v>31094.799999999999</v>
      </c>
      <c r="J308" s="310">
        <v>0</v>
      </c>
      <c r="K308" s="81">
        <v>83.48</v>
      </c>
      <c r="L308" s="81">
        <v>0</v>
      </c>
      <c r="M308" s="85">
        <v>2304</v>
      </c>
      <c r="N308" s="81">
        <v>0</v>
      </c>
      <c r="O308" s="81">
        <v>0</v>
      </c>
      <c r="P308" s="85">
        <v>132.44</v>
      </c>
      <c r="Q308" s="81">
        <v>0</v>
      </c>
      <c r="R308" s="85">
        <v>23542</v>
      </c>
      <c r="S308" s="81">
        <v>8888.9399999999987</v>
      </c>
      <c r="T308" s="227" t="s">
        <v>1581</v>
      </c>
      <c r="U308" s="496">
        <v>158</v>
      </c>
      <c r="V308" s="237" t="s">
        <v>672</v>
      </c>
      <c r="W308" s="86" t="s">
        <v>566</v>
      </c>
      <c r="X308" s="92" t="s">
        <v>567</v>
      </c>
      <c r="Y308" s="262">
        <v>3600400078022</v>
      </c>
      <c r="Z308" s="228" t="s">
        <v>1581</v>
      </c>
      <c r="AA308" s="54">
        <v>24593.34</v>
      </c>
      <c r="AB308" s="55">
        <v>22255</v>
      </c>
      <c r="AC308" s="56"/>
      <c r="AD308" s="175">
        <v>863</v>
      </c>
      <c r="AE308" s="175">
        <v>424</v>
      </c>
      <c r="AF308" s="55"/>
      <c r="AG308" s="55"/>
      <c r="AH308" s="55"/>
      <c r="AI308" s="55"/>
      <c r="AJ308" s="55"/>
      <c r="AK308" s="55"/>
      <c r="AL308" s="55"/>
      <c r="AM308" s="57"/>
      <c r="AN308" s="57"/>
      <c r="AO308" s="57"/>
      <c r="AP308" s="57"/>
      <c r="AQ308" s="58"/>
      <c r="AR308" s="58"/>
      <c r="AS308" s="57"/>
      <c r="AT308" s="57"/>
      <c r="AU308" s="57"/>
      <c r="AV308" s="147"/>
      <c r="AW308" s="57"/>
      <c r="AX308" s="57">
        <v>918.9</v>
      </c>
      <c r="AY308" s="58"/>
      <c r="AZ308" s="58">
        <v>132.44</v>
      </c>
      <c r="BA308" s="74">
        <v>0</v>
      </c>
      <c r="BB308" s="58">
        <v>33482.28</v>
      </c>
      <c r="BC308" s="58">
        <v>8888.9399999999987</v>
      </c>
      <c r="BD308" s="252"/>
      <c r="BE308" s="170">
        <v>158</v>
      </c>
      <c r="BF308" s="101" t="s">
        <v>1866</v>
      </c>
      <c r="BG308" s="158" t="s">
        <v>566</v>
      </c>
      <c r="BH308" s="92" t="s">
        <v>567</v>
      </c>
      <c r="BI308" s="124">
        <v>22255</v>
      </c>
      <c r="BJ308" s="124">
        <v>22255</v>
      </c>
      <c r="BK308" s="124">
        <v>0</v>
      </c>
      <c r="BL308" s="158"/>
      <c r="BM308" s="59" t="s">
        <v>704</v>
      </c>
      <c r="BN308" s="60"/>
      <c r="BO308" s="60"/>
      <c r="BP308" s="48"/>
      <c r="BQ308" s="368" t="s">
        <v>1931</v>
      </c>
      <c r="BR308" s="380" t="s">
        <v>689</v>
      </c>
      <c r="BS308" s="381" t="s">
        <v>709</v>
      </c>
      <c r="BT308" s="382" t="s">
        <v>805</v>
      </c>
      <c r="BU308" s="383" t="s">
        <v>702</v>
      </c>
      <c r="BV308" s="384" t="s">
        <v>1581</v>
      </c>
      <c r="BW308" s="384">
        <v>60110</v>
      </c>
      <c r="BX308" s="385" t="s">
        <v>1932</v>
      </c>
      <c r="BZ308" s="495">
        <v>713</v>
      </c>
      <c r="CA308" s="320" t="b">
        <f>EXACT(A308,CH308)</f>
        <v>1</v>
      </c>
      <c r="CB308" s="318" t="b">
        <f>EXACT(D308,CF308)</f>
        <v>1</v>
      </c>
      <c r="CC308" s="318" t="b">
        <f>EXACT(E308,CG308)</f>
        <v>1</v>
      </c>
      <c r="CD308" s="502">
        <f>+S308-BC308</f>
        <v>0</v>
      </c>
      <c r="CE308" s="17" t="s">
        <v>672</v>
      </c>
      <c r="CF308" s="157" t="s">
        <v>566</v>
      </c>
      <c r="CG308" s="103" t="s">
        <v>567</v>
      </c>
      <c r="CH308" s="275">
        <v>3600400078022</v>
      </c>
      <c r="CI308" s="447"/>
      <c r="CJ308" s="17"/>
      <c r="CK308" s="276"/>
      <c r="CL308" s="17"/>
      <c r="CM308" s="273"/>
      <c r="CN308" s="17"/>
      <c r="CO308" s="158"/>
    </row>
    <row r="309" spans="1:93">
      <c r="A309" s="511" t="s">
        <v>8529</v>
      </c>
      <c r="B309" s="83" t="s">
        <v>709</v>
      </c>
      <c r="C309" s="237" t="s">
        <v>686</v>
      </c>
      <c r="D309" s="17" t="s">
        <v>6814</v>
      </c>
      <c r="E309" s="75" t="s">
        <v>5411</v>
      </c>
      <c r="F309" s="514" t="s">
        <v>8529</v>
      </c>
      <c r="G309" s="59" t="s">
        <v>1580</v>
      </c>
      <c r="H309" s="98" t="s">
        <v>8625</v>
      </c>
      <c r="I309" s="133">
        <v>55276.2</v>
      </c>
      <c r="J309" s="167">
        <v>0</v>
      </c>
      <c r="K309" s="18">
        <v>0</v>
      </c>
      <c r="L309" s="18">
        <v>0</v>
      </c>
      <c r="M309" s="53">
        <v>0</v>
      </c>
      <c r="N309" s="18">
        <v>0</v>
      </c>
      <c r="O309" s="18">
        <v>0</v>
      </c>
      <c r="P309" s="53">
        <v>2333.09</v>
      </c>
      <c r="Q309" s="18">
        <v>0</v>
      </c>
      <c r="R309" s="53">
        <v>39518.019999999997</v>
      </c>
      <c r="S309" s="18">
        <v>13425.089999999997</v>
      </c>
      <c r="T309" s="227" t="s">
        <v>1581</v>
      </c>
      <c r="U309" s="496">
        <v>1312</v>
      </c>
      <c r="V309" s="516" t="s">
        <v>686</v>
      </c>
      <c r="W309" s="17" t="s">
        <v>6814</v>
      </c>
      <c r="X309" s="17" t="s">
        <v>5411</v>
      </c>
      <c r="Y309" s="261">
        <v>3600400080922</v>
      </c>
      <c r="Z309" s="228" t="s">
        <v>1581</v>
      </c>
      <c r="AA309" s="266">
        <v>41851.11</v>
      </c>
      <c r="AB309" s="65">
        <v>38231.019999999997</v>
      </c>
      <c r="AC309" s="65"/>
      <c r="AD309" s="65">
        <v>863</v>
      </c>
      <c r="AE309" s="65">
        <v>424</v>
      </c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148"/>
      <c r="AW309" s="65"/>
      <c r="AX309" s="65">
        <v>0</v>
      </c>
      <c r="AY309" s="65"/>
      <c r="AZ309" s="65">
        <v>2333.09</v>
      </c>
      <c r="BA309" s="57">
        <v>0</v>
      </c>
      <c r="BB309" s="65">
        <v>55276.2</v>
      </c>
      <c r="BC309" s="65">
        <v>13425.089999999997</v>
      </c>
      <c r="BD309" s="260"/>
      <c r="BE309" s="170">
        <v>1314</v>
      </c>
      <c r="BF309" s="163" t="s">
        <v>8720</v>
      </c>
      <c r="BG309" s="51" t="s">
        <v>6814</v>
      </c>
      <c r="BH309" s="17" t="s">
        <v>5411</v>
      </c>
      <c r="BI309" s="171">
        <v>38231.019999999997</v>
      </c>
      <c r="BJ309" s="172">
        <v>38231.019999999997</v>
      </c>
      <c r="BK309" s="171">
        <v>0</v>
      </c>
      <c r="BM309" s="48"/>
      <c r="BN309" s="67"/>
      <c r="BO309" s="67"/>
      <c r="BP309" s="48"/>
      <c r="BQ309" s="435" t="s">
        <v>8854</v>
      </c>
      <c r="BR309" s="380">
        <v>3</v>
      </c>
      <c r="BS309" s="381"/>
      <c r="BT309" s="382" t="s">
        <v>805</v>
      </c>
      <c r="BU309" s="383" t="s">
        <v>702</v>
      </c>
      <c r="BV309" s="384" t="s">
        <v>1581</v>
      </c>
      <c r="BW309" s="384" t="s">
        <v>703</v>
      </c>
      <c r="BX309" s="385" t="s">
        <v>8855</v>
      </c>
      <c r="BZ309" s="475">
        <v>158</v>
      </c>
      <c r="CA309" s="320" t="b">
        <f>EXACT(A309,CH309)</f>
        <v>1</v>
      </c>
      <c r="CB309" s="318" t="b">
        <f>EXACT(D309,CF309)</f>
        <v>1</v>
      </c>
      <c r="CC309" s="318" t="b">
        <f>EXACT(E309,CG309)</f>
        <v>1</v>
      </c>
      <c r="CD309" s="502">
        <f>+S308-BC308</f>
        <v>0</v>
      </c>
      <c r="CE309" s="17" t="s">
        <v>686</v>
      </c>
      <c r="CF309" s="17" t="s">
        <v>6814</v>
      </c>
      <c r="CG309" s="103" t="s">
        <v>5411</v>
      </c>
      <c r="CH309" s="275">
        <v>3600400080922</v>
      </c>
    </row>
    <row r="310" spans="1:93">
      <c r="A310" s="452" t="s">
        <v>6000</v>
      </c>
      <c r="B310" s="83" t="s">
        <v>709</v>
      </c>
      <c r="C310" s="237" t="s">
        <v>686</v>
      </c>
      <c r="D310" s="86" t="s">
        <v>5998</v>
      </c>
      <c r="E310" s="92" t="s">
        <v>5999</v>
      </c>
      <c r="F310" s="452" t="s">
        <v>6000</v>
      </c>
      <c r="G310" s="59" t="s">
        <v>1580</v>
      </c>
      <c r="H310" s="283" t="s">
        <v>6250</v>
      </c>
      <c r="I310" s="244">
        <v>54046.2</v>
      </c>
      <c r="J310" s="310">
        <v>0</v>
      </c>
      <c r="K310" s="81">
        <v>23.85</v>
      </c>
      <c r="L310" s="81">
        <v>0</v>
      </c>
      <c r="M310" s="85">
        <v>0</v>
      </c>
      <c r="N310" s="81">
        <v>0</v>
      </c>
      <c r="O310" s="81">
        <v>0</v>
      </c>
      <c r="P310" s="85">
        <v>1948.67</v>
      </c>
      <c r="Q310" s="81">
        <v>0</v>
      </c>
      <c r="R310" s="85">
        <v>10757</v>
      </c>
      <c r="S310" s="81">
        <v>35364.379999999997</v>
      </c>
      <c r="T310" s="227" t="s">
        <v>1581</v>
      </c>
      <c r="U310" s="496">
        <v>582</v>
      </c>
      <c r="V310" s="237" t="s">
        <v>686</v>
      </c>
      <c r="W310" s="86" t="s">
        <v>5998</v>
      </c>
      <c r="X310" s="92" t="s">
        <v>5999</v>
      </c>
      <c r="Y310" s="261">
        <v>3600400082062</v>
      </c>
      <c r="Z310" s="228" t="s">
        <v>1581</v>
      </c>
      <c r="AA310" s="266">
        <v>18705.669999999998</v>
      </c>
      <c r="AB310" s="65">
        <v>9470</v>
      </c>
      <c r="AC310" s="65"/>
      <c r="AD310" s="65">
        <v>863</v>
      </c>
      <c r="AE310" s="65">
        <v>424</v>
      </c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148"/>
      <c r="AW310" s="65"/>
      <c r="AX310" s="65">
        <v>6000</v>
      </c>
      <c r="AY310" s="65"/>
      <c r="AZ310" s="65">
        <v>1948.67</v>
      </c>
      <c r="BA310" s="57">
        <v>0</v>
      </c>
      <c r="BB310" s="65">
        <v>54070.049999999996</v>
      </c>
      <c r="BC310" s="65">
        <v>35364.379999999997</v>
      </c>
      <c r="BD310" s="260"/>
      <c r="BE310" s="170">
        <v>583</v>
      </c>
      <c r="BF310" s="163" t="s">
        <v>6361</v>
      </c>
      <c r="BG310" s="86" t="s">
        <v>5998</v>
      </c>
      <c r="BH310" s="86" t="s">
        <v>5999</v>
      </c>
      <c r="BI310" s="171">
        <v>9470</v>
      </c>
      <c r="BJ310" s="172">
        <v>9470</v>
      </c>
      <c r="BK310" s="171">
        <v>0</v>
      </c>
      <c r="BL310" s="86"/>
      <c r="BM310" s="48"/>
      <c r="BN310" s="67"/>
      <c r="BO310" s="67"/>
      <c r="BP310" s="48"/>
      <c r="BQ310" s="368" t="s">
        <v>5736</v>
      </c>
      <c r="BR310" s="380" t="s">
        <v>698</v>
      </c>
      <c r="BS310" s="381" t="s">
        <v>709</v>
      </c>
      <c r="BT310" s="382" t="s">
        <v>805</v>
      </c>
      <c r="BU310" s="383" t="s">
        <v>702</v>
      </c>
      <c r="BV310" s="384" t="s">
        <v>1581</v>
      </c>
      <c r="BW310" s="384">
        <v>60110</v>
      </c>
      <c r="BX310" s="385" t="s">
        <v>6597</v>
      </c>
      <c r="BZ310" s="475">
        <v>1312</v>
      </c>
      <c r="CA310" s="320" t="b">
        <f>EXACT(A310,CH310)</f>
        <v>1</v>
      </c>
      <c r="CB310" s="318" t="b">
        <f>EXACT(D310,CF310)</f>
        <v>1</v>
      </c>
      <c r="CC310" s="318" t="b">
        <f>EXACT(E310,CG310)</f>
        <v>1</v>
      </c>
      <c r="CD310" s="502">
        <f>+S309-BC309</f>
        <v>0</v>
      </c>
      <c r="CE310" s="17" t="s">
        <v>686</v>
      </c>
      <c r="CF310" s="90" t="s">
        <v>5998</v>
      </c>
      <c r="CG310" s="103" t="s">
        <v>5999</v>
      </c>
      <c r="CH310" s="275">
        <v>3600400082062</v>
      </c>
      <c r="CJ310" s="51"/>
      <c r="CL310" s="51"/>
      <c r="CM310" s="273"/>
      <c r="CO310" s="157"/>
    </row>
    <row r="311" spans="1:93">
      <c r="A311" s="451" t="s">
        <v>5298</v>
      </c>
      <c r="B311" s="83" t="s">
        <v>709</v>
      </c>
      <c r="C311" s="129" t="s">
        <v>672</v>
      </c>
      <c r="D311" s="158" t="s">
        <v>249</v>
      </c>
      <c r="E311" s="92" t="s">
        <v>5297</v>
      </c>
      <c r="F311" s="451" t="s">
        <v>5298</v>
      </c>
      <c r="G311" s="59" t="s">
        <v>1580</v>
      </c>
      <c r="H311" s="449" t="s">
        <v>5299</v>
      </c>
      <c r="I311" s="234">
        <v>50590.8</v>
      </c>
      <c r="J311" s="234">
        <v>0</v>
      </c>
      <c r="K311" s="234">
        <v>9.5299999999999994</v>
      </c>
      <c r="L311" s="234">
        <v>0</v>
      </c>
      <c r="M311" s="85">
        <v>0</v>
      </c>
      <c r="N311" s="85">
        <v>0</v>
      </c>
      <c r="O311" s="234">
        <v>0</v>
      </c>
      <c r="P311" s="234">
        <v>1601.7</v>
      </c>
      <c r="Q311" s="234">
        <v>0</v>
      </c>
      <c r="R311" s="234">
        <v>33177</v>
      </c>
      <c r="S311" s="234">
        <v>13436.420000000006</v>
      </c>
      <c r="T311" s="227" t="s">
        <v>1581</v>
      </c>
      <c r="U311" s="496">
        <v>490</v>
      </c>
      <c r="V311" s="129" t="s">
        <v>672</v>
      </c>
      <c r="W311" s="158" t="s">
        <v>249</v>
      </c>
      <c r="X311" s="92" t="s">
        <v>5297</v>
      </c>
      <c r="Y311" s="262">
        <v>3600400082071</v>
      </c>
      <c r="Z311" s="228" t="s">
        <v>1581</v>
      </c>
      <c r="AA311" s="54">
        <v>37163.909999999996</v>
      </c>
      <c r="AB311" s="55">
        <v>31890</v>
      </c>
      <c r="AC311" s="56"/>
      <c r="AD311" s="175">
        <v>863</v>
      </c>
      <c r="AE311" s="175">
        <v>424</v>
      </c>
      <c r="AF311" s="55"/>
      <c r="AG311" s="55"/>
      <c r="AH311" s="55"/>
      <c r="AI311" s="55"/>
      <c r="AJ311" s="55"/>
      <c r="AK311" s="55"/>
      <c r="AL311" s="55"/>
      <c r="AM311" s="57"/>
      <c r="AN311" s="57"/>
      <c r="AO311" s="57"/>
      <c r="AP311" s="57"/>
      <c r="AQ311" s="58"/>
      <c r="AR311" s="58"/>
      <c r="AS311" s="57"/>
      <c r="AT311" s="57"/>
      <c r="AU311" s="57"/>
      <c r="AV311" s="147"/>
      <c r="AW311" s="57"/>
      <c r="AX311" s="57">
        <v>2385.21</v>
      </c>
      <c r="AY311" s="58"/>
      <c r="AZ311" s="58">
        <v>1601.7</v>
      </c>
      <c r="BA311" s="74">
        <v>0</v>
      </c>
      <c r="BB311" s="58">
        <v>50600.33</v>
      </c>
      <c r="BC311" s="58">
        <v>13436.420000000006</v>
      </c>
      <c r="BD311" s="252"/>
      <c r="BE311" s="170">
        <v>491</v>
      </c>
      <c r="BF311" s="101" t="s">
        <v>5583</v>
      </c>
      <c r="BG311" s="158" t="s">
        <v>249</v>
      </c>
      <c r="BH311" s="92" t="s">
        <v>5297</v>
      </c>
      <c r="BI311" s="124">
        <v>31890</v>
      </c>
      <c r="BJ311" s="124">
        <v>31890</v>
      </c>
      <c r="BK311" s="124">
        <v>0</v>
      </c>
      <c r="BL311" s="158"/>
      <c r="BM311" s="59"/>
      <c r="BN311" s="60"/>
      <c r="BO311" s="60"/>
      <c r="BP311" s="48"/>
      <c r="BQ311" s="368" t="s">
        <v>5736</v>
      </c>
      <c r="BR311" s="380" t="s">
        <v>698</v>
      </c>
      <c r="BS311" s="381" t="s">
        <v>709</v>
      </c>
      <c r="BT311" s="382" t="s">
        <v>805</v>
      </c>
      <c r="BU311" s="383" t="s">
        <v>702</v>
      </c>
      <c r="BV311" s="384" t="s">
        <v>1581</v>
      </c>
      <c r="BW311" s="384">
        <v>60110</v>
      </c>
      <c r="BX311" s="385" t="s">
        <v>5737</v>
      </c>
      <c r="BZ311" s="495">
        <v>583</v>
      </c>
      <c r="CA311" s="320" t="b">
        <f>EXACT(A311,CH311)</f>
        <v>1</v>
      </c>
      <c r="CB311" s="318" t="b">
        <f>EXACT(D311,CF311)</f>
        <v>1</v>
      </c>
      <c r="CC311" s="318" t="b">
        <f>EXACT(E311,CG311)</f>
        <v>1</v>
      </c>
      <c r="CD311" s="502">
        <f>+S310-BC310</f>
        <v>0</v>
      </c>
      <c r="CE311" s="86" t="s">
        <v>672</v>
      </c>
      <c r="CF311" s="17" t="s">
        <v>249</v>
      </c>
      <c r="CG311" s="103" t="s">
        <v>5297</v>
      </c>
      <c r="CH311" s="311">
        <v>3600400082071</v>
      </c>
      <c r="CM311" s="273"/>
      <c r="CO311" s="157"/>
    </row>
    <row r="312" spans="1:93" s="51" customFormat="1">
      <c r="A312" s="452" t="s">
        <v>4973</v>
      </c>
      <c r="B312" s="83" t="s">
        <v>709</v>
      </c>
      <c r="C312" s="129" t="s">
        <v>686</v>
      </c>
      <c r="D312" s="158" t="s">
        <v>1139</v>
      </c>
      <c r="E312" s="92" t="s">
        <v>1140</v>
      </c>
      <c r="F312" s="452" t="s">
        <v>4973</v>
      </c>
      <c r="G312" s="59" t="s">
        <v>1580</v>
      </c>
      <c r="H312" s="449" t="s">
        <v>1141</v>
      </c>
      <c r="I312" s="234">
        <v>11327.4</v>
      </c>
      <c r="J312" s="234">
        <v>0</v>
      </c>
      <c r="K312" s="234">
        <v>143.25</v>
      </c>
      <c r="L312" s="234">
        <v>0</v>
      </c>
      <c r="M312" s="85">
        <v>2185</v>
      </c>
      <c r="N312" s="85">
        <v>3906</v>
      </c>
      <c r="O312" s="234">
        <v>0</v>
      </c>
      <c r="P312" s="234">
        <v>0</v>
      </c>
      <c r="Q312" s="234">
        <v>0</v>
      </c>
      <c r="R312" s="234">
        <v>12218</v>
      </c>
      <c r="S312" s="234">
        <v>4307.8700000000008</v>
      </c>
      <c r="T312" s="227" t="s">
        <v>1581</v>
      </c>
      <c r="U312" s="496">
        <v>552</v>
      </c>
      <c r="V312" s="129" t="s">
        <v>686</v>
      </c>
      <c r="W312" s="158" t="s">
        <v>1139</v>
      </c>
      <c r="X312" s="92" t="s">
        <v>1140</v>
      </c>
      <c r="Y312" s="262">
        <v>3600400082801</v>
      </c>
      <c r="Z312" s="228" t="s">
        <v>1581</v>
      </c>
      <c r="AA312" s="266">
        <v>13253.78</v>
      </c>
      <c r="AB312" s="66">
        <v>11355</v>
      </c>
      <c r="AC312" s="65"/>
      <c r="AD312" s="266">
        <v>863</v>
      </c>
      <c r="AE312" s="266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148"/>
      <c r="AW312" s="65"/>
      <c r="AX312" s="65">
        <v>1035.78</v>
      </c>
      <c r="AY312" s="66"/>
      <c r="AZ312" s="66">
        <v>0</v>
      </c>
      <c r="BA312" s="74">
        <v>0</v>
      </c>
      <c r="BB312" s="66">
        <v>17561.650000000001</v>
      </c>
      <c r="BC312" s="66">
        <v>4307.8700000000008</v>
      </c>
      <c r="BD312" s="252"/>
      <c r="BE312" s="170">
        <v>553</v>
      </c>
      <c r="BF312" s="101" t="s">
        <v>1166</v>
      </c>
      <c r="BG312" s="158" t="s">
        <v>1139</v>
      </c>
      <c r="BH312" s="92" t="s">
        <v>1140</v>
      </c>
      <c r="BI312" s="169">
        <v>11355</v>
      </c>
      <c r="BJ312" s="124">
        <v>11355</v>
      </c>
      <c r="BK312" s="124">
        <v>0</v>
      </c>
      <c r="BL312" s="158"/>
      <c r="BM312" s="48"/>
      <c r="BN312" s="67"/>
      <c r="BO312" s="67"/>
      <c r="BP312" s="48"/>
      <c r="BQ312" s="368" t="s">
        <v>1251</v>
      </c>
      <c r="BR312" s="380" t="s">
        <v>725</v>
      </c>
      <c r="BS312" s="381" t="s">
        <v>709</v>
      </c>
      <c r="BT312" s="382" t="s">
        <v>702</v>
      </c>
      <c r="BU312" s="383" t="s">
        <v>702</v>
      </c>
      <c r="BV312" s="384" t="s">
        <v>1581</v>
      </c>
      <c r="BW312" s="384">
        <v>60110</v>
      </c>
      <c r="BX312" s="385"/>
      <c r="BY312" s="62"/>
      <c r="BZ312" s="495">
        <v>491</v>
      </c>
      <c r="CA312" s="320" t="b">
        <f>EXACT(A312,CH312)</f>
        <v>1</v>
      </c>
      <c r="CB312" s="318" t="b">
        <f>EXACT(D312,CF312)</f>
        <v>1</v>
      </c>
      <c r="CC312" s="318" t="b">
        <f>EXACT(E312,CG312)</f>
        <v>1</v>
      </c>
      <c r="CD312" s="502">
        <f>+S311-BC311</f>
        <v>0</v>
      </c>
      <c r="CE312" s="17" t="s">
        <v>686</v>
      </c>
      <c r="CF312" s="17" t="s">
        <v>1139</v>
      </c>
      <c r="CG312" s="103" t="s">
        <v>1140</v>
      </c>
      <c r="CH312" s="275">
        <v>3600400082801</v>
      </c>
      <c r="CJ312" s="17"/>
      <c r="CK312" s="276"/>
      <c r="CL312" s="17"/>
      <c r="CM312" s="273"/>
      <c r="CN312" s="17"/>
      <c r="CO312" s="158"/>
    </row>
    <row r="313" spans="1:93" s="51" customFormat="1">
      <c r="A313" s="452" t="s">
        <v>4374</v>
      </c>
      <c r="B313" s="83" t="s">
        <v>709</v>
      </c>
      <c r="C313" s="129" t="s">
        <v>672</v>
      </c>
      <c r="D313" s="158" t="s">
        <v>1127</v>
      </c>
      <c r="E313" s="92" t="s">
        <v>1128</v>
      </c>
      <c r="F313" s="452" t="s">
        <v>4374</v>
      </c>
      <c r="G313" s="59" t="s">
        <v>1580</v>
      </c>
      <c r="H313" s="449" t="s">
        <v>1129</v>
      </c>
      <c r="I313" s="234">
        <v>30720.799999999999</v>
      </c>
      <c r="J313" s="234">
        <v>0</v>
      </c>
      <c r="K313" s="234">
        <v>378.35</v>
      </c>
      <c r="L313" s="234">
        <v>0</v>
      </c>
      <c r="M313" s="85">
        <v>7009</v>
      </c>
      <c r="N313" s="85">
        <v>0</v>
      </c>
      <c r="O313" s="234">
        <v>0</v>
      </c>
      <c r="P313" s="234">
        <v>363.74</v>
      </c>
      <c r="Q313" s="234">
        <v>0</v>
      </c>
      <c r="R313" s="234">
        <v>23087</v>
      </c>
      <c r="S313" s="234">
        <v>14657.409999999993</v>
      </c>
      <c r="T313" s="227" t="s">
        <v>1581</v>
      </c>
      <c r="U313" s="496">
        <v>97</v>
      </c>
      <c r="V313" s="129" t="s">
        <v>672</v>
      </c>
      <c r="W313" s="158" t="s">
        <v>1127</v>
      </c>
      <c r="X313" s="92" t="s">
        <v>1128</v>
      </c>
      <c r="Y313" s="261">
        <v>3600400083026</v>
      </c>
      <c r="Z313" s="228" t="s">
        <v>1581</v>
      </c>
      <c r="AA313" s="266">
        <v>23450.74</v>
      </c>
      <c r="AB313" s="66">
        <v>21800</v>
      </c>
      <c r="AC313" s="65"/>
      <c r="AD313" s="266">
        <v>863</v>
      </c>
      <c r="AE313" s="266">
        <v>424</v>
      </c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148"/>
      <c r="AW313" s="65"/>
      <c r="AX313" s="65">
        <v>0</v>
      </c>
      <c r="AY313" s="65"/>
      <c r="AZ313" s="66">
        <v>363.74</v>
      </c>
      <c r="BA313" s="74">
        <v>0</v>
      </c>
      <c r="BB313" s="66">
        <v>38108.149999999994</v>
      </c>
      <c r="BC313" s="66">
        <v>14657.409999999993</v>
      </c>
      <c r="BD313" s="252"/>
      <c r="BE313" s="170">
        <v>97</v>
      </c>
      <c r="BF313" s="101" t="s">
        <v>1159</v>
      </c>
      <c r="BG313" s="158" t="s">
        <v>1127</v>
      </c>
      <c r="BH313" s="92" t="s">
        <v>1128</v>
      </c>
      <c r="BI313" s="169">
        <v>21800</v>
      </c>
      <c r="BJ313" s="124">
        <v>21800</v>
      </c>
      <c r="BK313" s="124">
        <v>0</v>
      </c>
      <c r="BL313" s="158"/>
      <c r="BM313" s="48"/>
      <c r="BN313" s="67"/>
      <c r="BO313" s="67"/>
      <c r="BP313" s="48"/>
      <c r="BQ313" s="368">
        <v>11</v>
      </c>
      <c r="BR313" s="380" t="s">
        <v>698</v>
      </c>
      <c r="BS313" s="381" t="s">
        <v>709</v>
      </c>
      <c r="BT313" s="382" t="s">
        <v>805</v>
      </c>
      <c r="BU313" s="383" t="s">
        <v>702</v>
      </c>
      <c r="BV313" s="384" t="s">
        <v>1581</v>
      </c>
      <c r="BW313" s="384">
        <v>60110</v>
      </c>
      <c r="BX313" s="385"/>
      <c r="BY313" s="76"/>
      <c r="BZ313" s="495">
        <v>553</v>
      </c>
      <c r="CA313" s="320" t="b">
        <f>EXACT(A313,CH313)</f>
        <v>1</v>
      </c>
      <c r="CB313" s="318" t="b">
        <f>EXACT(D313,CF313)</f>
        <v>1</v>
      </c>
      <c r="CC313" s="318" t="b">
        <f>EXACT(E313,CG313)</f>
        <v>1</v>
      </c>
      <c r="CD313" s="502">
        <f>+S313-BC313</f>
        <v>0</v>
      </c>
      <c r="CE313" s="17" t="s">
        <v>672</v>
      </c>
      <c r="CF313" s="90" t="s">
        <v>1127</v>
      </c>
      <c r="CG313" s="103" t="s">
        <v>1128</v>
      </c>
      <c r="CH313" s="311">
        <v>3600400083026</v>
      </c>
      <c r="CI313" s="447"/>
      <c r="CJ313" s="17"/>
      <c r="CK313" s="276"/>
      <c r="CL313" s="17"/>
      <c r="CM313" s="273"/>
      <c r="CN313" s="17"/>
      <c r="CO313" s="158"/>
    </row>
    <row r="314" spans="1:93" s="51" customFormat="1">
      <c r="A314" s="452" t="s">
        <v>5095</v>
      </c>
      <c r="B314" s="83" t="s">
        <v>709</v>
      </c>
      <c r="C314" s="129" t="s">
        <v>686</v>
      </c>
      <c r="D314" s="158" t="s">
        <v>1222</v>
      </c>
      <c r="E314" s="92" t="s">
        <v>1223</v>
      </c>
      <c r="F314" s="452" t="s">
        <v>5095</v>
      </c>
      <c r="G314" s="59" t="s">
        <v>1580</v>
      </c>
      <c r="H314" s="449" t="s">
        <v>974</v>
      </c>
      <c r="I314" s="234">
        <v>22720.6</v>
      </c>
      <c r="J314" s="234">
        <v>0</v>
      </c>
      <c r="K314" s="234">
        <v>209.63</v>
      </c>
      <c r="L314" s="234">
        <v>0</v>
      </c>
      <c r="M314" s="85">
        <v>2090</v>
      </c>
      <c r="N314" s="85">
        <v>0</v>
      </c>
      <c r="O314" s="234">
        <v>0</v>
      </c>
      <c r="P314" s="234">
        <v>0</v>
      </c>
      <c r="Q314" s="234">
        <v>0</v>
      </c>
      <c r="R314" s="234">
        <v>16994</v>
      </c>
      <c r="S314" s="234">
        <v>8026.23</v>
      </c>
      <c r="T314" s="227" t="s">
        <v>1581</v>
      </c>
      <c r="U314" s="496">
        <v>778</v>
      </c>
      <c r="V314" s="129" t="s">
        <v>686</v>
      </c>
      <c r="W314" s="158" t="s">
        <v>1222</v>
      </c>
      <c r="X314" s="92" t="s">
        <v>1223</v>
      </c>
      <c r="Y314" s="261">
        <v>3600400083328</v>
      </c>
      <c r="Z314" s="228" t="s">
        <v>1581</v>
      </c>
      <c r="AA314" s="54">
        <v>16994</v>
      </c>
      <c r="AB314" s="55">
        <v>16570</v>
      </c>
      <c r="AC314" s="56"/>
      <c r="AD314" s="175">
        <v>0</v>
      </c>
      <c r="AE314" s="175">
        <v>424</v>
      </c>
      <c r="AF314" s="55"/>
      <c r="AG314" s="55"/>
      <c r="AH314" s="55"/>
      <c r="AI314" s="55"/>
      <c r="AJ314" s="55"/>
      <c r="AK314" s="55"/>
      <c r="AL314" s="55"/>
      <c r="AM314" s="57"/>
      <c r="AN314" s="57"/>
      <c r="AO314" s="57"/>
      <c r="AP314" s="57"/>
      <c r="AQ314" s="58"/>
      <c r="AR314" s="58"/>
      <c r="AS314" s="57"/>
      <c r="AT314" s="57"/>
      <c r="AU314" s="57"/>
      <c r="AV314" s="147"/>
      <c r="AW314" s="57"/>
      <c r="AX314" s="57">
        <v>0</v>
      </c>
      <c r="AY314" s="58"/>
      <c r="AZ314" s="58">
        <v>0</v>
      </c>
      <c r="BA314" s="74">
        <v>0</v>
      </c>
      <c r="BB314" s="58">
        <v>25020.23</v>
      </c>
      <c r="BC314" s="58">
        <v>8026.23</v>
      </c>
      <c r="BD314" s="252"/>
      <c r="BE314" s="170">
        <v>779</v>
      </c>
      <c r="BF314" s="101" t="s">
        <v>2254</v>
      </c>
      <c r="BG314" s="158" t="s">
        <v>1222</v>
      </c>
      <c r="BH314" s="92" t="s">
        <v>1223</v>
      </c>
      <c r="BI314" s="124">
        <v>16570</v>
      </c>
      <c r="BJ314" s="124">
        <v>16570</v>
      </c>
      <c r="BK314" s="124">
        <v>0</v>
      </c>
      <c r="BL314" s="158"/>
      <c r="BM314" s="59" t="s">
        <v>677</v>
      </c>
      <c r="BN314" s="60"/>
      <c r="BO314" s="60"/>
      <c r="BP314" s="48"/>
      <c r="BQ314" s="368" t="s">
        <v>1327</v>
      </c>
      <c r="BR314" s="380" t="s">
        <v>698</v>
      </c>
      <c r="BS314" s="381" t="s">
        <v>709</v>
      </c>
      <c r="BT314" s="382" t="s">
        <v>805</v>
      </c>
      <c r="BU314" s="383" t="s">
        <v>702</v>
      </c>
      <c r="BV314" s="384" t="s">
        <v>1581</v>
      </c>
      <c r="BW314" s="384">
        <v>60110</v>
      </c>
      <c r="BX314" s="385" t="s">
        <v>765</v>
      </c>
      <c r="BY314" s="62"/>
      <c r="BZ314" s="495">
        <v>97</v>
      </c>
      <c r="CA314" s="320" t="b">
        <f>EXACT(A314,CH314)</f>
        <v>1</v>
      </c>
      <c r="CB314" s="318" t="b">
        <f>EXACT(D314,CF314)</f>
        <v>1</v>
      </c>
      <c r="CC314" s="318" t="b">
        <f>EXACT(E314,CG314)</f>
        <v>1</v>
      </c>
      <c r="CD314" s="502">
        <f>+S313-BC313</f>
        <v>0</v>
      </c>
      <c r="CE314" s="51" t="s">
        <v>686</v>
      </c>
      <c r="CF314" s="157" t="s">
        <v>1222</v>
      </c>
      <c r="CG314" s="99" t="s">
        <v>1223</v>
      </c>
      <c r="CH314" s="311">
        <v>3600400083328</v>
      </c>
      <c r="CI314" s="447"/>
      <c r="CJ314" s="17"/>
      <c r="CK314" s="276"/>
      <c r="CL314" s="17"/>
      <c r="CM314" s="273"/>
      <c r="CN314" s="17"/>
      <c r="CO314" s="453"/>
    </row>
    <row r="315" spans="1:93" s="51" customFormat="1">
      <c r="A315" s="511" t="s">
        <v>8549</v>
      </c>
      <c r="B315" s="83" t="s">
        <v>709</v>
      </c>
      <c r="C315" s="237" t="s">
        <v>686</v>
      </c>
      <c r="D315" s="17" t="s">
        <v>8450</v>
      </c>
      <c r="E315" s="75" t="s">
        <v>8888</v>
      </c>
      <c r="F315" s="514" t="s">
        <v>8549</v>
      </c>
      <c r="G315" s="59" t="s">
        <v>1580</v>
      </c>
      <c r="H315" s="98" t="s">
        <v>8645</v>
      </c>
      <c r="I315" s="133">
        <v>37247</v>
      </c>
      <c r="J315" s="167">
        <v>0</v>
      </c>
      <c r="K315" s="18">
        <v>0</v>
      </c>
      <c r="L315" s="18">
        <v>0</v>
      </c>
      <c r="M315" s="53">
        <v>0</v>
      </c>
      <c r="N315" s="18">
        <v>0</v>
      </c>
      <c r="O315" s="18">
        <v>0</v>
      </c>
      <c r="P315" s="53">
        <v>570.67999999999995</v>
      </c>
      <c r="Q315" s="18">
        <v>0</v>
      </c>
      <c r="R315" s="53">
        <v>1287</v>
      </c>
      <c r="S315" s="18">
        <v>35389.32</v>
      </c>
      <c r="T315" s="227" t="s">
        <v>1581</v>
      </c>
      <c r="U315" s="496">
        <v>1332</v>
      </c>
      <c r="V315" s="516" t="s">
        <v>686</v>
      </c>
      <c r="W315" s="17" t="s">
        <v>8450</v>
      </c>
      <c r="X315" s="17" t="s">
        <v>8888</v>
      </c>
      <c r="Y315" s="261">
        <v>3600400083417</v>
      </c>
      <c r="Z315" s="228" t="s">
        <v>1581</v>
      </c>
      <c r="AA315" s="266">
        <v>1857.6799999999998</v>
      </c>
      <c r="AB315" s="65">
        <v>0</v>
      </c>
      <c r="AC315" s="65"/>
      <c r="AD315" s="65">
        <v>863</v>
      </c>
      <c r="AE315" s="65">
        <v>424</v>
      </c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148"/>
      <c r="AW315" s="65"/>
      <c r="AX315" s="65">
        <v>0</v>
      </c>
      <c r="AY315" s="65"/>
      <c r="AZ315" s="65">
        <v>570.67999999999995</v>
      </c>
      <c r="BA315" s="57">
        <v>0</v>
      </c>
      <c r="BB315" s="65">
        <v>37247</v>
      </c>
      <c r="BC315" s="65">
        <v>35389.32</v>
      </c>
      <c r="BD315" s="260"/>
      <c r="BE315" s="170">
        <v>1334</v>
      </c>
      <c r="BF315" s="163" t="s">
        <v>8740</v>
      </c>
      <c r="BG315" s="51" t="s">
        <v>8450</v>
      </c>
      <c r="BH315" s="17" t="s">
        <v>8888</v>
      </c>
      <c r="BI315" s="65">
        <v>0</v>
      </c>
      <c r="BJ315" s="57">
        <v>0</v>
      </c>
      <c r="BK315" s="65">
        <v>0</v>
      </c>
      <c r="BL315" s="17"/>
      <c r="BM315" s="48"/>
      <c r="BN315" s="67"/>
      <c r="BO315" s="67"/>
      <c r="BP315" s="48"/>
      <c r="BQ315" s="435" t="s">
        <v>8889</v>
      </c>
      <c r="BR315" s="380">
        <v>3</v>
      </c>
      <c r="BS315" s="381"/>
      <c r="BT315" s="382" t="s">
        <v>805</v>
      </c>
      <c r="BU315" s="383" t="s">
        <v>702</v>
      </c>
      <c r="BV315" s="384" t="s">
        <v>1581</v>
      </c>
      <c r="BW315" s="384">
        <v>60110</v>
      </c>
      <c r="BX315" s="385" t="s">
        <v>8890</v>
      </c>
      <c r="BY315" s="22"/>
      <c r="BZ315" s="475">
        <v>778</v>
      </c>
      <c r="CA315" s="320" t="b">
        <f>EXACT(A315,CH315)</f>
        <v>1</v>
      </c>
      <c r="CB315" s="318" t="b">
        <f>EXACT(D315,CF315)</f>
        <v>1</v>
      </c>
      <c r="CC315" s="318" t="b">
        <f>EXACT(E315,CG315)</f>
        <v>1</v>
      </c>
      <c r="CD315" s="502">
        <f>+S314-BC314</f>
        <v>0</v>
      </c>
      <c r="CE315" s="17" t="s">
        <v>686</v>
      </c>
      <c r="CF315" s="17" t="s">
        <v>8450</v>
      </c>
      <c r="CG315" s="103" t="s">
        <v>8888</v>
      </c>
      <c r="CH315" s="275">
        <v>3600400083417</v>
      </c>
      <c r="CI315" s="447"/>
      <c r="CJ315" s="17"/>
      <c r="CK315" s="276"/>
      <c r="CL315" s="17"/>
      <c r="CM315" s="17"/>
      <c r="CN315" s="17"/>
      <c r="CO315" s="17"/>
    </row>
    <row r="316" spans="1:93" s="51" customFormat="1">
      <c r="A316" s="452" t="s">
        <v>4449</v>
      </c>
      <c r="B316" s="83" t="s">
        <v>709</v>
      </c>
      <c r="C316" s="237" t="s">
        <v>686</v>
      </c>
      <c r="D316" s="86" t="s">
        <v>1155</v>
      </c>
      <c r="E316" s="92" t="s">
        <v>1156</v>
      </c>
      <c r="F316" s="452" t="s">
        <v>4449</v>
      </c>
      <c r="G316" s="59" t="s">
        <v>1580</v>
      </c>
      <c r="H316" s="449" t="s">
        <v>7546</v>
      </c>
      <c r="I316" s="244">
        <v>11866.8</v>
      </c>
      <c r="J316" s="310">
        <v>0</v>
      </c>
      <c r="K316" s="81">
        <v>161.1</v>
      </c>
      <c r="L316" s="81">
        <v>0</v>
      </c>
      <c r="M316" s="85">
        <v>2320</v>
      </c>
      <c r="N316" s="81">
        <v>3828</v>
      </c>
      <c r="O316" s="81">
        <v>0</v>
      </c>
      <c r="P316" s="85">
        <v>0</v>
      </c>
      <c r="Q316" s="81">
        <v>0</v>
      </c>
      <c r="R316" s="85">
        <v>9856.64</v>
      </c>
      <c r="S316" s="81">
        <v>7418.5800000000017</v>
      </c>
      <c r="T316" s="227" t="s">
        <v>1581</v>
      </c>
      <c r="U316" s="496">
        <v>1216</v>
      </c>
      <c r="V316" s="237" t="s">
        <v>686</v>
      </c>
      <c r="W316" s="86" t="s">
        <v>1155</v>
      </c>
      <c r="X316" s="92" t="s">
        <v>1156</v>
      </c>
      <c r="Y316" s="261">
        <v>3600400084758</v>
      </c>
      <c r="Z316" s="228" t="s">
        <v>1581</v>
      </c>
      <c r="AA316" s="266">
        <v>10757.32</v>
      </c>
      <c r="AB316" s="66">
        <v>8993.64</v>
      </c>
      <c r="AC316" s="65"/>
      <c r="AD316" s="266">
        <v>863</v>
      </c>
      <c r="AE316" s="266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148"/>
      <c r="AW316" s="65"/>
      <c r="AX316" s="65">
        <v>900.68</v>
      </c>
      <c r="AY316" s="66"/>
      <c r="AZ316" s="66">
        <v>0</v>
      </c>
      <c r="BA316" s="74">
        <v>0</v>
      </c>
      <c r="BB316" s="66">
        <v>18175.900000000001</v>
      </c>
      <c r="BC316" s="66">
        <v>7418.5800000000017</v>
      </c>
      <c r="BD316" s="252"/>
      <c r="BE316" s="170">
        <v>1218</v>
      </c>
      <c r="BF316" s="101" t="s">
        <v>1172</v>
      </c>
      <c r="BG316" s="158" t="s">
        <v>1155</v>
      </c>
      <c r="BH316" s="92" t="s">
        <v>1156</v>
      </c>
      <c r="BI316" s="169">
        <v>8993.64</v>
      </c>
      <c r="BJ316" s="124">
        <v>8993.64</v>
      </c>
      <c r="BK316" s="124">
        <v>0</v>
      </c>
      <c r="BL316" s="456"/>
      <c r="BM316" s="48" t="s">
        <v>690</v>
      </c>
      <c r="BN316" s="67"/>
      <c r="BO316" s="67"/>
      <c r="BP316" s="48"/>
      <c r="BQ316" s="368" t="s">
        <v>3745</v>
      </c>
      <c r="BR316" s="380" t="s">
        <v>725</v>
      </c>
      <c r="BS316" s="381" t="s">
        <v>709</v>
      </c>
      <c r="BT316" s="382" t="s">
        <v>702</v>
      </c>
      <c r="BU316" s="383" t="s">
        <v>702</v>
      </c>
      <c r="BV316" s="384" t="s">
        <v>1581</v>
      </c>
      <c r="BW316" s="384">
        <v>60110</v>
      </c>
      <c r="BX316" s="385" t="s">
        <v>3746</v>
      </c>
      <c r="BY316" s="62"/>
      <c r="BZ316" s="475">
        <v>1332</v>
      </c>
      <c r="CA316" s="320" t="b">
        <f>EXACT(A316,CH316)</f>
        <v>1</v>
      </c>
      <c r="CB316" s="318" t="b">
        <f>EXACT(D316,CF316)</f>
        <v>1</v>
      </c>
      <c r="CC316" s="318" t="b">
        <f>EXACT(E316,CG316)</f>
        <v>1</v>
      </c>
      <c r="CD316" s="502">
        <f>+S315-BC315</f>
        <v>0</v>
      </c>
      <c r="CE316" s="17" t="s">
        <v>686</v>
      </c>
      <c r="CF316" s="17" t="s">
        <v>1155</v>
      </c>
      <c r="CG316" s="103" t="s">
        <v>1156</v>
      </c>
      <c r="CH316" s="275">
        <v>3600400084758</v>
      </c>
      <c r="CI316" s="447"/>
      <c r="CJ316" s="17"/>
      <c r="CK316" s="276"/>
      <c r="CL316" s="17"/>
      <c r="CM316" s="273"/>
      <c r="CN316" s="17"/>
      <c r="CO316" s="157"/>
    </row>
    <row r="317" spans="1:93" s="51" customFormat="1">
      <c r="A317" s="451" t="s">
        <v>5412</v>
      </c>
      <c r="B317" s="83" t="s">
        <v>709</v>
      </c>
      <c r="C317" s="129" t="s">
        <v>672</v>
      </c>
      <c r="D317" s="158" t="s">
        <v>5410</v>
      </c>
      <c r="E317" s="158" t="s">
        <v>5411</v>
      </c>
      <c r="F317" s="451" t="s">
        <v>5412</v>
      </c>
      <c r="G317" s="59" t="s">
        <v>1580</v>
      </c>
      <c r="H317" s="449" t="s">
        <v>5413</v>
      </c>
      <c r="I317" s="234">
        <v>39279.199999999997</v>
      </c>
      <c r="J317" s="234">
        <v>0</v>
      </c>
      <c r="K317" s="234">
        <v>0</v>
      </c>
      <c r="L317" s="234">
        <v>0</v>
      </c>
      <c r="M317" s="85">
        <v>0</v>
      </c>
      <c r="N317" s="85">
        <v>0</v>
      </c>
      <c r="O317" s="234">
        <v>0</v>
      </c>
      <c r="P317" s="234">
        <v>600.07000000000005</v>
      </c>
      <c r="Q317" s="234">
        <v>0</v>
      </c>
      <c r="R317" s="234">
        <v>28997</v>
      </c>
      <c r="S317" s="234">
        <v>7880.7599999999984</v>
      </c>
      <c r="T317" s="227" t="s">
        <v>1581</v>
      </c>
      <c r="U317" s="496">
        <v>880</v>
      </c>
      <c r="V317" s="129" t="s">
        <v>672</v>
      </c>
      <c r="W317" s="158" t="s">
        <v>5410</v>
      </c>
      <c r="X317" s="158" t="s">
        <v>5411</v>
      </c>
      <c r="Y317" s="264">
        <v>3600400085576</v>
      </c>
      <c r="Z317" s="228" t="s">
        <v>1581</v>
      </c>
      <c r="AA317" s="266">
        <v>31398.44</v>
      </c>
      <c r="AB317" s="65">
        <v>23910</v>
      </c>
      <c r="AC317" s="65"/>
      <c r="AD317" s="65">
        <v>863</v>
      </c>
      <c r="AE317" s="65">
        <v>424</v>
      </c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>
        <v>3800</v>
      </c>
      <c r="AU317" s="65"/>
      <c r="AV317" s="148"/>
      <c r="AW317" s="65"/>
      <c r="AX317" s="65">
        <v>1801.37</v>
      </c>
      <c r="AY317" s="65"/>
      <c r="AZ317" s="65">
        <v>600.07000000000005</v>
      </c>
      <c r="BA317" s="57">
        <v>0</v>
      </c>
      <c r="BB317" s="65">
        <v>39279.199999999997</v>
      </c>
      <c r="BC317" s="65">
        <v>7880.7599999999984</v>
      </c>
      <c r="BD317" s="252"/>
      <c r="BE317" s="170">
        <v>881</v>
      </c>
      <c r="BF317" s="163" t="s">
        <v>5619</v>
      </c>
      <c r="BG317" s="158" t="s">
        <v>5410</v>
      </c>
      <c r="BH317" s="158" t="s">
        <v>5411</v>
      </c>
      <c r="BI317" s="65">
        <v>23910</v>
      </c>
      <c r="BJ317" s="57">
        <v>23910</v>
      </c>
      <c r="BK317" s="171">
        <v>0</v>
      </c>
      <c r="BL317" s="86"/>
      <c r="BM317" s="48" t="s">
        <v>690</v>
      </c>
      <c r="BN317" s="67"/>
      <c r="BO317" s="67"/>
      <c r="BP317" s="48"/>
      <c r="BQ317" s="368" t="s">
        <v>5793</v>
      </c>
      <c r="BR317" s="380" t="s">
        <v>698</v>
      </c>
      <c r="BS317" s="381" t="s">
        <v>709</v>
      </c>
      <c r="BT317" s="382" t="s">
        <v>805</v>
      </c>
      <c r="BU317" s="383" t="s">
        <v>702</v>
      </c>
      <c r="BV317" s="384" t="s">
        <v>1581</v>
      </c>
      <c r="BW317" s="384">
        <v>60110</v>
      </c>
      <c r="BX317" s="385" t="s">
        <v>5794</v>
      </c>
      <c r="BY317" s="76"/>
      <c r="BZ317" s="475">
        <v>1216</v>
      </c>
      <c r="CA317" s="320" t="b">
        <f>EXACT(A317,CH317)</f>
        <v>1</v>
      </c>
      <c r="CB317" s="318" t="b">
        <f>EXACT(D317,CF317)</f>
        <v>1</v>
      </c>
      <c r="CC317" s="318" t="b">
        <f>EXACT(E317,CG317)</f>
        <v>1</v>
      </c>
      <c r="CD317" s="502">
        <f>+S316-BC316</f>
        <v>0</v>
      </c>
      <c r="CE317" s="86" t="s">
        <v>672</v>
      </c>
      <c r="CF317" s="17" t="s">
        <v>5410</v>
      </c>
      <c r="CG317" s="103" t="s">
        <v>5411</v>
      </c>
      <c r="CH317" s="275">
        <v>3600400085576</v>
      </c>
      <c r="CI317" s="447"/>
      <c r="CJ317" s="17"/>
      <c r="CK317" s="276"/>
      <c r="CL317" s="17"/>
      <c r="CM317" s="17"/>
      <c r="CN317" s="17"/>
      <c r="CO317" s="17"/>
    </row>
    <row r="318" spans="1:93" s="51" customFormat="1">
      <c r="A318" s="452" t="s">
        <v>5066</v>
      </c>
      <c r="B318" s="83" t="s">
        <v>709</v>
      </c>
      <c r="C318" s="237" t="s">
        <v>686</v>
      </c>
      <c r="D318" s="86" t="s">
        <v>3869</v>
      </c>
      <c r="E318" s="92" t="s">
        <v>3870</v>
      </c>
      <c r="F318" s="452" t="s">
        <v>5066</v>
      </c>
      <c r="G318" s="59" t="s">
        <v>1580</v>
      </c>
      <c r="H318" s="449" t="s">
        <v>3981</v>
      </c>
      <c r="I318" s="244">
        <v>34842.120000000003</v>
      </c>
      <c r="J318" s="310">
        <v>0</v>
      </c>
      <c r="K318" s="81">
        <v>0</v>
      </c>
      <c r="L318" s="81">
        <v>0</v>
      </c>
      <c r="M318" s="85">
        <v>0</v>
      </c>
      <c r="N318" s="81">
        <v>0</v>
      </c>
      <c r="O318" s="81">
        <v>0</v>
      </c>
      <c r="P318" s="85">
        <v>200.43</v>
      </c>
      <c r="Q318" s="81">
        <v>0</v>
      </c>
      <c r="R318" s="85">
        <v>23287</v>
      </c>
      <c r="S318" s="81">
        <v>11354.690000000002</v>
      </c>
      <c r="T318" s="227" t="s">
        <v>1581</v>
      </c>
      <c r="U318" s="496">
        <v>727</v>
      </c>
      <c r="V318" s="237" t="s">
        <v>686</v>
      </c>
      <c r="W318" s="86" t="s">
        <v>3869</v>
      </c>
      <c r="X318" s="92" t="s">
        <v>3870</v>
      </c>
      <c r="Y318" s="262">
        <v>3600400091525</v>
      </c>
      <c r="Z318" s="228" t="s">
        <v>1581</v>
      </c>
      <c r="AA318" s="54">
        <v>23487.43</v>
      </c>
      <c r="AB318" s="55">
        <v>22000</v>
      </c>
      <c r="AC318" s="56"/>
      <c r="AD318" s="175">
        <v>863</v>
      </c>
      <c r="AE318" s="175">
        <v>424</v>
      </c>
      <c r="AF318" s="55"/>
      <c r="AG318" s="55"/>
      <c r="AH318" s="55"/>
      <c r="AI318" s="55"/>
      <c r="AJ318" s="55"/>
      <c r="AK318" s="55"/>
      <c r="AL318" s="55"/>
      <c r="AM318" s="57"/>
      <c r="AN318" s="57"/>
      <c r="AO318" s="57"/>
      <c r="AP318" s="57"/>
      <c r="AQ318" s="58"/>
      <c r="AR318" s="58"/>
      <c r="AS318" s="57"/>
      <c r="AT318" s="57">
        <v>0</v>
      </c>
      <c r="AU318" s="57"/>
      <c r="AV318" s="147"/>
      <c r="AW318" s="57"/>
      <c r="AX318" s="57">
        <v>0</v>
      </c>
      <c r="AY318" s="58"/>
      <c r="AZ318" s="58">
        <v>200.43</v>
      </c>
      <c r="BA318" s="74">
        <v>0</v>
      </c>
      <c r="BB318" s="58">
        <v>34842.120000000003</v>
      </c>
      <c r="BC318" s="58">
        <v>11354.690000000002</v>
      </c>
      <c r="BD318" s="252"/>
      <c r="BE318" s="170">
        <v>728</v>
      </c>
      <c r="BF318" s="101" t="s">
        <v>4075</v>
      </c>
      <c r="BG318" s="158" t="s">
        <v>3869</v>
      </c>
      <c r="BH318" s="92" t="s">
        <v>3870</v>
      </c>
      <c r="BI318" s="58">
        <v>26430</v>
      </c>
      <c r="BJ318" s="58">
        <v>22000</v>
      </c>
      <c r="BK318" s="124">
        <v>4430</v>
      </c>
      <c r="BL318" s="158"/>
      <c r="BM318" s="59"/>
      <c r="BN318" s="60"/>
      <c r="BO318" s="60"/>
      <c r="BP318" s="48"/>
      <c r="BQ318" s="368">
        <v>25</v>
      </c>
      <c r="BR318" s="380" t="s">
        <v>245</v>
      </c>
      <c r="BS318" s="381" t="s">
        <v>709</v>
      </c>
      <c r="BT318" s="382" t="s">
        <v>4161</v>
      </c>
      <c r="BU318" s="383" t="s">
        <v>3260</v>
      </c>
      <c r="BV318" s="384" t="s">
        <v>128</v>
      </c>
      <c r="BW318" s="384">
        <v>60110</v>
      </c>
      <c r="BX318" s="385" t="s">
        <v>4162</v>
      </c>
      <c r="BZ318" s="475">
        <v>880</v>
      </c>
      <c r="CA318" s="320" t="b">
        <f>EXACT(A318,CH318)</f>
        <v>1</v>
      </c>
      <c r="CB318" s="318" t="b">
        <f>EXACT(D318,CF318)</f>
        <v>1</v>
      </c>
      <c r="CC318" s="318" t="b">
        <f>EXACT(E318,CG318)</f>
        <v>1</v>
      </c>
      <c r="CD318" s="502">
        <f>+S317-BC317</f>
        <v>0</v>
      </c>
      <c r="CE318" s="17" t="s">
        <v>686</v>
      </c>
      <c r="CF318" s="51" t="s">
        <v>3869</v>
      </c>
      <c r="CG318" s="51" t="s">
        <v>3870</v>
      </c>
      <c r="CH318" s="312">
        <v>3600400091525</v>
      </c>
      <c r="CI318" s="447"/>
      <c r="CK318" s="276"/>
      <c r="CL318" s="17"/>
      <c r="CM318" s="273"/>
      <c r="CN318" s="17"/>
      <c r="CO318" s="157"/>
    </row>
    <row r="319" spans="1:93" s="51" customFormat="1">
      <c r="A319" s="451" t="s">
        <v>5287</v>
      </c>
      <c r="B319" s="83" t="s">
        <v>709</v>
      </c>
      <c r="C319" s="237" t="s">
        <v>672</v>
      </c>
      <c r="D319" s="86" t="s">
        <v>228</v>
      </c>
      <c r="E319" s="92" t="s">
        <v>5286</v>
      </c>
      <c r="F319" s="451" t="s">
        <v>5287</v>
      </c>
      <c r="G319" s="59" t="s">
        <v>1580</v>
      </c>
      <c r="H319" s="449" t="s">
        <v>5288</v>
      </c>
      <c r="I319" s="244">
        <v>43208.6</v>
      </c>
      <c r="J319" s="310">
        <v>0</v>
      </c>
      <c r="K319" s="81">
        <v>0</v>
      </c>
      <c r="L319" s="81">
        <v>0</v>
      </c>
      <c r="M319" s="85">
        <v>0</v>
      </c>
      <c r="N319" s="81">
        <v>0</v>
      </c>
      <c r="O319" s="81">
        <v>0</v>
      </c>
      <c r="P319" s="85">
        <v>1112.52</v>
      </c>
      <c r="Q319" s="81">
        <v>0</v>
      </c>
      <c r="R319" s="85">
        <v>17057.150000000001</v>
      </c>
      <c r="S319" s="81">
        <v>25038.93</v>
      </c>
      <c r="T319" s="227" t="s">
        <v>1581</v>
      </c>
      <c r="U319" s="496">
        <v>456</v>
      </c>
      <c r="V319" s="237" t="s">
        <v>672</v>
      </c>
      <c r="W319" s="86" t="s">
        <v>228</v>
      </c>
      <c r="X319" s="92" t="s">
        <v>5286</v>
      </c>
      <c r="Y319" s="262">
        <v>3600400092769</v>
      </c>
      <c r="Z319" s="228" t="s">
        <v>1581</v>
      </c>
      <c r="AA319" s="266">
        <v>18169.670000000002</v>
      </c>
      <c r="AB319" s="66">
        <v>16194.15</v>
      </c>
      <c r="AC319" s="65"/>
      <c r="AD319" s="266">
        <v>863</v>
      </c>
      <c r="AE319" s="266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148"/>
      <c r="AW319" s="65"/>
      <c r="AX319" s="65">
        <v>0</v>
      </c>
      <c r="AY319" s="66"/>
      <c r="AZ319" s="66">
        <v>1112.52</v>
      </c>
      <c r="BA319" s="74">
        <v>0</v>
      </c>
      <c r="BB319" s="66">
        <v>43208.6</v>
      </c>
      <c r="BC319" s="66">
        <v>25038.929999999997</v>
      </c>
      <c r="BD319" s="252"/>
      <c r="BE319" s="170">
        <v>457</v>
      </c>
      <c r="BF319" s="101" t="s">
        <v>5580</v>
      </c>
      <c r="BG319" s="158" t="s">
        <v>228</v>
      </c>
      <c r="BH319" s="92" t="s">
        <v>5286</v>
      </c>
      <c r="BI319" s="169">
        <v>16194.15</v>
      </c>
      <c r="BJ319" s="124">
        <v>16194.15</v>
      </c>
      <c r="BK319" s="124">
        <v>0</v>
      </c>
      <c r="BL319" s="158"/>
      <c r="BM319" s="48"/>
      <c r="BN319" s="67"/>
      <c r="BO319" s="67"/>
      <c r="BP319" s="48"/>
      <c r="BQ319" s="368">
        <v>51</v>
      </c>
      <c r="BR319" s="380" t="s">
        <v>676</v>
      </c>
      <c r="BS319" s="381" t="s">
        <v>51</v>
      </c>
      <c r="BT319" s="382" t="s">
        <v>755</v>
      </c>
      <c r="BU319" s="383" t="s">
        <v>702</v>
      </c>
      <c r="BV319" s="384" t="s">
        <v>1581</v>
      </c>
      <c r="BW319" s="384">
        <v>60110</v>
      </c>
      <c r="BX319" s="385" t="s">
        <v>5730</v>
      </c>
      <c r="BY319" s="84"/>
      <c r="BZ319" s="495">
        <v>727</v>
      </c>
      <c r="CA319" s="320" t="b">
        <f>EXACT(A319,CH319)</f>
        <v>1</v>
      </c>
      <c r="CB319" s="318" t="b">
        <f>EXACT(D319,CF319)</f>
        <v>1</v>
      </c>
      <c r="CC319" s="318" t="b">
        <f>EXACT(E319,CG319)</f>
        <v>1</v>
      </c>
      <c r="CD319" s="502">
        <f>+S318-BC318</f>
        <v>0</v>
      </c>
      <c r="CE319" s="17" t="s">
        <v>672</v>
      </c>
      <c r="CF319" s="17" t="s">
        <v>228</v>
      </c>
      <c r="CG319" s="103" t="s">
        <v>5286</v>
      </c>
      <c r="CH319" s="275">
        <v>3600400092769</v>
      </c>
      <c r="CI319" s="447"/>
      <c r="CJ319" s="17"/>
      <c r="CK319" s="276"/>
      <c r="CL319" s="17"/>
      <c r="CM319" s="17"/>
      <c r="CN319" s="17"/>
      <c r="CO319" s="17"/>
    </row>
    <row r="320" spans="1:93" s="51" customFormat="1">
      <c r="A320" s="451" t="s">
        <v>5461</v>
      </c>
      <c r="B320" s="83" t="s">
        <v>709</v>
      </c>
      <c r="C320" s="129" t="s">
        <v>686</v>
      </c>
      <c r="D320" s="158" t="s">
        <v>5459</v>
      </c>
      <c r="E320" s="92" t="s">
        <v>5460</v>
      </c>
      <c r="F320" s="451" t="s">
        <v>5461</v>
      </c>
      <c r="G320" s="59" t="s">
        <v>1580</v>
      </c>
      <c r="H320" s="449" t="s">
        <v>5462</v>
      </c>
      <c r="I320" s="234">
        <v>30403.919999999998</v>
      </c>
      <c r="J320" s="234">
        <v>0</v>
      </c>
      <c r="K320" s="234">
        <v>0</v>
      </c>
      <c r="L320" s="234">
        <v>0</v>
      </c>
      <c r="M320" s="85">
        <v>0</v>
      </c>
      <c r="N320" s="85">
        <v>0</v>
      </c>
      <c r="O320" s="234">
        <v>0</v>
      </c>
      <c r="P320" s="234">
        <v>228.52</v>
      </c>
      <c r="Q320" s="234">
        <v>0</v>
      </c>
      <c r="R320" s="234">
        <v>16782</v>
      </c>
      <c r="S320" s="234">
        <v>9293.3999999999978</v>
      </c>
      <c r="T320" s="227" t="s">
        <v>1581</v>
      </c>
      <c r="U320" s="496">
        <v>1054</v>
      </c>
      <c r="V320" s="129" t="s">
        <v>686</v>
      </c>
      <c r="W320" s="158" t="s">
        <v>5459</v>
      </c>
      <c r="X320" s="92" t="s">
        <v>5460</v>
      </c>
      <c r="Y320" s="262">
        <v>3600400093650</v>
      </c>
      <c r="Z320" s="228" t="s">
        <v>1581</v>
      </c>
      <c r="AA320" s="54">
        <v>21110.52</v>
      </c>
      <c r="AB320" s="55">
        <v>16000</v>
      </c>
      <c r="AC320" s="56"/>
      <c r="AD320" s="175">
        <v>782</v>
      </c>
      <c r="AE320" s="175"/>
      <c r="AF320" s="55"/>
      <c r="AG320" s="55"/>
      <c r="AH320" s="55"/>
      <c r="AI320" s="55"/>
      <c r="AJ320" s="55"/>
      <c r="AK320" s="55"/>
      <c r="AL320" s="55"/>
      <c r="AM320" s="57"/>
      <c r="AN320" s="57"/>
      <c r="AO320" s="57"/>
      <c r="AP320" s="57"/>
      <c r="AQ320" s="58"/>
      <c r="AR320" s="57"/>
      <c r="AS320" s="57"/>
      <c r="AT320" s="57"/>
      <c r="AU320" s="57"/>
      <c r="AV320" s="147"/>
      <c r="AW320" s="57"/>
      <c r="AX320" s="57">
        <v>4100</v>
      </c>
      <c r="AY320" s="58"/>
      <c r="AZ320" s="58">
        <v>228.52</v>
      </c>
      <c r="BA320" s="74">
        <v>0</v>
      </c>
      <c r="BB320" s="58">
        <v>30403.919999999998</v>
      </c>
      <c r="BC320" s="58">
        <v>9293.3999999999978</v>
      </c>
      <c r="BD320" s="252"/>
      <c r="BE320" s="170">
        <v>1055</v>
      </c>
      <c r="BF320" s="229" t="s">
        <v>5635</v>
      </c>
      <c r="BG320" s="158" t="s">
        <v>5459</v>
      </c>
      <c r="BH320" s="92" t="s">
        <v>5460</v>
      </c>
      <c r="BI320" s="124">
        <v>19870</v>
      </c>
      <c r="BJ320" s="124">
        <v>16000</v>
      </c>
      <c r="BK320" s="124">
        <v>3870</v>
      </c>
      <c r="BL320" s="158"/>
      <c r="BM320" s="59"/>
      <c r="BN320" s="60"/>
      <c r="BO320" s="60"/>
      <c r="BP320" s="48"/>
      <c r="BQ320" s="368">
        <v>25</v>
      </c>
      <c r="BR320" s="380" t="s">
        <v>689</v>
      </c>
      <c r="BS320" s="381" t="s">
        <v>5820</v>
      </c>
      <c r="BT320" s="382" t="s">
        <v>809</v>
      </c>
      <c r="BU320" s="383" t="s">
        <v>752</v>
      </c>
      <c r="BV320" s="384" t="s">
        <v>1581</v>
      </c>
      <c r="BW320" s="384">
        <v>60190</v>
      </c>
      <c r="BX320" s="385" t="s">
        <v>5821</v>
      </c>
      <c r="BY320" s="22"/>
      <c r="BZ320" s="495">
        <v>457</v>
      </c>
      <c r="CA320" s="320" t="b">
        <f>EXACT(A320,CH320)</f>
        <v>1</v>
      </c>
      <c r="CB320" s="318" t="b">
        <f>EXACT(D320,CF320)</f>
        <v>1</v>
      </c>
      <c r="CC320" s="318" t="b">
        <f>EXACT(E320,CG320)</f>
        <v>1</v>
      </c>
      <c r="CD320" s="502">
        <f>+S319-BC319</f>
        <v>0</v>
      </c>
      <c r="CE320" s="17" t="s">
        <v>686</v>
      </c>
      <c r="CF320" s="17" t="s">
        <v>5459</v>
      </c>
      <c r="CG320" s="103" t="s">
        <v>5460</v>
      </c>
      <c r="CH320" s="275">
        <v>3600400093650</v>
      </c>
      <c r="CI320" s="447"/>
      <c r="CJ320" s="17"/>
      <c r="CK320" s="276"/>
      <c r="CL320" s="17"/>
      <c r="CM320" s="273"/>
      <c r="CN320" s="17"/>
      <c r="CO320" s="157"/>
    </row>
    <row r="321" spans="1:93" s="51" customFormat="1">
      <c r="A321" s="451" t="s">
        <v>5340</v>
      </c>
      <c r="B321" s="83" t="s">
        <v>709</v>
      </c>
      <c r="C321" s="129" t="s">
        <v>686</v>
      </c>
      <c r="D321" s="158" t="s">
        <v>435</v>
      </c>
      <c r="E321" s="92" t="s">
        <v>914</v>
      </c>
      <c r="F321" s="451" t="s">
        <v>5340</v>
      </c>
      <c r="G321" s="59" t="s">
        <v>1580</v>
      </c>
      <c r="H321" s="449" t="s">
        <v>5341</v>
      </c>
      <c r="I321" s="234">
        <v>45954</v>
      </c>
      <c r="J321" s="234">
        <v>0</v>
      </c>
      <c r="K321" s="234">
        <v>0</v>
      </c>
      <c r="L321" s="234">
        <v>0</v>
      </c>
      <c r="M321" s="85">
        <v>0</v>
      </c>
      <c r="N321" s="85">
        <v>0</v>
      </c>
      <c r="O321" s="234">
        <v>0</v>
      </c>
      <c r="P321" s="234">
        <v>1387.06</v>
      </c>
      <c r="Q321" s="234">
        <v>0</v>
      </c>
      <c r="R321" s="234">
        <v>22239.629999999997</v>
      </c>
      <c r="S321" s="234">
        <v>22327.31</v>
      </c>
      <c r="T321" s="227" t="s">
        <v>1581</v>
      </c>
      <c r="U321" s="496">
        <v>682</v>
      </c>
      <c r="V321" s="129" t="s">
        <v>686</v>
      </c>
      <c r="W321" s="158" t="s">
        <v>435</v>
      </c>
      <c r="X321" s="92" t="s">
        <v>914</v>
      </c>
      <c r="Y321" s="262">
        <v>3600400094001</v>
      </c>
      <c r="Z321" s="228" t="s">
        <v>1581</v>
      </c>
      <c r="AA321" s="266">
        <v>23626.69</v>
      </c>
      <c r="AB321" s="65">
        <v>20427.03</v>
      </c>
      <c r="AC321" s="65"/>
      <c r="AD321" s="65">
        <v>863</v>
      </c>
      <c r="AE321" s="65">
        <v>424</v>
      </c>
      <c r="AF321" s="65">
        <v>525.6</v>
      </c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148"/>
      <c r="AW321" s="65"/>
      <c r="AX321" s="65">
        <v>0</v>
      </c>
      <c r="AY321" s="65"/>
      <c r="AZ321" s="65">
        <v>1387.06</v>
      </c>
      <c r="BA321" s="57">
        <v>0</v>
      </c>
      <c r="BB321" s="65">
        <v>45954</v>
      </c>
      <c r="BC321" s="65">
        <v>22327.31</v>
      </c>
      <c r="BD321" s="252"/>
      <c r="BE321" s="170">
        <v>683</v>
      </c>
      <c r="BF321" s="163" t="s">
        <v>5597</v>
      </c>
      <c r="BG321" s="158" t="s">
        <v>435</v>
      </c>
      <c r="BH321" s="92" t="s">
        <v>914</v>
      </c>
      <c r="BI321" s="171">
        <v>20427.03</v>
      </c>
      <c r="BJ321" s="172">
        <v>20427.03</v>
      </c>
      <c r="BK321" s="171">
        <v>0</v>
      </c>
      <c r="BL321" s="86"/>
      <c r="BM321" s="48" t="s">
        <v>677</v>
      </c>
      <c r="BN321" s="67"/>
      <c r="BO321" s="67"/>
      <c r="BP321" s="48"/>
      <c r="BQ321" s="368" t="s">
        <v>5722</v>
      </c>
      <c r="BR321" s="380" t="s">
        <v>689</v>
      </c>
      <c r="BS321" s="381" t="s">
        <v>51</v>
      </c>
      <c r="BT321" s="382" t="s">
        <v>755</v>
      </c>
      <c r="BU321" s="383" t="s">
        <v>702</v>
      </c>
      <c r="BV321" s="384" t="s">
        <v>1581</v>
      </c>
      <c r="BW321" s="384">
        <v>60110</v>
      </c>
      <c r="BX321" s="385" t="s">
        <v>5761</v>
      </c>
      <c r="BY321" s="76"/>
      <c r="BZ321" s="475">
        <v>1054</v>
      </c>
      <c r="CA321" s="320" t="b">
        <f>EXACT(A321,CH321)</f>
        <v>1</v>
      </c>
      <c r="CB321" s="318" t="b">
        <f>EXACT(D321,CF321)</f>
        <v>1</v>
      </c>
      <c r="CC321" s="318" t="b">
        <f>EXACT(E321,CG321)</f>
        <v>1</v>
      </c>
      <c r="CD321" s="502">
        <f>+S320-BC320</f>
        <v>0</v>
      </c>
      <c r="CE321" s="17" t="s">
        <v>686</v>
      </c>
      <c r="CF321" s="157" t="s">
        <v>435</v>
      </c>
      <c r="CG321" s="99" t="s">
        <v>914</v>
      </c>
      <c r="CH321" s="311">
        <v>3600400094001</v>
      </c>
      <c r="CI321" s="447"/>
      <c r="CJ321" s="17"/>
      <c r="CK321" s="276"/>
      <c r="CL321" s="17"/>
      <c r="CM321" s="273"/>
      <c r="CN321" s="17"/>
      <c r="CO321" s="158"/>
    </row>
    <row r="322" spans="1:93" s="51" customFormat="1">
      <c r="A322" s="452" t="s">
        <v>6002</v>
      </c>
      <c r="B322" s="83" t="s">
        <v>709</v>
      </c>
      <c r="C322" s="237" t="s">
        <v>686</v>
      </c>
      <c r="D322" s="86" t="s">
        <v>6001</v>
      </c>
      <c r="E322" s="92" t="s">
        <v>2710</v>
      </c>
      <c r="F322" s="452" t="s">
        <v>6002</v>
      </c>
      <c r="G322" s="59" t="s">
        <v>1580</v>
      </c>
      <c r="H322" s="283" t="s">
        <v>6251</v>
      </c>
      <c r="I322" s="244">
        <v>33598.6</v>
      </c>
      <c r="J322" s="310">
        <v>0</v>
      </c>
      <c r="K322" s="81">
        <v>0</v>
      </c>
      <c r="L322" s="81">
        <v>0</v>
      </c>
      <c r="M322" s="85">
        <v>0</v>
      </c>
      <c r="N322" s="81">
        <v>0</v>
      </c>
      <c r="O322" s="81">
        <v>0</v>
      </c>
      <c r="P322" s="85">
        <v>388.26</v>
      </c>
      <c r="Q322" s="81">
        <v>0</v>
      </c>
      <c r="R322" s="85">
        <v>25542</v>
      </c>
      <c r="S322" s="81">
        <v>7668.34</v>
      </c>
      <c r="T322" s="227" t="s">
        <v>1581</v>
      </c>
      <c r="U322" s="496">
        <v>323</v>
      </c>
      <c r="V322" s="237" t="s">
        <v>686</v>
      </c>
      <c r="W322" s="86" t="s">
        <v>6001</v>
      </c>
      <c r="X322" s="92" t="s">
        <v>2710</v>
      </c>
      <c r="Y322" s="261">
        <v>3600400096675</v>
      </c>
      <c r="Z322" s="228" t="s">
        <v>1581</v>
      </c>
      <c r="AA322" s="266">
        <v>25930.26</v>
      </c>
      <c r="AB322" s="65">
        <v>24255</v>
      </c>
      <c r="AC322" s="65"/>
      <c r="AD322" s="65">
        <v>863</v>
      </c>
      <c r="AE322" s="65">
        <v>424</v>
      </c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148"/>
      <c r="AW322" s="65"/>
      <c r="AX322" s="65">
        <v>0</v>
      </c>
      <c r="AY322" s="65"/>
      <c r="AZ322" s="65">
        <v>388.26</v>
      </c>
      <c r="BA322" s="57">
        <v>0</v>
      </c>
      <c r="BB322" s="65">
        <v>33598.6</v>
      </c>
      <c r="BC322" s="65">
        <v>7668.34</v>
      </c>
      <c r="BD322" s="260"/>
      <c r="BE322" s="170">
        <v>324</v>
      </c>
      <c r="BF322" s="163" t="s">
        <v>6362</v>
      </c>
      <c r="BG322" s="86" t="s">
        <v>6001</v>
      </c>
      <c r="BH322" s="86" t="s">
        <v>2710</v>
      </c>
      <c r="BI322" s="171">
        <v>24255</v>
      </c>
      <c r="BJ322" s="172">
        <v>24255</v>
      </c>
      <c r="BK322" s="171">
        <v>0</v>
      </c>
      <c r="BL322" s="86"/>
      <c r="BM322" s="48"/>
      <c r="BN322" s="67"/>
      <c r="BO322" s="67"/>
      <c r="BP322" s="48"/>
      <c r="BQ322" s="368" t="s">
        <v>6591</v>
      </c>
      <c r="BR322" s="380" t="s">
        <v>698</v>
      </c>
      <c r="BS322" s="381" t="s">
        <v>709</v>
      </c>
      <c r="BT322" s="382" t="s">
        <v>805</v>
      </c>
      <c r="BU322" s="383" t="s">
        <v>702</v>
      </c>
      <c r="BV322" s="384" t="s">
        <v>1581</v>
      </c>
      <c r="BW322" s="384">
        <v>60110</v>
      </c>
      <c r="BX322" s="385" t="s">
        <v>6592</v>
      </c>
      <c r="BY322" s="22"/>
      <c r="BZ322" s="495">
        <v>683</v>
      </c>
      <c r="CA322" s="320" t="b">
        <f>EXACT(A322,CH322)</f>
        <v>1</v>
      </c>
      <c r="CB322" s="318" t="b">
        <f>EXACT(D322,CF322)</f>
        <v>1</v>
      </c>
      <c r="CC322" s="318" t="b">
        <f>EXACT(E322,CG322)</f>
        <v>1</v>
      </c>
      <c r="CD322" s="502">
        <f>+S321-BC321</f>
        <v>0</v>
      </c>
      <c r="CE322" s="17" t="s">
        <v>686</v>
      </c>
      <c r="CF322" s="157" t="s">
        <v>6001</v>
      </c>
      <c r="CG322" s="99" t="s">
        <v>2710</v>
      </c>
      <c r="CH322" s="275">
        <v>3600400096675</v>
      </c>
      <c r="CJ322" s="17"/>
      <c r="CK322" s="276"/>
      <c r="CL322" s="17"/>
      <c r="CM322" s="273"/>
      <c r="CN322" s="17"/>
      <c r="CO322" s="158"/>
    </row>
    <row r="323" spans="1:93" s="51" customFormat="1">
      <c r="A323" s="452" t="s">
        <v>6005</v>
      </c>
      <c r="B323" s="83" t="s">
        <v>709</v>
      </c>
      <c r="C323" s="237" t="s">
        <v>672</v>
      </c>
      <c r="D323" s="86" t="s">
        <v>6003</v>
      </c>
      <c r="E323" s="92" t="s">
        <v>6004</v>
      </c>
      <c r="F323" s="452" t="s">
        <v>6005</v>
      </c>
      <c r="G323" s="59" t="s">
        <v>1580</v>
      </c>
      <c r="H323" s="283" t="s">
        <v>6252</v>
      </c>
      <c r="I323" s="244">
        <v>50590.8</v>
      </c>
      <c r="J323" s="310">
        <v>0</v>
      </c>
      <c r="K323" s="81">
        <v>0</v>
      </c>
      <c r="L323" s="81">
        <v>0</v>
      </c>
      <c r="M323" s="85">
        <v>0</v>
      </c>
      <c r="N323" s="81">
        <v>0</v>
      </c>
      <c r="O323" s="81">
        <v>0</v>
      </c>
      <c r="P323" s="85">
        <v>1850.74</v>
      </c>
      <c r="Q323" s="81">
        <v>0</v>
      </c>
      <c r="R323" s="85">
        <v>24192</v>
      </c>
      <c r="S323" s="81">
        <v>24548.06</v>
      </c>
      <c r="T323" s="227" t="s">
        <v>1581</v>
      </c>
      <c r="U323" s="496">
        <v>1241</v>
      </c>
      <c r="V323" s="237" t="s">
        <v>672</v>
      </c>
      <c r="W323" s="86" t="s">
        <v>6003</v>
      </c>
      <c r="X323" s="92" t="s">
        <v>6004</v>
      </c>
      <c r="Y323" s="261">
        <v>3600400103477</v>
      </c>
      <c r="Z323" s="228" t="s">
        <v>1581</v>
      </c>
      <c r="AA323" s="266">
        <v>26042.74</v>
      </c>
      <c r="AB323" s="65">
        <v>22905</v>
      </c>
      <c r="AC323" s="65"/>
      <c r="AD323" s="65">
        <v>863</v>
      </c>
      <c r="AE323" s="65">
        <v>424</v>
      </c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148"/>
      <c r="AW323" s="65"/>
      <c r="AX323" s="65">
        <v>0</v>
      </c>
      <c r="AY323" s="65"/>
      <c r="AZ323" s="65">
        <v>1850.74</v>
      </c>
      <c r="BA323" s="57">
        <v>0</v>
      </c>
      <c r="BB323" s="65">
        <v>50590.8</v>
      </c>
      <c r="BC323" s="65">
        <v>24548.06</v>
      </c>
      <c r="BD323" s="260"/>
      <c r="BE323" s="170">
        <v>1243</v>
      </c>
      <c r="BF323" s="163" t="s">
        <v>6363</v>
      </c>
      <c r="BG323" s="86" t="s">
        <v>6003</v>
      </c>
      <c r="BH323" s="86" t="s">
        <v>6004</v>
      </c>
      <c r="BI323" s="171">
        <v>22905</v>
      </c>
      <c r="BJ323" s="172">
        <v>22905</v>
      </c>
      <c r="BK323" s="171">
        <v>0</v>
      </c>
      <c r="BL323" s="86"/>
      <c r="BM323" s="48"/>
      <c r="BN323" s="67"/>
      <c r="BO323" s="67"/>
      <c r="BP323" s="48"/>
      <c r="BQ323" s="368" t="s">
        <v>6541</v>
      </c>
      <c r="BR323" s="380" t="s">
        <v>698</v>
      </c>
      <c r="BS323" s="381" t="s">
        <v>709</v>
      </c>
      <c r="BT323" s="382" t="s">
        <v>6</v>
      </c>
      <c r="BU323" s="383" t="s">
        <v>719</v>
      </c>
      <c r="BV323" s="384" t="s">
        <v>1581</v>
      </c>
      <c r="BW323" s="384">
        <v>60210</v>
      </c>
      <c r="BX323" s="385" t="s">
        <v>6568</v>
      </c>
      <c r="BY323" s="22"/>
      <c r="BZ323" s="475">
        <v>324</v>
      </c>
      <c r="CA323" s="320" t="b">
        <f>EXACT(A323,CH323)</f>
        <v>1</v>
      </c>
      <c r="CB323" s="318" t="b">
        <f>EXACT(D323,CF323)</f>
        <v>1</v>
      </c>
      <c r="CC323" s="318" t="b">
        <f>EXACT(E323,CG323)</f>
        <v>1</v>
      </c>
      <c r="CD323" s="502">
        <f>+S322-BC322</f>
        <v>0</v>
      </c>
      <c r="CE323" s="17" t="s">
        <v>672</v>
      </c>
      <c r="CF323" s="17" t="s">
        <v>6003</v>
      </c>
      <c r="CG323" s="103" t="s">
        <v>6004</v>
      </c>
      <c r="CH323" s="275">
        <v>3600400103477</v>
      </c>
      <c r="CJ323" s="17"/>
      <c r="CK323" s="276"/>
      <c r="CL323" s="17"/>
      <c r="CM323" s="273"/>
      <c r="CN323" s="17"/>
      <c r="CO323" s="17"/>
    </row>
    <row r="324" spans="1:93" s="51" customFormat="1">
      <c r="A324" s="452" t="s">
        <v>4727</v>
      </c>
      <c r="B324" s="83" t="s">
        <v>709</v>
      </c>
      <c r="C324" s="129" t="s">
        <v>686</v>
      </c>
      <c r="D324" s="158" t="s">
        <v>2981</v>
      </c>
      <c r="E324" s="92" t="s">
        <v>496</v>
      </c>
      <c r="F324" s="452" t="s">
        <v>4727</v>
      </c>
      <c r="G324" s="59" t="s">
        <v>1580</v>
      </c>
      <c r="H324" s="449" t="s">
        <v>2786</v>
      </c>
      <c r="I324" s="234">
        <v>48157.2</v>
      </c>
      <c r="J324" s="234">
        <v>0</v>
      </c>
      <c r="K324" s="234">
        <v>112.73</v>
      </c>
      <c r="L324" s="234">
        <v>0</v>
      </c>
      <c r="M324" s="85">
        <v>1338</v>
      </c>
      <c r="N324" s="85">
        <v>0</v>
      </c>
      <c r="O324" s="234">
        <v>0</v>
      </c>
      <c r="P324" s="234">
        <v>587.51</v>
      </c>
      <c r="Q324" s="234">
        <v>0</v>
      </c>
      <c r="R324" s="234">
        <v>29687</v>
      </c>
      <c r="S324" s="234">
        <v>13929.310000000005</v>
      </c>
      <c r="T324" s="227" t="s">
        <v>1581</v>
      </c>
      <c r="U324" s="496">
        <v>873</v>
      </c>
      <c r="V324" s="129" t="s">
        <v>686</v>
      </c>
      <c r="W324" s="158" t="s">
        <v>2981</v>
      </c>
      <c r="X324" s="92" t="s">
        <v>496</v>
      </c>
      <c r="Y324" s="262">
        <v>3600400103582</v>
      </c>
      <c r="Z324" s="228" t="s">
        <v>1581</v>
      </c>
      <c r="AA324" s="266">
        <v>35678.620000000003</v>
      </c>
      <c r="AB324" s="65">
        <v>28400</v>
      </c>
      <c r="AC324" s="65"/>
      <c r="AD324" s="65">
        <v>863</v>
      </c>
      <c r="AE324" s="65">
        <v>424</v>
      </c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148"/>
      <c r="AW324" s="65"/>
      <c r="AX324" s="65">
        <v>5404.11</v>
      </c>
      <c r="AY324" s="65"/>
      <c r="AZ324" s="65">
        <v>587.51</v>
      </c>
      <c r="BA324" s="57">
        <v>0</v>
      </c>
      <c r="BB324" s="65">
        <v>49607.93</v>
      </c>
      <c r="BC324" s="65">
        <v>13929.309999999998</v>
      </c>
      <c r="BD324" s="252"/>
      <c r="BE324" s="170">
        <v>874</v>
      </c>
      <c r="BF324" s="163" t="s">
        <v>2824</v>
      </c>
      <c r="BG324" s="158" t="s">
        <v>2981</v>
      </c>
      <c r="BH324" s="92" t="s">
        <v>496</v>
      </c>
      <c r="BI324" s="171">
        <v>28400</v>
      </c>
      <c r="BJ324" s="172">
        <v>28400</v>
      </c>
      <c r="BK324" s="171">
        <v>0</v>
      </c>
      <c r="BL324" s="86"/>
      <c r="BM324" s="48"/>
      <c r="BN324" s="67"/>
      <c r="BO324" s="67"/>
      <c r="BP324" s="48"/>
      <c r="BQ324" s="368">
        <v>8</v>
      </c>
      <c r="BR324" s="380" t="s">
        <v>700</v>
      </c>
      <c r="BS324" s="381" t="s">
        <v>709</v>
      </c>
      <c r="BT324" s="382" t="s">
        <v>755</v>
      </c>
      <c r="BU324" s="383" t="s">
        <v>702</v>
      </c>
      <c r="BV324" s="384" t="s">
        <v>1581</v>
      </c>
      <c r="BW324" s="384">
        <v>60110</v>
      </c>
      <c r="BX324" s="385" t="s">
        <v>2888</v>
      </c>
      <c r="BY324" s="76"/>
      <c r="BZ324" s="495">
        <v>1241</v>
      </c>
      <c r="CA324" s="320" t="b">
        <f>EXACT(A324,CH324)</f>
        <v>1</v>
      </c>
      <c r="CB324" s="318" t="b">
        <f>EXACT(D324,CF324)</f>
        <v>1</v>
      </c>
      <c r="CC324" s="318" t="b">
        <f>EXACT(E324,CG324)</f>
        <v>1</v>
      </c>
      <c r="CD324" s="502">
        <f>+S323-BC323</f>
        <v>0</v>
      </c>
      <c r="CE324" s="17" t="s">
        <v>686</v>
      </c>
      <c r="CF324" s="157" t="s">
        <v>2981</v>
      </c>
      <c r="CG324" s="99" t="s">
        <v>496</v>
      </c>
      <c r="CH324" s="311">
        <v>3600400103582</v>
      </c>
      <c r="CI324" s="447"/>
      <c r="CJ324" s="17"/>
      <c r="CK324" s="276"/>
      <c r="CL324" s="17"/>
      <c r="CM324" s="273"/>
      <c r="CN324" s="17"/>
      <c r="CO324" s="157"/>
    </row>
    <row r="325" spans="1:93" s="51" customFormat="1">
      <c r="A325" s="511" t="s">
        <v>8494</v>
      </c>
      <c r="B325" s="83" t="s">
        <v>709</v>
      </c>
      <c r="C325" s="237" t="s">
        <v>686</v>
      </c>
      <c r="D325" s="17" t="s">
        <v>1193</v>
      </c>
      <c r="E325" s="75" t="s">
        <v>2732</v>
      </c>
      <c r="F325" s="514" t="s">
        <v>8494</v>
      </c>
      <c r="G325" s="59" t="s">
        <v>1580</v>
      </c>
      <c r="H325" s="98" t="s">
        <v>8590</v>
      </c>
      <c r="I325" s="133">
        <v>46511.4</v>
      </c>
      <c r="J325" s="167">
        <v>0</v>
      </c>
      <c r="K325" s="18">
        <v>0</v>
      </c>
      <c r="L325" s="18">
        <v>0</v>
      </c>
      <c r="M325" s="53">
        <v>0</v>
      </c>
      <c r="N325" s="18">
        <v>0</v>
      </c>
      <c r="O325" s="18">
        <v>0</v>
      </c>
      <c r="P325" s="53">
        <v>1302.7</v>
      </c>
      <c r="Q325" s="18">
        <v>0</v>
      </c>
      <c r="R325" s="53">
        <v>31412.55</v>
      </c>
      <c r="S325" s="18">
        <v>13796.150000000001</v>
      </c>
      <c r="T325" s="227" t="s">
        <v>1581</v>
      </c>
      <c r="U325" s="496">
        <v>1277</v>
      </c>
      <c r="V325" s="516" t="s">
        <v>686</v>
      </c>
      <c r="W325" s="17" t="s">
        <v>1193</v>
      </c>
      <c r="X325" s="17" t="s">
        <v>2732</v>
      </c>
      <c r="Y325" s="261">
        <v>3600400103884</v>
      </c>
      <c r="Z325" s="228" t="s">
        <v>1581</v>
      </c>
      <c r="AA325" s="266">
        <v>32715.25</v>
      </c>
      <c r="AB325" s="65">
        <v>30549.55</v>
      </c>
      <c r="AC325" s="65"/>
      <c r="AD325" s="65">
        <v>863</v>
      </c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>
        <v>0</v>
      </c>
      <c r="AU325" s="65"/>
      <c r="AV325" s="148"/>
      <c r="AW325" s="65"/>
      <c r="AX325" s="65">
        <v>0</v>
      </c>
      <c r="AY325" s="65"/>
      <c r="AZ325" s="65">
        <v>1302.7</v>
      </c>
      <c r="BA325" s="57">
        <v>0</v>
      </c>
      <c r="BB325" s="65">
        <v>46511.4</v>
      </c>
      <c r="BC325" s="65">
        <v>13796.150000000001</v>
      </c>
      <c r="BD325" s="260"/>
      <c r="BE325" s="170">
        <v>1279</v>
      </c>
      <c r="BF325" s="163" t="s">
        <v>8685</v>
      </c>
      <c r="BG325" s="51" t="s">
        <v>1193</v>
      </c>
      <c r="BH325" s="17" t="s">
        <v>2732</v>
      </c>
      <c r="BI325" s="171">
        <v>30549.55</v>
      </c>
      <c r="BJ325" s="172">
        <v>30549.55</v>
      </c>
      <c r="BK325" s="171">
        <v>0</v>
      </c>
      <c r="BL325" s="17"/>
      <c r="BM325" s="48"/>
      <c r="BN325" s="67"/>
      <c r="BO325" s="67"/>
      <c r="BP325" s="48"/>
      <c r="BQ325" s="435" t="s">
        <v>8786</v>
      </c>
      <c r="BR325" s="380">
        <v>4</v>
      </c>
      <c r="BS325" s="381"/>
      <c r="BT325" s="382" t="s">
        <v>755</v>
      </c>
      <c r="BU325" s="383" t="s">
        <v>702</v>
      </c>
      <c r="BV325" s="384" t="s">
        <v>1581</v>
      </c>
      <c r="BW325" s="384">
        <v>60110</v>
      </c>
      <c r="BX325" s="385" t="s">
        <v>8787</v>
      </c>
      <c r="BY325" s="22"/>
      <c r="BZ325" s="495">
        <v>873</v>
      </c>
      <c r="CA325" s="320" t="b">
        <f>EXACT(A325,CH325)</f>
        <v>1</v>
      </c>
      <c r="CB325" s="318" t="b">
        <f>EXACT(D325,CF325)</f>
        <v>1</v>
      </c>
      <c r="CC325" s="318" t="b">
        <f>EXACT(E325,CG325)</f>
        <v>1</v>
      </c>
      <c r="CD325" s="502">
        <f>+S324-BC324</f>
        <v>0</v>
      </c>
      <c r="CE325" s="17" t="s">
        <v>686</v>
      </c>
      <c r="CF325" s="17" t="s">
        <v>1193</v>
      </c>
      <c r="CG325" s="103" t="s">
        <v>2732</v>
      </c>
      <c r="CH325" s="275">
        <v>3600400103884</v>
      </c>
      <c r="CI325" s="447"/>
      <c r="CJ325" s="17"/>
      <c r="CK325" s="276"/>
      <c r="CL325" s="17"/>
      <c r="CM325" s="17"/>
      <c r="CN325" s="17"/>
      <c r="CO325" s="17"/>
    </row>
    <row r="326" spans="1:93" s="51" customFormat="1">
      <c r="A326" s="452" t="s">
        <v>6007</v>
      </c>
      <c r="B326" s="83" t="s">
        <v>709</v>
      </c>
      <c r="C326" s="237" t="s">
        <v>686</v>
      </c>
      <c r="D326" s="86" t="s">
        <v>6006</v>
      </c>
      <c r="E326" s="92" t="s">
        <v>3431</v>
      </c>
      <c r="F326" s="452" t="s">
        <v>6007</v>
      </c>
      <c r="G326" s="59" t="s">
        <v>1580</v>
      </c>
      <c r="H326" s="283" t="s">
        <v>6253</v>
      </c>
      <c r="I326" s="244">
        <v>42081</v>
      </c>
      <c r="J326" s="310">
        <v>0</v>
      </c>
      <c r="K326" s="81">
        <v>0</v>
      </c>
      <c r="L326" s="81">
        <v>0</v>
      </c>
      <c r="M326" s="85">
        <v>0</v>
      </c>
      <c r="N326" s="81">
        <v>0</v>
      </c>
      <c r="O326" s="81">
        <v>0</v>
      </c>
      <c r="P326" s="85">
        <v>531.35</v>
      </c>
      <c r="Q326" s="81">
        <v>0</v>
      </c>
      <c r="R326" s="85">
        <v>29563.75</v>
      </c>
      <c r="S326" s="81">
        <v>7482.4800000000032</v>
      </c>
      <c r="T326" s="227" t="s">
        <v>1581</v>
      </c>
      <c r="U326" s="496">
        <v>123</v>
      </c>
      <c r="V326" s="237" t="s">
        <v>686</v>
      </c>
      <c r="W326" s="86" t="s">
        <v>6006</v>
      </c>
      <c r="X326" s="92" t="s">
        <v>3431</v>
      </c>
      <c r="Y326" s="261">
        <v>3600400106620</v>
      </c>
      <c r="Z326" s="228" t="s">
        <v>1581</v>
      </c>
      <c r="AA326" s="266">
        <v>34598.519999999997</v>
      </c>
      <c r="AB326" s="65">
        <v>23095.05</v>
      </c>
      <c r="AC326" s="65"/>
      <c r="AD326" s="65">
        <v>863</v>
      </c>
      <c r="AE326" s="65">
        <v>424</v>
      </c>
      <c r="AF326" s="65">
        <v>966.7</v>
      </c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>
        <v>4215</v>
      </c>
      <c r="AU326" s="65"/>
      <c r="AV326" s="148"/>
      <c r="AW326" s="65"/>
      <c r="AX326" s="65">
        <v>4503.42</v>
      </c>
      <c r="AY326" s="65"/>
      <c r="AZ326" s="65">
        <v>531.35</v>
      </c>
      <c r="BA326" s="57">
        <v>0</v>
      </c>
      <c r="BB326" s="65">
        <v>42081</v>
      </c>
      <c r="BC326" s="65">
        <v>7482.4800000000032</v>
      </c>
      <c r="BD326" s="260"/>
      <c r="BE326" s="170">
        <v>123</v>
      </c>
      <c r="BF326" s="163" t="s">
        <v>6364</v>
      </c>
      <c r="BG326" s="86" t="s">
        <v>6006</v>
      </c>
      <c r="BH326" s="86" t="s">
        <v>3431</v>
      </c>
      <c r="BI326" s="171">
        <v>23095.05</v>
      </c>
      <c r="BJ326" s="172">
        <v>23095.05</v>
      </c>
      <c r="BK326" s="171">
        <v>0</v>
      </c>
      <c r="BL326" s="86"/>
      <c r="BM326" s="48"/>
      <c r="BN326" s="67"/>
      <c r="BO326" s="67"/>
      <c r="BP326" s="48"/>
      <c r="BQ326" s="368">
        <v>46</v>
      </c>
      <c r="BR326" s="380" t="s">
        <v>700</v>
      </c>
      <c r="BS326" s="381" t="s">
        <v>709</v>
      </c>
      <c r="BT326" s="382" t="s">
        <v>755</v>
      </c>
      <c r="BU326" s="383" t="s">
        <v>702</v>
      </c>
      <c r="BV326" s="384" t="s">
        <v>1581</v>
      </c>
      <c r="BW326" s="384">
        <v>60110</v>
      </c>
      <c r="BX326" s="385" t="s">
        <v>6563</v>
      </c>
      <c r="BY326" s="22"/>
      <c r="BZ326" s="495">
        <v>1277</v>
      </c>
      <c r="CA326" s="320" t="b">
        <f>EXACT(A326,CH326)</f>
        <v>1</v>
      </c>
      <c r="CB326" s="318" t="b">
        <f>EXACT(D326,CF326)</f>
        <v>1</v>
      </c>
      <c r="CC326" s="318" t="b">
        <f>EXACT(E326,CG326)</f>
        <v>1</v>
      </c>
      <c r="CD326" s="502">
        <f>+S326-BC326</f>
        <v>0</v>
      </c>
      <c r="CE326" s="17" t="s">
        <v>686</v>
      </c>
      <c r="CF326" s="17" t="s">
        <v>6006</v>
      </c>
      <c r="CG326" s="103" t="s">
        <v>3431</v>
      </c>
      <c r="CH326" s="275">
        <v>3600400106620</v>
      </c>
      <c r="CI326" s="447"/>
      <c r="CJ326" s="17"/>
      <c r="CK326" s="276"/>
      <c r="CL326" s="17"/>
      <c r="CM326" s="17"/>
      <c r="CN326" s="17"/>
      <c r="CO326" s="17"/>
    </row>
    <row r="327" spans="1:93" s="51" customFormat="1">
      <c r="A327" s="452" t="s">
        <v>6637</v>
      </c>
      <c r="B327" s="83" t="s">
        <v>709</v>
      </c>
      <c r="C327" s="129" t="s">
        <v>672</v>
      </c>
      <c r="D327" s="86" t="s">
        <v>1406</v>
      </c>
      <c r="E327" s="86" t="s">
        <v>5891</v>
      </c>
      <c r="F327" s="452" t="s">
        <v>6637</v>
      </c>
      <c r="G327" s="59" t="s">
        <v>1580</v>
      </c>
      <c r="H327" s="449" t="s">
        <v>6222</v>
      </c>
      <c r="I327" s="234">
        <v>43023.6</v>
      </c>
      <c r="J327" s="234">
        <v>0</v>
      </c>
      <c r="K327" s="234">
        <v>0</v>
      </c>
      <c r="L327" s="234">
        <v>0</v>
      </c>
      <c r="M327" s="85">
        <v>0</v>
      </c>
      <c r="N327" s="85">
        <v>0</v>
      </c>
      <c r="O327" s="234">
        <v>0</v>
      </c>
      <c r="P327" s="234">
        <v>844.02</v>
      </c>
      <c r="Q327" s="234">
        <v>0</v>
      </c>
      <c r="R327" s="234">
        <v>23000</v>
      </c>
      <c r="S327" s="234">
        <v>13479.579999999998</v>
      </c>
      <c r="T327" s="227" t="s">
        <v>1581</v>
      </c>
      <c r="U327" s="496">
        <v>423</v>
      </c>
      <c r="V327" s="129" t="s">
        <v>672</v>
      </c>
      <c r="W327" s="86" t="s">
        <v>1406</v>
      </c>
      <c r="X327" s="422" t="s">
        <v>5891</v>
      </c>
      <c r="Y327" s="262">
        <v>3600400113821</v>
      </c>
      <c r="Z327" s="228" t="s">
        <v>1581</v>
      </c>
      <c r="AA327" s="266">
        <v>29544.02</v>
      </c>
      <c r="AB327" s="65">
        <v>23000</v>
      </c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148"/>
      <c r="AW327" s="65"/>
      <c r="AX327" s="65">
        <v>5700</v>
      </c>
      <c r="AY327" s="65"/>
      <c r="AZ327" s="65">
        <v>844.02</v>
      </c>
      <c r="BA327" s="57">
        <v>0</v>
      </c>
      <c r="BB327" s="65">
        <v>43023.6</v>
      </c>
      <c r="BC327" s="65">
        <v>13479.579999999998</v>
      </c>
      <c r="BD327" s="252"/>
      <c r="BE327" s="170">
        <v>424</v>
      </c>
      <c r="BF327" s="163" t="s">
        <v>6224</v>
      </c>
      <c r="BG327" s="158" t="s">
        <v>1406</v>
      </c>
      <c r="BH327" s="92" t="s">
        <v>5891</v>
      </c>
      <c r="BI327" s="171">
        <v>32620</v>
      </c>
      <c r="BJ327" s="172">
        <v>23000</v>
      </c>
      <c r="BK327" s="171">
        <v>9620</v>
      </c>
      <c r="BL327" s="86"/>
      <c r="BM327" s="48"/>
      <c r="BN327" s="67"/>
      <c r="BO327" s="67"/>
      <c r="BP327" s="48"/>
      <c r="BQ327" s="368" t="s">
        <v>7576</v>
      </c>
      <c r="BR327" s="380" t="s">
        <v>712</v>
      </c>
      <c r="BS327" s="381" t="s">
        <v>709</v>
      </c>
      <c r="BT327" s="382" t="s">
        <v>7577</v>
      </c>
      <c r="BU327" s="383" t="s">
        <v>702</v>
      </c>
      <c r="BV327" s="384" t="s">
        <v>1581</v>
      </c>
      <c r="BW327" s="384">
        <v>60110</v>
      </c>
      <c r="BX327" s="385" t="s">
        <v>6636</v>
      </c>
      <c r="BY327" s="76"/>
      <c r="BZ327" s="495">
        <v>123</v>
      </c>
      <c r="CA327" s="320" t="b">
        <f>EXACT(A327,CH327)</f>
        <v>1</v>
      </c>
      <c r="CB327" s="318" t="b">
        <f>EXACT(D327,CF327)</f>
        <v>1</v>
      </c>
      <c r="CC327" s="318" t="b">
        <f>EXACT(E327,CG327)</f>
        <v>1</v>
      </c>
      <c r="CD327" s="502">
        <f>+S326-BC326</f>
        <v>0</v>
      </c>
      <c r="CE327" s="51" t="s">
        <v>672</v>
      </c>
      <c r="CF327" s="51" t="s">
        <v>1406</v>
      </c>
      <c r="CG327" s="51" t="s">
        <v>5891</v>
      </c>
      <c r="CH327" s="312">
        <v>3600400113821</v>
      </c>
      <c r="CJ327" s="17"/>
      <c r="CK327" s="276"/>
      <c r="CM327" s="273"/>
      <c r="CN327" s="17"/>
      <c r="CO327" s="157"/>
    </row>
    <row r="328" spans="1:93">
      <c r="A328" s="452" t="s">
        <v>4805</v>
      </c>
      <c r="B328" s="83" t="s">
        <v>709</v>
      </c>
      <c r="C328" s="129" t="s">
        <v>672</v>
      </c>
      <c r="D328" s="158" t="s">
        <v>1132</v>
      </c>
      <c r="E328" s="92" t="s">
        <v>582</v>
      </c>
      <c r="F328" s="452" t="s">
        <v>4805</v>
      </c>
      <c r="G328" s="59" t="s">
        <v>1580</v>
      </c>
      <c r="H328" s="449" t="s">
        <v>5877</v>
      </c>
      <c r="I328" s="234">
        <v>19073.2</v>
      </c>
      <c r="J328" s="234">
        <v>0</v>
      </c>
      <c r="K328" s="234">
        <v>250.95</v>
      </c>
      <c r="L328" s="234">
        <v>0</v>
      </c>
      <c r="M328" s="85">
        <v>4351</v>
      </c>
      <c r="N328" s="85">
        <v>0</v>
      </c>
      <c r="O328" s="234">
        <v>0</v>
      </c>
      <c r="P328" s="234">
        <v>0</v>
      </c>
      <c r="Q328" s="234">
        <v>0</v>
      </c>
      <c r="R328" s="234">
        <v>15718</v>
      </c>
      <c r="S328" s="234">
        <v>7957.1500000000015</v>
      </c>
      <c r="T328" s="227" t="s">
        <v>1581</v>
      </c>
      <c r="U328" s="496">
        <v>272</v>
      </c>
      <c r="V328" s="129" t="s">
        <v>672</v>
      </c>
      <c r="W328" s="158" t="s">
        <v>1132</v>
      </c>
      <c r="X328" s="92" t="s">
        <v>582</v>
      </c>
      <c r="Y328" s="262">
        <v>3600400133961</v>
      </c>
      <c r="Z328" s="228" t="s">
        <v>1581</v>
      </c>
      <c r="AA328" s="54">
        <v>15718</v>
      </c>
      <c r="AB328" s="55">
        <v>14855</v>
      </c>
      <c r="AC328" s="56"/>
      <c r="AD328" s="175">
        <v>863</v>
      </c>
      <c r="AE328" s="175"/>
      <c r="AF328" s="55"/>
      <c r="AG328" s="55"/>
      <c r="AH328" s="55"/>
      <c r="AI328" s="55"/>
      <c r="AJ328" s="55"/>
      <c r="AK328" s="55"/>
      <c r="AL328" s="55"/>
      <c r="AM328" s="57"/>
      <c r="AN328" s="57"/>
      <c r="AO328" s="57"/>
      <c r="AP328" s="57"/>
      <c r="AQ328" s="58"/>
      <c r="AR328" s="58"/>
      <c r="AS328" s="57"/>
      <c r="AT328" s="57"/>
      <c r="AU328" s="57"/>
      <c r="AV328" s="147"/>
      <c r="AW328" s="57"/>
      <c r="AX328" s="57">
        <v>0</v>
      </c>
      <c r="AY328" s="58"/>
      <c r="AZ328" s="58">
        <v>0</v>
      </c>
      <c r="BA328" s="74">
        <v>0</v>
      </c>
      <c r="BB328" s="58">
        <v>23675.15</v>
      </c>
      <c r="BC328" s="58">
        <v>7957.1500000000015</v>
      </c>
      <c r="BD328" s="252"/>
      <c r="BE328" s="170">
        <v>273</v>
      </c>
      <c r="BF328" s="101" t="s">
        <v>1161</v>
      </c>
      <c r="BG328" s="158" t="s">
        <v>1132</v>
      </c>
      <c r="BH328" s="92" t="s">
        <v>582</v>
      </c>
      <c r="BI328" s="124">
        <v>14855</v>
      </c>
      <c r="BJ328" s="124">
        <v>14855</v>
      </c>
      <c r="BK328" s="124">
        <v>0</v>
      </c>
      <c r="BL328" s="158"/>
      <c r="BM328" s="59"/>
      <c r="BN328" s="60"/>
      <c r="BO328" s="60"/>
      <c r="BP328" s="48"/>
      <c r="BQ328" s="368" t="s">
        <v>126</v>
      </c>
      <c r="BR328" s="380" t="s">
        <v>698</v>
      </c>
      <c r="BS328" s="381" t="s">
        <v>709</v>
      </c>
      <c r="BT328" s="382" t="s">
        <v>805</v>
      </c>
      <c r="BU328" s="383" t="s">
        <v>702</v>
      </c>
      <c r="BV328" s="384" t="s">
        <v>1581</v>
      </c>
      <c r="BW328" s="384">
        <v>60110</v>
      </c>
      <c r="BX328" s="385"/>
      <c r="BY328" s="76"/>
      <c r="BZ328" s="475">
        <v>424</v>
      </c>
      <c r="CA328" s="320" t="b">
        <f>EXACT(A328,CH328)</f>
        <v>1</v>
      </c>
      <c r="CB328" s="318" t="b">
        <f>EXACT(D328,CF328)</f>
        <v>1</v>
      </c>
      <c r="CC328" s="318" t="b">
        <f>EXACT(E328,CG328)</f>
        <v>1</v>
      </c>
      <c r="CD328" s="502">
        <f>+S327-BC327</f>
        <v>0</v>
      </c>
      <c r="CE328" s="17" t="s">
        <v>672</v>
      </c>
      <c r="CF328" s="17" t="s">
        <v>1132</v>
      </c>
      <c r="CG328" s="103" t="s">
        <v>582</v>
      </c>
      <c r="CH328" s="275">
        <v>3600400133961</v>
      </c>
    </row>
    <row r="329" spans="1:93" s="51" customFormat="1">
      <c r="A329" s="452" t="s">
        <v>4532</v>
      </c>
      <c r="B329" s="83" t="s">
        <v>709</v>
      </c>
      <c r="C329" s="129" t="s">
        <v>686</v>
      </c>
      <c r="D329" s="158" t="s">
        <v>1130</v>
      </c>
      <c r="E329" s="92" t="s">
        <v>582</v>
      </c>
      <c r="F329" s="452" t="s">
        <v>4532</v>
      </c>
      <c r="G329" s="59" t="s">
        <v>1580</v>
      </c>
      <c r="H329" s="449" t="s">
        <v>5878</v>
      </c>
      <c r="I329" s="234">
        <v>15947</v>
      </c>
      <c r="J329" s="234">
        <v>0</v>
      </c>
      <c r="K329" s="234">
        <v>213.15</v>
      </c>
      <c r="L329" s="234">
        <v>0</v>
      </c>
      <c r="M329" s="85">
        <v>3637</v>
      </c>
      <c r="N329" s="85">
        <v>862</v>
      </c>
      <c r="O329" s="234">
        <v>0</v>
      </c>
      <c r="P329" s="234">
        <v>0</v>
      </c>
      <c r="Q329" s="234">
        <v>0</v>
      </c>
      <c r="R329" s="234">
        <v>6618</v>
      </c>
      <c r="S329" s="234">
        <v>14041.150000000001</v>
      </c>
      <c r="T329" s="227" t="s">
        <v>1581</v>
      </c>
      <c r="U329" s="496">
        <v>189</v>
      </c>
      <c r="V329" s="129" t="s">
        <v>686</v>
      </c>
      <c r="W329" s="158" t="s">
        <v>1130</v>
      </c>
      <c r="X329" s="92" t="s">
        <v>582</v>
      </c>
      <c r="Y329" s="262">
        <v>3600400133970</v>
      </c>
      <c r="Z329" s="228" t="s">
        <v>1581</v>
      </c>
      <c r="AA329" s="266">
        <v>6618</v>
      </c>
      <c r="AB329" s="66">
        <v>5755</v>
      </c>
      <c r="AC329" s="65"/>
      <c r="AD329" s="266">
        <v>863</v>
      </c>
      <c r="AE329" s="266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148"/>
      <c r="AW329" s="65"/>
      <c r="AX329" s="65">
        <v>0</v>
      </c>
      <c r="AY329" s="66"/>
      <c r="AZ329" s="66">
        <v>0</v>
      </c>
      <c r="BA329" s="74">
        <v>0</v>
      </c>
      <c r="BB329" s="66">
        <v>20659.150000000001</v>
      </c>
      <c r="BC329" s="66">
        <v>14041.150000000001</v>
      </c>
      <c r="BD329" s="252"/>
      <c r="BE329" s="170">
        <v>189</v>
      </c>
      <c r="BF329" s="101" t="s">
        <v>1160</v>
      </c>
      <c r="BG329" s="158" t="s">
        <v>1130</v>
      </c>
      <c r="BH329" s="92" t="s">
        <v>582</v>
      </c>
      <c r="BI329" s="169">
        <v>5755</v>
      </c>
      <c r="BJ329" s="124">
        <v>5755</v>
      </c>
      <c r="BK329" s="124">
        <v>0</v>
      </c>
      <c r="BL329" s="158"/>
      <c r="BM329" s="48"/>
      <c r="BN329" s="67"/>
      <c r="BO329" s="67"/>
      <c r="BP329" s="48"/>
      <c r="BQ329" s="368" t="s">
        <v>126</v>
      </c>
      <c r="BR329" s="380" t="s">
        <v>1080</v>
      </c>
      <c r="BS329" s="381" t="s">
        <v>709</v>
      </c>
      <c r="BT329" s="382" t="s">
        <v>805</v>
      </c>
      <c r="BU329" s="383" t="s">
        <v>702</v>
      </c>
      <c r="BV329" s="384" t="s">
        <v>1581</v>
      </c>
      <c r="BW329" s="384">
        <v>60110</v>
      </c>
      <c r="BX329" s="385"/>
      <c r="BY329" s="1"/>
      <c r="BZ329" s="495">
        <v>273</v>
      </c>
      <c r="CA329" s="320" t="b">
        <f>EXACT(A329,CH329)</f>
        <v>1</v>
      </c>
      <c r="CB329" s="318" t="b">
        <f>EXACT(D329,CF329)</f>
        <v>1</v>
      </c>
      <c r="CC329" s="318" t="b">
        <f>EXACT(E329,CG329)</f>
        <v>1</v>
      </c>
      <c r="CD329" s="502">
        <f>+S329-BC329</f>
        <v>0</v>
      </c>
      <c r="CE329" s="17" t="s">
        <v>686</v>
      </c>
      <c r="CF329" s="17" t="s">
        <v>1130</v>
      </c>
      <c r="CG329" s="103" t="s">
        <v>582</v>
      </c>
      <c r="CH329" s="311">
        <v>3600400133970</v>
      </c>
      <c r="CK329" s="276"/>
      <c r="CL329" s="17"/>
      <c r="CM329" s="273"/>
      <c r="CN329" s="17"/>
      <c r="CO329" s="455"/>
    </row>
    <row r="330" spans="1:93" s="51" customFormat="1">
      <c r="A330" s="451" t="s">
        <v>6010</v>
      </c>
      <c r="B330" s="83" t="s">
        <v>709</v>
      </c>
      <c r="C330" s="237" t="s">
        <v>672</v>
      </c>
      <c r="D330" s="86" t="s">
        <v>6008</v>
      </c>
      <c r="E330" s="92" t="s">
        <v>6009</v>
      </c>
      <c r="F330" s="451" t="s">
        <v>6010</v>
      </c>
      <c r="G330" s="59" t="s">
        <v>1580</v>
      </c>
      <c r="H330" s="283" t="s">
        <v>6254</v>
      </c>
      <c r="I330" s="244">
        <v>15126</v>
      </c>
      <c r="J330" s="310">
        <v>0</v>
      </c>
      <c r="K330" s="81">
        <v>0</v>
      </c>
      <c r="L330" s="81">
        <v>0</v>
      </c>
      <c r="M330" s="85">
        <v>0</v>
      </c>
      <c r="N330" s="81">
        <v>0</v>
      </c>
      <c r="O330" s="81">
        <v>0</v>
      </c>
      <c r="P330" s="85">
        <v>0</v>
      </c>
      <c r="Q330" s="81">
        <v>0</v>
      </c>
      <c r="R330" s="85">
        <v>12167</v>
      </c>
      <c r="S330" s="81">
        <v>1984.0100000000002</v>
      </c>
      <c r="T330" s="227" t="s">
        <v>1581</v>
      </c>
      <c r="U330" s="496">
        <v>1435</v>
      </c>
      <c r="V330" s="237" t="s">
        <v>672</v>
      </c>
      <c r="W330" s="86" t="s">
        <v>6008</v>
      </c>
      <c r="X330" s="92" t="s">
        <v>6009</v>
      </c>
      <c r="Y330" s="261">
        <v>3600400142596</v>
      </c>
      <c r="Z330" s="228" t="s">
        <v>1581</v>
      </c>
      <c r="AA330" s="266">
        <v>13141.99</v>
      </c>
      <c r="AB330" s="65">
        <v>10880</v>
      </c>
      <c r="AC330" s="65"/>
      <c r="AD330" s="65">
        <v>863</v>
      </c>
      <c r="AE330" s="65">
        <v>424</v>
      </c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>
        <v>0</v>
      </c>
      <c r="AU330" s="65"/>
      <c r="AV330" s="148"/>
      <c r="AW330" s="65"/>
      <c r="AX330" s="65">
        <v>974.99</v>
      </c>
      <c r="AY330" s="65"/>
      <c r="AZ330" s="65">
        <v>0</v>
      </c>
      <c r="BA330" s="57">
        <v>0</v>
      </c>
      <c r="BB330" s="65">
        <v>15126</v>
      </c>
      <c r="BC330" s="65">
        <v>1984.0100000000002</v>
      </c>
      <c r="BD330" s="260"/>
      <c r="BE330" s="170">
        <v>1437</v>
      </c>
      <c r="BF330" s="163" t="s">
        <v>6365</v>
      </c>
      <c r="BG330" s="86" t="s">
        <v>6008</v>
      </c>
      <c r="BH330" s="86" t="s">
        <v>6009</v>
      </c>
      <c r="BI330" s="65">
        <v>10880</v>
      </c>
      <c r="BJ330" s="57">
        <v>10880</v>
      </c>
      <c r="BK330" s="65">
        <v>0</v>
      </c>
      <c r="BL330" s="86"/>
      <c r="BM330" s="48"/>
      <c r="BN330" s="67"/>
      <c r="BO330" s="67"/>
      <c r="BP330" s="48"/>
      <c r="BQ330" s="368" t="s">
        <v>6450</v>
      </c>
      <c r="BR330" s="380" t="s">
        <v>727</v>
      </c>
      <c r="BS330" s="381" t="s">
        <v>709</v>
      </c>
      <c r="BT330" s="382" t="s">
        <v>805</v>
      </c>
      <c r="BU330" s="383" t="s">
        <v>702</v>
      </c>
      <c r="BV330" s="384" t="s">
        <v>1581</v>
      </c>
      <c r="BW330" s="384">
        <v>60110</v>
      </c>
      <c r="BX330" s="385" t="s">
        <v>6451</v>
      </c>
      <c r="BY330" s="22"/>
      <c r="BZ330" s="495">
        <v>189</v>
      </c>
      <c r="CA330" s="320" t="b">
        <f>EXACT(A330,CH330)</f>
        <v>1</v>
      </c>
      <c r="CB330" s="318" t="b">
        <f>EXACT(D330,CF330)</f>
        <v>1</v>
      </c>
      <c r="CC330" s="318" t="b">
        <f>EXACT(E330,CG330)</f>
        <v>1</v>
      </c>
      <c r="CD330" s="502">
        <f>+S330-BC330</f>
        <v>0</v>
      </c>
      <c r="CE330" s="17" t="s">
        <v>672</v>
      </c>
      <c r="CF330" s="17" t="s">
        <v>6008</v>
      </c>
      <c r="CG330" s="99" t="s">
        <v>6009</v>
      </c>
      <c r="CH330" s="275">
        <v>3600400142596</v>
      </c>
      <c r="CJ330" s="17"/>
      <c r="CK330" s="276"/>
      <c r="CL330" s="17"/>
      <c r="CM330" s="273"/>
      <c r="CN330" s="17"/>
      <c r="CO330" s="157"/>
    </row>
    <row r="331" spans="1:93">
      <c r="A331" s="452" t="s">
        <v>4508</v>
      </c>
      <c r="B331" s="83" t="s">
        <v>709</v>
      </c>
      <c r="C331" s="129" t="s">
        <v>672</v>
      </c>
      <c r="D331" s="158" t="s">
        <v>2712</v>
      </c>
      <c r="E331" s="92" t="s">
        <v>2713</v>
      </c>
      <c r="F331" s="452" t="s">
        <v>4508</v>
      </c>
      <c r="G331" s="59" t="s">
        <v>1580</v>
      </c>
      <c r="H331" s="449" t="s">
        <v>2767</v>
      </c>
      <c r="I331" s="234">
        <v>52718.400000000001</v>
      </c>
      <c r="J331" s="234">
        <v>0</v>
      </c>
      <c r="K331" s="234">
        <v>114.6</v>
      </c>
      <c r="L331" s="234">
        <v>0</v>
      </c>
      <c r="M331" s="85">
        <v>1496</v>
      </c>
      <c r="N331" s="85">
        <v>0</v>
      </c>
      <c r="O331" s="234">
        <v>0</v>
      </c>
      <c r="P331" s="234">
        <v>132.69999999999999</v>
      </c>
      <c r="Q331" s="234">
        <v>0</v>
      </c>
      <c r="R331" s="234">
        <v>30994</v>
      </c>
      <c r="S331" s="234">
        <v>16780.409999999996</v>
      </c>
      <c r="T331" s="227" t="s">
        <v>1581</v>
      </c>
      <c r="U331" s="496">
        <v>152</v>
      </c>
      <c r="V331" s="129" t="s">
        <v>672</v>
      </c>
      <c r="W331" s="158" t="s">
        <v>2712</v>
      </c>
      <c r="X331" s="92" t="s">
        <v>2713</v>
      </c>
      <c r="Y331" s="262">
        <v>3600400147598</v>
      </c>
      <c r="Z331" s="228" t="s">
        <v>1581</v>
      </c>
      <c r="AA331" s="266">
        <v>37548.589999999997</v>
      </c>
      <c r="AB331" s="66">
        <v>29420</v>
      </c>
      <c r="AC331" s="65"/>
      <c r="AD331" s="266">
        <v>0</v>
      </c>
      <c r="AE331" s="266">
        <v>424</v>
      </c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>
        <v>1150</v>
      </c>
      <c r="AU331" s="65"/>
      <c r="AV331" s="148"/>
      <c r="AW331" s="65"/>
      <c r="AX331" s="65">
        <v>6421.89</v>
      </c>
      <c r="AY331" s="66"/>
      <c r="AZ331" s="66">
        <v>132.69999999999999</v>
      </c>
      <c r="BA331" s="74">
        <v>0</v>
      </c>
      <c r="BB331" s="66">
        <v>54329</v>
      </c>
      <c r="BC331" s="66">
        <v>16780.410000000003</v>
      </c>
      <c r="BD331" s="252"/>
      <c r="BE331" s="170">
        <v>152</v>
      </c>
      <c r="BF331" s="101" t="s">
        <v>2806</v>
      </c>
      <c r="BG331" s="158" t="s">
        <v>2712</v>
      </c>
      <c r="BH331" s="92" t="s">
        <v>2713</v>
      </c>
      <c r="BI331" s="169">
        <v>29420</v>
      </c>
      <c r="BJ331" s="124">
        <v>29420</v>
      </c>
      <c r="BK331" s="124">
        <v>0</v>
      </c>
      <c r="BL331" s="158"/>
      <c r="BM331" s="48"/>
      <c r="BN331" s="67"/>
      <c r="BO331" s="67"/>
      <c r="BP331" s="59"/>
      <c r="BQ331" s="369" t="s">
        <v>2859</v>
      </c>
      <c r="BR331" s="380" t="s">
        <v>716</v>
      </c>
      <c r="BS331" s="381" t="s">
        <v>709</v>
      </c>
      <c r="BT331" s="383" t="s">
        <v>1302</v>
      </c>
      <c r="BU331" s="383" t="s">
        <v>702</v>
      </c>
      <c r="BV331" s="383" t="s">
        <v>1581</v>
      </c>
      <c r="BW331" s="383">
        <v>60110</v>
      </c>
      <c r="BX331" s="385" t="s">
        <v>2860</v>
      </c>
      <c r="BZ331" s="495">
        <v>1435</v>
      </c>
      <c r="CA331" s="320" t="b">
        <f>EXACT(A331,CH331)</f>
        <v>1</v>
      </c>
      <c r="CB331" s="318" t="b">
        <f>EXACT(D331,CF331)</f>
        <v>1</v>
      </c>
      <c r="CC331" s="318" t="b">
        <f>EXACT(E331,CG331)</f>
        <v>1</v>
      </c>
      <c r="CD331" s="502">
        <f>+S331-BC331</f>
        <v>0</v>
      </c>
      <c r="CE331" s="17" t="s">
        <v>672</v>
      </c>
      <c r="CF331" s="17" t="s">
        <v>2712</v>
      </c>
      <c r="CG331" s="103" t="s">
        <v>2713</v>
      </c>
      <c r="CH331" s="275">
        <v>3600400147598</v>
      </c>
    </row>
    <row r="332" spans="1:93" s="51" customFormat="1">
      <c r="A332" s="452" t="s">
        <v>4983</v>
      </c>
      <c r="B332" s="83" t="s">
        <v>709</v>
      </c>
      <c r="C332" s="129" t="s">
        <v>686</v>
      </c>
      <c r="D332" s="158" t="s">
        <v>482</v>
      </c>
      <c r="E332" s="92" t="s">
        <v>3378</v>
      </c>
      <c r="F332" s="452" t="s">
        <v>4983</v>
      </c>
      <c r="G332" s="59" t="s">
        <v>1580</v>
      </c>
      <c r="H332" s="449" t="s">
        <v>3474</v>
      </c>
      <c r="I332" s="234">
        <v>16189.14</v>
      </c>
      <c r="J332" s="234">
        <v>0</v>
      </c>
      <c r="K332" s="234">
        <v>0</v>
      </c>
      <c r="L332" s="234">
        <v>0</v>
      </c>
      <c r="M332" s="85">
        <v>0</v>
      </c>
      <c r="N332" s="85">
        <v>0</v>
      </c>
      <c r="O332" s="234">
        <v>0</v>
      </c>
      <c r="P332" s="234">
        <v>0</v>
      </c>
      <c r="Q332" s="234">
        <v>0</v>
      </c>
      <c r="R332" s="234">
        <v>8363</v>
      </c>
      <c r="S332" s="234">
        <v>6736.3099999999995</v>
      </c>
      <c r="T332" s="227" t="s">
        <v>1581</v>
      </c>
      <c r="U332" s="496">
        <v>570</v>
      </c>
      <c r="V332" s="129" t="s">
        <v>686</v>
      </c>
      <c r="W332" s="158" t="s">
        <v>482</v>
      </c>
      <c r="X332" s="92" t="s">
        <v>3378</v>
      </c>
      <c r="Y332" s="262">
        <v>3600400148004</v>
      </c>
      <c r="Z332" s="228" t="s">
        <v>1581</v>
      </c>
      <c r="AA332" s="55">
        <v>9452.83</v>
      </c>
      <c r="AB332" s="55">
        <v>0</v>
      </c>
      <c r="AC332" s="59"/>
      <c r="AD332" s="175">
        <v>863</v>
      </c>
      <c r="AE332" s="175">
        <v>0</v>
      </c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>
        <v>7500</v>
      </c>
      <c r="AU332" s="59"/>
      <c r="AV332" s="147"/>
      <c r="AW332" s="59"/>
      <c r="AX332" s="59">
        <v>1089.83</v>
      </c>
      <c r="AY332" s="59"/>
      <c r="AZ332" s="55">
        <v>0</v>
      </c>
      <c r="BA332" s="74">
        <v>0</v>
      </c>
      <c r="BB332" s="55">
        <v>16189.14</v>
      </c>
      <c r="BC332" s="55">
        <v>6736.3099999999995</v>
      </c>
      <c r="BD332" s="252"/>
      <c r="BE332" s="170">
        <v>571</v>
      </c>
      <c r="BF332" s="101" t="s">
        <v>3557</v>
      </c>
      <c r="BG332" s="158" t="s">
        <v>482</v>
      </c>
      <c r="BH332" s="92" t="s">
        <v>3378</v>
      </c>
      <c r="BI332" s="140">
        <v>0</v>
      </c>
      <c r="BJ332" s="140">
        <v>0</v>
      </c>
      <c r="BK332" s="124">
        <v>0</v>
      </c>
      <c r="BL332" s="158"/>
      <c r="BM332" s="59"/>
      <c r="BN332" s="59"/>
      <c r="BO332" s="59"/>
      <c r="BP332" s="48"/>
      <c r="BQ332" s="368" t="s">
        <v>3601</v>
      </c>
      <c r="BR332" s="380">
        <v>4</v>
      </c>
      <c r="BS332" s="381" t="s">
        <v>709</v>
      </c>
      <c r="BT332" s="382" t="s">
        <v>805</v>
      </c>
      <c r="BU332" s="383" t="s">
        <v>702</v>
      </c>
      <c r="BV332" s="384" t="s">
        <v>1581</v>
      </c>
      <c r="BW332" s="384">
        <v>60110</v>
      </c>
      <c r="BX332" s="385" t="s">
        <v>3602</v>
      </c>
      <c r="BY332" s="23"/>
      <c r="BZ332" s="475">
        <v>152</v>
      </c>
      <c r="CA332" s="320" t="b">
        <f>EXACT(A332,CH332)</f>
        <v>1</v>
      </c>
      <c r="CB332" s="318" t="b">
        <f>EXACT(D332,CF332)</f>
        <v>1</v>
      </c>
      <c r="CC332" s="318" t="b">
        <f>EXACT(E332,CG332)</f>
        <v>1</v>
      </c>
      <c r="CD332" s="502">
        <f>+S331-BC331</f>
        <v>0</v>
      </c>
      <c r="CE332" s="17" t="s">
        <v>686</v>
      </c>
      <c r="CF332" s="157" t="s">
        <v>482</v>
      </c>
      <c r="CG332" s="103" t="s">
        <v>3378</v>
      </c>
      <c r="CH332" s="275">
        <v>3600400148004</v>
      </c>
      <c r="CI332" s="447"/>
      <c r="CJ332" s="17"/>
      <c r="CK332" s="276"/>
      <c r="CL332" s="17"/>
      <c r="CM332" s="273"/>
      <c r="CN332" s="17"/>
      <c r="CO332" s="157"/>
    </row>
    <row r="333" spans="1:93">
      <c r="A333" s="451" t="s">
        <v>4359</v>
      </c>
      <c r="B333" s="83" t="s">
        <v>709</v>
      </c>
      <c r="C333" s="237" t="s">
        <v>672</v>
      </c>
      <c r="D333" s="86" t="s">
        <v>2402</v>
      </c>
      <c r="E333" s="92" t="s">
        <v>2403</v>
      </c>
      <c r="F333" s="451" t="s">
        <v>4359</v>
      </c>
      <c r="G333" s="59" t="s">
        <v>1580</v>
      </c>
      <c r="H333" s="449" t="s">
        <v>2406</v>
      </c>
      <c r="I333" s="244">
        <v>8442</v>
      </c>
      <c r="J333" s="310">
        <v>0</v>
      </c>
      <c r="K333" s="81">
        <v>0</v>
      </c>
      <c r="L333" s="81">
        <v>0</v>
      </c>
      <c r="M333" s="85">
        <v>0</v>
      </c>
      <c r="N333" s="81">
        <v>0</v>
      </c>
      <c r="O333" s="81">
        <v>0</v>
      </c>
      <c r="P333" s="85">
        <v>0</v>
      </c>
      <c r="Q333" s="81">
        <v>0</v>
      </c>
      <c r="R333" s="85">
        <v>6973</v>
      </c>
      <c r="S333" s="81">
        <v>1469</v>
      </c>
      <c r="T333" s="227" t="s">
        <v>1581</v>
      </c>
      <c r="U333" s="496">
        <v>1463</v>
      </c>
      <c r="V333" s="237" t="s">
        <v>672</v>
      </c>
      <c r="W333" s="86" t="s">
        <v>2402</v>
      </c>
      <c r="X333" s="92" t="s">
        <v>2403</v>
      </c>
      <c r="Y333" s="262">
        <v>3600400154284</v>
      </c>
      <c r="Z333" s="228" t="s">
        <v>1581</v>
      </c>
      <c r="AA333" s="266">
        <v>6973</v>
      </c>
      <c r="AB333" s="65">
        <v>6110</v>
      </c>
      <c r="AC333" s="65"/>
      <c r="AD333" s="65">
        <v>863</v>
      </c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148"/>
      <c r="AW333" s="65"/>
      <c r="AX333" s="65">
        <v>0</v>
      </c>
      <c r="AY333" s="65"/>
      <c r="AZ333" s="65">
        <v>0</v>
      </c>
      <c r="BA333" s="57">
        <v>0</v>
      </c>
      <c r="BB333" s="65">
        <v>8442</v>
      </c>
      <c r="BC333" s="65">
        <v>1469</v>
      </c>
      <c r="BD333" s="252"/>
      <c r="BE333" s="170">
        <v>1466</v>
      </c>
      <c r="BF333" s="163" t="s">
        <v>2436</v>
      </c>
      <c r="BG333" s="158" t="s">
        <v>2402</v>
      </c>
      <c r="BH333" s="92" t="s">
        <v>2403</v>
      </c>
      <c r="BI333" s="171">
        <v>6110</v>
      </c>
      <c r="BJ333" s="172">
        <v>6110</v>
      </c>
      <c r="BK333" s="171">
        <v>0</v>
      </c>
      <c r="BL333" s="86"/>
      <c r="BM333" s="48"/>
      <c r="BN333" s="67"/>
      <c r="BO333" s="67"/>
      <c r="BP333" s="48"/>
      <c r="BQ333" s="368" t="s">
        <v>2488</v>
      </c>
      <c r="BR333" s="380" t="s">
        <v>720</v>
      </c>
      <c r="BS333" s="381" t="s">
        <v>709</v>
      </c>
      <c r="BT333" s="382" t="s">
        <v>1175</v>
      </c>
      <c r="BU333" s="383" t="s">
        <v>702</v>
      </c>
      <c r="BV333" s="384" t="s">
        <v>1581</v>
      </c>
      <c r="BW333" s="384">
        <v>60110</v>
      </c>
      <c r="BX333" s="385" t="s">
        <v>2489</v>
      </c>
      <c r="BZ333" s="495">
        <v>571</v>
      </c>
      <c r="CA333" s="320" t="b">
        <f>EXACT(A333,CH333)</f>
        <v>1</v>
      </c>
      <c r="CB333" s="318" t="b">
        <f>EXACT(D333,CF333)</f>
        <v>1</v>
      </c>
      <c r="CC333" s="318" t="b">
        <f>EXACT(E333,CG333)</f>
        <v>1</v>
      </c>
      <c r="CD333" s="502">
        <f>+S333-BC333</f>
        <v>0</v>
      </c>
      <c r="CE333" s="17" t="s">
        <v>672</v>
      </c>
      <c r="CF333" s="51" t="s">
        <v>2402</v>
      </c>
      <c r="CG333" s="51" t="s">
        <v>2403</v>
      </c>
      <c r="CH333" s="312">
        <v>3600400154284</v>
      </c>
      <c r="CM333" s="273"/>
      <c r="CO333" s="158"/>
    </row>
    <row r="334" spans="1:93" s="51" customFormat="1">
      <c r="A334" s="452" t="s">
        <v>7446</v>
      </c>
      <c r="B334" s="83" t="s">
        <v>709</v>
      </c>
      <c r="C334" s="237" t="s">
        <v>686</v>
      </c>
      <c r="D334" s="86" t="s">
        <v>6764</v>
      </c>
      <c r="E334" s="86" t="s">
        <v>6765</v>
      </c>
      <c r="F334" s="452" t="s">
        <v>7446</v>
      </c>
      <c r="G334" s="59" t="s">
        <v>1580</v>
      </c>
      <c r="H334" s="449" t="s">
        <v>6901</v>
      </c>
      <c r="I334" s="234">
        <v>47853</v>
      </c>
      <c r="J334" s="234">
        <v>0</v>
      </c>
      <c r="K334" s="234">
        <v>0</v>
      </c>
      <c r="L334" s="234">
        <v>0</v>
      </c>
      <c r="M334" s="85">
        <v>0</v>
      </c>
      <c r="N334" s="85">
        <v>0</v>
      </c>
      <c r="O334" s="234">
        <v>0</v>
      </c>
      <c r="P334" s="234">
        <v>1576.96</v>
      </c>
      <c r="Q334" s="234">
        <v>0</v>
      </c>
      <c r="R334" s="234">
        <v>31287</v>
      </c>
      <c r="S334" s="234">
        <v>14989.04</v>
      </c>
      <c r="T334" s="227" t="s">
        <v>1581</v>
      </c>
      <c r="U334" s="496">
        <v>526</v>
      </c>
      <c r="V334" s="237" t="s">
        <v>686</v>
      </c>
      <c r="W334" s="86" t="s">
        <v>6764</v>
      </c>
      <c r="X334" s="422" t="s">
        <v>6765</v>
      </c>
      <c r="Y334" s="262">
        <v>3600400156589</v>
      </c>
      <c r="Z334" s="228" t="s">
        <v>1581</v>
      </c>
      <c r="AA334" s="266">
        <v>32863.96</v>
      </c>
      <c r="AB334" s="66">
        <v>30000</v>
      </c>
      <c r="AC334" s="65"/>
      <c r="AD334" s="266">
        <v>863</v>
      </c>
      <c r="AE334" s="266">
        <v>424</v>
      </c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148"/>
      <c r="AW334" s="65"/>
      <c r="AX334" s="65">
        <v>0</v>
      </c>
      <c r="AY334" s="65"/>
      <c r="AZ334" s="65">
        <v>1576.96</v>
      </c>
      <c r="BA334" s="57">
        <v>0</v>
      </c>
      <c r="BB334" s="65">
        <v>47853</v>
      </c>
      <c r="BC334" s="65">
        <v>14989.04</v>
      </c>
      <c r="BD334" s="252"/>
      <c r="BE334" s="170">
        <v>527</v>
      </c>
      <c r="BF334" s="282" t="s">
        <v>7053</v>
      </c>
      <c r="BG334" s="158" t="s">
        <v>6764</v>
      </c>
      <c r="BH334" s="92" t="s">
        <v>6765</v>
      </c>
      <c r="BI334" s="171">
        <v>50986.82</v>
      </c>
      <c r="BJ334" s="172">
        <v>30000</v>
      </c>
      <c r="BK334" s="171">
        <v>20986.82</v>
      </c>
      <c r="BL334" s="158"/>
      <c r="BM334" s="48"/>
      <c r="BN334" s="67"/>
      <c r="BO334" s="67"/>
      <c r="BP334" s="59"/>
      <c r="BQ334" s="370" t="s">
        <v>7250</v>
      </c>
      <c r="BR334" s="387" t="s">
        <v>720</v>
      </c>
      <c r="BS334" s="381" t="s">
        <v>709</v>
      </c>
      <c r="BT334" s="388" t="s">
        <v>1175</v>
      </c>
      <c r="BU334" s="388" t="s">
        <v>702</v>
      </c>
      <c r="BV334" s="388" t="s">
        <v>1581</v>
      </c>
      <c r="BW334" s="389">
        <v>60110</v>
      </c>
      <c r="BX334" s="389" t="s">
        <v>7251</v>
      </c>
      <c r="BY334" s="53"/>
      <c r="BZ334" s="475">
        <v>1464</v>
      </c>
      <c r="CA334" s="320" t="b">
        <f>EXACT(A334,CH334)</f>
        <v>1</v>
      </c>
      <c r="CB334" s="318" t="b">
        <f>EXACT(D334,CF334)</f>
        <v>1</v>
      </c>
      <c r="CC334" s="318" t="b">
        <f>EXACT(E334,CG334)</f>
        <v>1</v>
      </c>
      <c r="CD334" s="502">
        <f>+S333-BC333</f>
        <v>0</v>
      </c>
      <c r="CE334" s="17" t="s">
        <v>686</v>
      </c>
      <c r="CF334" s="17" t="s">
        <v>6764</v>
      </c>
      <c r="CG334" s="103" t="s">
        <v>6765</v>
      </c>
      <c r="CH334" s="275">
        <v>3600400156589</v>
      </c>
      <c r="CI334" s="447"/>
      <c r="CJ334" s="17"/>
      <c r="CK334" s="276"/>
      <c r="CL334" s="17"/>
      <c r="CM334" s="273"/>
      <c r="CN334" s="17"/>
      <c r="CO334" s="75"/>
    </row>
    <row r="335" spans="1:93" s="51" customFormat="1">
      <c r="A335" s="451" t="s">
        <v>5300</v>
      </c>
      <c r="B335" s="83" t="s">
        <v>709</v>
      </c>
      <c r="C335" s="129" t="s">
        <v>672</v>
      </c>
      <c r="D335" s="158" t="s">
        <v>249</v>
      </c>
      <c r="E335" s="92" t="s">
        <v>3027</v>
      </c>
      <c r="F335" s="451" t="s">
        <v>5300</v>
      </c>
      <c r="G335" s="59" t="s">
        <v>1580</v>
      </c>
      <c r="H335" s="449" t="s">
        <v>5863</v>
      </c>
      <c r="I335" s="234">
        <v>44376.4</v>
      </c>
      <c r="J335" s="234">
        <v>0</v>
      </c>
      <c r="K335" s="234">
        <v>0</v>
      </c>
      <c r="L335" s="234">
        <v>0</v>
      </c>
      <c r="M335" s="85">
        <v>0</v>
      </c>
      <c r="N335" s="85">
        <v>0</v>
      </c>
      <c r="O335" s="234">
        <v>0</v>
      </c>
      <c r="P335" s="234">
        <v>829.3</v>
      </c>
      <c r="Q335" s="234">
        <v>0</v>
      </c>
      <c r="R335" s="234">
        <v>28947</v>
      </c>
      <c r="S335" s="234">
        <v>14600.100000000002</v>
      </c>
      <c r="T335" s="227" t="s">
        <v>1581</v>
      </c>
      <c r="U335" s="496">
        <v>492</v>
      </c>
      <c r="V335" s="129" t="s">
        <v>672</v>
      </c>
      <c r="W335" s="158" t="s">
        <v>249</v>
      </c>
      <c r="X335" s="92" t="s">
        <v>3027</v>
      </c>
      <c r="Y335" s="262">
        <v>3600400191929</v>
      </c>
      <c r="Z335" s="228" t="s">
        <v>1581</v>
      </c>
      <c r="AA335" s="266">
        <v>29776.3</v>
      </c>
      <c r="AB335" s="66">
        <v>25135</v>
      </c>
      <c r="AC335" s="65"/>
      <c r="AD335" s="266">
        <v>863</v>
      </c>
      <c r="AE335" s="266">
        <v>424</v>
      </c>
      <c r="AF335" s="65">
        <v>675</v>
      </c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6"/>
      <c r="AR335" s="66"/>
      <c r="AS335" s="65"/>
      <c r="AT335" s="65">
        <v>1500</v>
      </c>
      <c r="AU335" s="65"/>
      <c r="AV335" s="148">
        <v>350</v>
      </c>
      <c r="AW335" s="65"/>
      <c r="AX335" s="65">
        <v>0</v>
      </c>
      <c r="AY335" s="66"/>
      <c r="AZ335" s="66">
        <v>829.3</v>
      </c>
      <c r="BA335" s="74">
        <v>0</v>
      </c>
      <c r="BB335" s="66">
        <v>44376.4</v>
      </c>
      <c r="BC335" s="66">
        <v>14600.100000000002</v>
      </c>
      <c r="BD335" s="252"/>
      <c r="BE335" s="170">
        <v>493</v>
      </c>
      <c r="BF335" s="101" t="s">
        <v>5584</v>
      </c>
      <c r="BG335" s="158" t="s">
        <v>249</v>
      </c>
      <c r="BH335" s="92" t="s">
        <v>3027</v>
      </c>
      <c r="BI335" s="169">
        <v>25135</v>
      </c>
      <c r="BJ335" s="124">
        <v>25135</v>
      </c>
      <c r="BK335" s="124">
        <v>0</v>
      </c>
      <c r="BL335" s="158"/>
      <c r="BM335" s="48"/>
      <c r="BN335" s="67"/>
      <c r="BO335" s="67"/>
      <c r="BP335" s="48"/>
      <c r="BQ335" s="368" t="s">
        <v>5738</v>
      </c>
      <c r="BR335" s="380" t="s">
        <v>700</v>
      </c>
      <c r="BS335" s="381" t="s">
        <v>709</v>
      </c>
      <c r="BT335" s="382" t="s">
        <v>701</v>
      </c>
      <c r="BU335" s="383" t="s">
        <v>702</v>
      </c>
      <c r="BV335" s="384" t="s">
        <v>1581</v>
      </c>
      <c r="BW335" s="384">
        <v>60110</v>
      </c>
      <c r="BX335" s="385" t="s">
        <v>5739</v>
      </c>
      <c r="BY335" s="1"/>
      <c r="BZ335" s="495">
        <v>527</v>
      </c>
      <c r="CA335" s="320" t="b">
        <f>EXACT(A335,CH335)</f>
        <v>1</v>
      </c>
      <c r="CB335" s="318" t="b">
        <f>EXACT(D335,CF335)</f>
        <v>1</v>
      </c>
      <c r="CC335" s="318" t="b">
        <f>EXACT(E335,CG335)</f>
        <v>1</v>
      </c>
      <c r="CD335" s="502">
        <f>+S334-BC334</f>
        <v>0</v>
      </c>
      <c r="CE335" s="17" t="s">
        <v>672</v>
      </c>
      <c r="CF335" s="17" t="s">
        <v>249</v>
      </c>
      <c r="CG335" s="103" t="s">
        <v>3027</v>
      </c>
      <c r="CH335" s="275">
        <v>3600400191929</v>
      </c>
      <c r="CI335" s="447"/>
      <c r="CJ335" s="17"/>
      <c r="CK335" s="276"/>
      <c r="CL335" s="17"/>
      <c r="CM335" s="17"/>
      <c r="CN335" s="17"/>
      <c r="CO335" s="17"/>
    </row>
    <row r="336" spans="1:93" s="51" customFormat="1">
      <c r="A336" s="452" t="s">
        <v>4608</v>
      </c>
      <c r="B336" s="83" t="s">
        <v>709</v>
      </c>
      <c r="C336" s="238" t="s">
        <v>672</v>
      </c>
      <c r="D336" s="239" t="s">
        <v>2137</v>
      </c>
      <c r="E336" s="240" t="s">
        <v>2138</v>
      </c>
      <c r="F336" s="452" t="s">
        <v>4608</v>
      </c>
      <c r="G336" s="59" t="s">
        <v>1580</v>
      </c>
      <c r="H336" s="449" t="s">
        <v>2139</v>
      </c>
      <c r="I336" s="418">
        <v>19699.11</v>
      </c>
      <c r="J336" s="418">
        <v>0</v>
      </c>
      <c r="K336" s="418">
        <v>25.28</v>
      </c>
      <c r="L336" s="418">
        <v>0</v>
      </c>
      <c r="M336" s="419">
        <v>787</v>
      </c>
      <c r="N336" s="419">
        <v>0</v>
      </c>
      <c r="O336" s="418">
        <v>0</v>
      </c>
      <c r="P336" s="418">
        <v>0</v>
      </c>
      <c r="Q336" s="418">
        <v>0</v>
      </c>
      <c r="R336" s="418">
        <v>16700</v>
      </c>
      <c r="S336" s="418">
        <v>1111.3899999999994</v>
      </c>
      <c r="T336" s="227" t="s">
        <v>1581</v>
      </c>
      <c r="U336" s="496">
        <v>1052</v>
      </c>
      <c r="V336" s="238" t="s">
        <v>672</v>
      </c>
      <c r="W336" s="239" t="s">
        <v>2137</v>
      </c>
      <c r="X336" s="240" t="s">
        <v>2138</v>
      </c>
      <c r="Y336" s="262">
        <v>3600400224185</v>
      </c>
      <c r="Z336" s="228" t="s">
        <v>1581</v>
      </c>
      <c r="AA336" s="266">
        <v>19400</v>
      </c>
      <c r="AB336" s="66">
        <v>13700</v>
      </c>
      <c r="AC336" s="65"/>
      <c r="AD336" s="266">
        <v>0</v>
      </c>
      <c r="AE336" s="266">
        <v>0</v>
      </c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>
        <v>3000</v>
      </c>
      <c r="AU336" s="65">
        <v>0</v>
      </c>
      <c r="AV336" s="148"/>
      <c r="AW336" s="65"/>
      <c r="AX336" s="65">
        <v>2700</v>
      </c>
      <c r="AY336" s="65"/>
      <c r="AZ336" s="65">
        <v>0</v>
      </c>
      <c r="BA336" s="57">
        <v>0</v>
      </c>
      <c r="BB336" s="65">
        <v>20511.39</v>
      </c>
      <c r="BC336" s="65">
        <v>1111.3899999999994</v>
      </c>
      <c r="BD336" s="252"/>
      <c r="BE336" s="170">
        <v>1053</v>
      </c>
      <c r="BF336" s="282" t="s">
        <v>2168</v>
      </c>
      <c r="BG336" s="158" t="s">
        <v>2137</v>
      </c>
      <c r="BH336" s="92" t="s">
        <v>2138</v>
      </c>
      <c r="BI336" s="171">
        <v>13700</v>
      </c>
      <c r="BJ336" s="172">
        <v>13700</v>
      </c>
      <c r="BK336" s="171">
        <v>0</v>
      </c>
      <c r="BL336" s="158"/>
      <c r="BM336" s="48"/>
      <c r="BN336" s="67"/>
      <c r="BO336" s="67"/>
      <c r="BP336" s="48"/>
      <c r="BQ336" s="368" t="s">
        <v>1100</v>
      </c>
      <c r="BR336" s="380" t="s">
        <v>738</v>
      </c>
      <c r="BS336" s="381" t="s">
        <v>709</v>
      </c>
      <c r="BT336" s="382" t="s">
        <v>702</v>
      </c>
      <c r="BU336" s="383" t="s">
        <v>702</v>
      </c>
      <c r="BV336" s="384" t="s">
        <v>1581</v>
      </c>
      <c r="BW336" s="384">
        <v>60110</v>
      </c>
      <c r="BX336" s="385" t="s">
        <v>1101</v>
      </c>
      <c r="BY336" s="62"/>
      <c r="BZ336" s="495">
        <v>493</v>
      </c>
      <c r="CA336" s="320" t="b">
        <f>EXACT(A336,CH336)</f>
        <v>1</v>
      </c>
      <c r="CB336" s="318" t="b">
        <f>EXACT(D336,CF336)</f>
        <v>1</v>
      </c>
      <c r="CC336" s="318" t="b">
        <f>EXACT(E336,CG336)</f>
        <v>1</v>
      </c>
      <c r="CD336" s="502">
        <f>+S335-BC335</f>
        <v>0</v>
      </c>
      <c r="CE336" s="17" t="s">
        <v>672</v>
      </c>
      <c r="CF336" s="157" t="s">
        <v>2137</v>
      </c>
      <c r="CG336" s="99" t="s">
        <v>2138</v>
      </c>
      <c r="CH336" s="311">
        <v>3600400224185</v>
      </c>
      <c r="CI336" s="447"/>
      <c r="CJ336" s="17"/>
      <c r="CK336" s="276"/>
      <c r="CM336" s="273"/>
      <c r="CN336" s="17"/>
      <c r="CO336" s="157"/>
    </row>
    <row r="337" spans="1:93" s="51" customFormat="1">
      <c r="A337" s="451" t="s">
        <v>4411</v>
      </c>
      <c r="B337" s="83" t="s">
        <v>709</v>
      </c>
      <c r="C337" s="241" t="s">
        <v>672</v>
      </c>
      <c r="D337" s="158" t="s">
        <v>3054</v>
      </c>
      <c r="E337" s="92" t="s">
        <v>3055</v>
      </c>
      <c r="F337" s="451" t="s">
        <v>4411</v>
      </c>
      <c r="G337" s="59" t="s">
        <v>1580</v>
      </c>
      <c r="H337" s="449" t="s">
        <v>3106</v>
      </c>
      <c r="I337" s="234">
        <v>12444</v>
      </c>
      <c r="J337" s="234">
        <v>0</v>
      </c>
      <c r="K337" s="234">
        <v>0</v>
      </c>
      <c r="L337" s="234">
        <v>0</v>
      </c>
      <c r="M337" s="85">
        <v>0</v>
      </c>
      <c r="N337" s="85">
        <v>0</v>
      </c>
      <c r="O337" s="234">
        <v>0</v>
      </c>
      <c r="P337" s="234">
        <v>0</v>
      </c>
      <c r="Q337" s="234">
        <v>0</v>
      </c>
      <c r="R337" s="234">
        <v>10863</v>
      </c>
      <c r="S337" s="234">
        <v>740.65999999999985</v>
      </c>
      <c r="T337" s="227" t="s">
        <v>1581</v>
      </c>
      <c r="U337" s="496">
        <v>1442</v>
      </c>
      <c r="V337" s="241" t="s">
        <v>672</v>
      </c>
      <c r="W337" s="158" t="s">
        <v>3054</v>
      </c>
      <c r="X337" s="92" t="s">
        <v>3055</v>
      </c>
      <c r="Y337" s="262">
        <v>3600400238208</v>
      </c>
      <c r="Z337" s="228" t="s">
        <v>1581</v>
      </c>
      <c r="AA337" s="266">
        <v>11703.34</v>
      </c>
      <c r="AB337" s="66">
        <v>10000</v>
      </c>
      <c r="AC337" s="65"/>
      <c r="AD337" s="266">
        <v>863</v>
      </c>
      <c r="AE337" s="266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148"/>
      <c r="AW337" s="65"/>
      <c r="AX337" s="65">
        <v>840.34</v>
      </c>
      <c r="AY337" s="66"/>
      <c r="AZ337" s="66">
        <v>0</v>
      </c>
      <c r="BA337" s="74">
        <v>0</v>
      </c>
      <c r="BB337" s="66">
        <v>12444</v>
      </c>
      <c r="BC337" s="66">
        <v>740.65999999999985</v>
      </c>
      <c r="BD337" s="252"/>
      <c r="BE337" s="170">
        <v>1444</v>
      </c>
      <c r="BF337" s="101" t="s">
        <v>3159</v>
      </c>
      <c r="BG337" s="158" t="s">
        <v>3054</v>
      </c>
      <c r="BH337" s="92" t="s">
        <v>3055</v>
      </c>
      <c r="BI337" s="169">
        <v>11760.01</v>
      </c>
      <c r="BJ337" s="124">
        <v>10000</v>
      </c>
      <c r="BK337" s="124">
        <v>1760.0100000000002</v>
      </c>
      <c r="BL337" s="158"/>
      <c r="BM337" s="48"/>
      <c r="BN337" s="67"/>
      <c r="BO337" s="67"/>
      <c r="BP337" s="59"/>
      <c r="BQ337" s="370" t="s">
        <v>3241</v>
      </c>
      <c r="BR337" s="387" t="s">
        <v>720</v>
      </c>
      <c r="BS337" s="381" t="s">
        <v>51</v>
      </c>
      <c r="BT337" s="388" t="s">
        <v>1302</v>
      </c>
      <c r="BU337" s="388" t="s">
        <v>702</v>
      </c>
      <c r="BV337" s="388" t="s">
        <v>1581</v>
      </c>
      <c r="BW337" s="389">
        <v>60110</v>
      </c>
      <c r="BX337" s="389" t="s">
        <v>3242</v>
      </c>
      <c r="BY337" s="22"/>
      <c r="BZ337" s="475">
        <v>1052</v>
      </c>
      <c r="CA337" s="320" t="b">
        <f>EXACT(A337,CH337)</f>
        <v>1</v>
      </c>
      <c r="CB337" s="318" t="b">
        <f>EXACT(D337,CF337)</f>
        <v>1</v>
      </c>
      <c r="CC337" s="318" t="b">
        <f>EXACT(E337,CG337)</f>
        <v>1</v>
      </c>
      <c r="CD337" s="502">
        <f>+S337-BC337</f>
        <v>0</v>
      </c>
      <c r="CE337" s="51" t="s">
        <v>672</v>
      </c>
      <c r="CF337" s="157" t="s">
        <v>3054</v>
      </c>
      <c r="CG337" s="99" t="s">
        <v>3055</v>
      </c>
      <c r="CH337" s="275">
        <v>3600400238208</v>
      </c>
      <c r="CI337" s="447"/>
      <c r="CK337" s="276"/>
      <c r="CL337" s="17"/>
      <c r="CM337" s="273"/>
      <c r="CN337" s="17"/>
      <c r="CO337" s="157"/>
    </row>
    <row r="338" spans="1:93" s="51" customFormat="1">
      <c r="A338" s="511" t="s">
        <v>8563</v>
      </c>
      <c r="B338" s="83" t="s">
        <v>709</v>
      </c>
      <c r="C338" s="237" t="s">
        <v>672</v>
      </c>
      <c r="D338" s="17" t="s">
        <v>421</v>
      </c>
      <c r="E338" s="75" t="s">
        <v>295</v>
      </c>
      <c r="F338" s="514" t="s">
        <v>8563</v>
      </c>
      <c r="G338" s="59" t="s">
        <v>1580</v>
      </c>
      <c r="H338" s="98" t="s">
        <v>8659</v>
      </c>
      <c r="I338" s="133">
        <v>37684.269999999997</v>
      </c>
      <c r="J338" s="167">
        <v>0</v>
      </c>
      <c r="K338" s="18">
        <v>0</v>
      </c>
      <c r="L338" s="18">
        <v>0</v>
      </c>
      <c r="M338" s="53">
        <v>0</v>
      </c>
      <c r="N338" s="18">
        <v>0</v>
      </c>
      <c r="O338" s="18">
        <v>0</v>
      </c>
      <c r="P338" s="53">
        <v>413.19</v>
      </c>
      <c r="Q338" s="18">
        <v>0</v>
      </c>
      <c r="R338" s="53">
        <v>22439.8</v>
      </c>
      <c r="S338" s="18">
        <v>14831.279999999999</v>
      </c>
      <c r="T338" s="227" t="s">
        <v>1581</v>
      </c>
      <c r="U338" s="496">
        <v>1346</v>
      </c>
      <c r="V338" s="516" t="s">
        <v>672</v>
      </c>
      <c r="W338" s="17" t="s">
        <v>421</v>
      </c>
      <c r="X338" s="17" t="s">
        <v>295</v>
      </c>
      <c r="Y338" s="261">
        <v>3600400241209</v>
      </c>
      <c r="Z338" s="228" t="s">
        <v>1581</v>
      </c>
      <c r="AA338" s="266">
        <v>22852.989999999998</v>
      </c>
      <c r="AB338" s="65">
        <v>14076.8</v>
      </c>
      <c r="AC338" s="65"/>
      <c r="AD338" s="65">
        <v>863</v>
      </c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>
        <v>7500</v>
      </c>
      <c r="AU338" s="65"/>
      <c r="AV338" s="148"/>
      <c r="AW338" s="65"/>
      <c r="AX338" s="65">
        <v>0</v>
      </c>
      <c r="AY338" s="65"/>
      <c r="AZ338" s="65">
        <v>413.19</v>
      </c>
      <c r="BA338" s="57">
        <v>0</v>
      </c>
      <c r="BB338" s="65">
        <v>37684.269999999997</v>
      </c>
      <c r="BC338" s="65">
        <v>14831.279999999999</v>
      </c>
      <c r="BD338" s="260"/>
      <c r="BE338" s="170">
        <v>1348</v>
      </c>
      <c r="BF338" s="163" t="s">
        <v>8754</v>
      </c>
      <c r="BG338" s="51" t="s">
        <v>421</v>
      </c>
      <c r="BH338" s="17" t="s">
        <v>295</v>
      </c>
      <c r="BI338" s="65">
        <v>14076.8</v>
      </c>
      <c r="BJ338" s="57">
        <v>14076.8</v>
      </c>
      <c r="BK338" s="65">
        <v>0</v>
      </c>
      <c r="BL338" s="17"/>
      <c r="BM338" s="48"/>
      <c r="BN338" s="67"/>
      <c r="BO338" s="67"/>
      <c r="BP338" s="48"/>
      <c r="BQ338" s="435" t="s">
        <v>8913</v>
      </c>
      <c r="BR338" s="380">
        <v>1</v>
      </c>
      <c r="BS338" s="381"/>
      <c r="BT338" s="382" t="s">
        <v>1302</v>
      </c>
      <c r="BU338" s="383" t="s">
        <v>702</v>
      </c>
      <c r="BV338" s="384" t="s">
        <v>1581</v>
      </c>
      <c r="BW338" s="384">
        <v>60110</v>
      </c>
      <c r="BX338" s="385" t="s">
        <v>8914</v>
      </c>
      <c r="BY338" s="22"/>
      <c r="BZ338" s="475">
        <v>1442</v>
      </c>
      <c r="CA338" s="320" t="b">
        <f>EXACT(A338,CH338)</f>
        <v>1</v>
      </c>
      <c r="CB338" s="318" t="b">
        <f>EXACT(D338,CF338)</f>
        <v>1</v>
      </c>
      <c r="CC338" s="318" t="b">
        <f>EXACT(E338,CG338)</f>
        <v>1</v>
      </c>
      <c r="CD338" s="502">
        <f>+S337-BC337</f>
        <v>0</v>
      </c>
      <c r="CE338" s="17" t="s">
        <v>672</v>
      </c>
      <c r="CF338" s="17" t="s">
        <v>421</v>
      </c>
      <c r="CG338" s="103" t="s">
        <v>295</v>
      </c>
      <c r="CH338" s="275">
        <v>3600400241209</v>
      </c>
      <c r="CI338" s="447"/>
      <c r="CJ338" s="17"/>
      <c r="CK338" s="276"/>
      <c r="CL338" s="17"/>
      <c r="CM338" s="273"/>
      <c r="CN338" s="17"/>
      <c r="CO338" s="157"/>
    </row>
    <row r="339" spans="1:93" s="51" customFormat="1">
      <c r="A339" s="452" t="s">
        <v>4780</v>
      </c>
      <c r="B339" s="83" t="s">
        <v>709</v>
      </c>
      <c r="C339" s="158" t="s">
        <v>695</v>
      </c>
      <c r="D339" s="158" t="s">
        <v>1542</v>
      </c>
      <c r="E339" s="92" t="s">
        <v>1543</v>
      </c>
      <c r="F339" s="452" t="s">
        <v>4780</v>
      </c>
      <c r="G339" s="59" t="s">
        <v>1580</v>
      </c>
      <c r="H339" s="449" t="s">
        <v>1991</v>
      </c>
      <c r="I339" s="234">
        <v>18491.2</v>
      </c>
      <c r="J339" s="234">
        <v>0</v>
      </c>
      <c r="K339" s="234">
        <v>0</v>
      </c>
      <c r="L339" s="234">
        <v>0</v>
      </c>
      <c r="M339" s="85">
        <v>1700</v>
      </c>
      <c r="N339" s="85">
        <v>0</v>
      </c>
      <c r="O339" s="234">
        <v>0</v>
      </c>
      <c r="P339" s="234">
        <v>0</v>
      </c>
      <c r="Q339" s="234">
        <v>0</v>
      </c>
      <c r="R339" s="234">
        <v>1918</v>
      </c>
      <c r="S339" s="234">
        <v>18273.2</v>
      </c>
      <c r="T339" s="227" t="s">
        <v>1581</v>
      </c>
      <c r="U339" s="496">
        <v>781</v>
      </c>
      <c r="V339" s="158" t="s">
        <v>695</v>
      </c>
      <c r="W339" s="158" t="s">
        <v>1542</v>
      </c>
      <c r="X339" s="92" t="s">
        <v>1543</v>
      </c>
      <c r="Y339" s="262">
        <v>3600400242612</v>
      </c>
      <c r="Z339" s="228" t="s">
        <v>1581</v>
      </c>
      <c r="AA339" s="266">
        <v>1918</v>
      </c>
      <c r="AB339" s="66">
        <v>1055</v>
      </c>
      <c r="AC339" s="65"/>
      <c r="AD339" s="266">
        <v>863</v>
      </c>
      <c r="AE339" s="266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6"/>
      <c r="AR339" s="66"/>
      <c r="AS339" s="65"/>
      <c r="AT339" s="65"/>
      <c r="AU339" s="65"/>
      <c r="AV339" s="148"/>
      <c r="AW339" s="65"/>
      <c r="AX339" s="65">
        <v>0</v>
      </c>
      <c r="AY339" s="66"/>
      <c r="AZ339" s="66">
        <v>0</v>
      </c>
      <c r="BA339" s="74">
        <v>0</v>
      </c>
      <c r="BB339" s="66">
        <v>20191.2</v>
      </c>
      <c r="BC339" s="66">
        <v>18273.2</v>
      </c>
      <c r="BD339" s="252"/>
      <c r="BE339" s="170">
        <v>782</v>
      </c>
      <c r="BF339" s="101" t="s">
        <v>7095</v>
      </c>
      <c r="BG339" s="158" t="s">
        <v>1542</v>
      </c>
      <c r="BH339" s="92" t="s">
        <v>1543</v>
      </c>
      <c r="BI339" s="66">
        <v>1055</v>
      </c>
      <c r="BJ339" s="58">
        <v>1055</v>
      </c>
      <c r="BK339" s="58">
        <v>0</v>
      </c>
      <c r="BL339" s="158"/>
      <c r="BM339" s="48"/>
      <c r="BN339" s="67"/>
      <c r="BO339" s="67"/>
      <c r="BP339" s="48"/>
      <c r="BQ339" s="368" t="s">
        <v>2696</v>
      </c>
      <c r="BR339" s="380" t="s">
        <v>2697</v>
      </c>
      <c r="BS339" s="381" t="s">
        <v>2698</v>
      </c>
      <c r="BT339" s="382" t="s">
        <v>2628</v>
      </c>
      <c r="BU339" s="383" t="s">
        <v>789</v>
      </c>
      <c r="BV339" s="384" t="s">
        <v>1581</v>
      </c>
      <c r="BW339" s="384">
        <v>60120</v>
      </c>
      <c r="BX339" s="385" t="s">
        <v>469</v>
      </c>
      <c r="BY339" s="22"/>
      <c r="BZ339" s="475">
        <v>1346</v>
      </c>
      <c r="CA339" s="320" t="b">
        <f>EXACT(A339,CH339)</f>
        <v>1</v>
      </c>
      <c r="CB339" s="318" t="b">
        <f>EXACT(D339,CF339)</f>
        <v>1</v>
      </c>
      <c r="CC339" s="318" t="b">
        <f>EXACT(E339,CG339)</f>
        <v>1</v>
      </c>
      <c r="CD339" s="502">
        <f>+S338-BC338</f>
        <v>0</v>
      </c>
      <c r="CE339" s="17" t="s">
        <v>695</v>
      </c>
      <c r="CF339" s="157" t="s">
        <v>1542</v>
      </c>
      <c r="CG339" s="99" t="s">
        <v>1543</v>
      </c>
      <c r="CH339" s="311">
        <v>3600400242612</v>
      </c>
      <c r="CI339" s="447"/>
      <c r="CK339" s="276"/>
      <c r="CL339" s="17"/>
      <c r="CM339" s="273"/>
      <c r="CN339" s="17"/>
      <c r="CO339" s="157"/>
    </row>
    <row r="340" spans="1:93">
      <c r="A340" s="451" t="s">
        <v>7527</v>
      </c>
      <c r="B340" s="83" t="s">
        <v>709</v>
      </c>
      <c r="C340" s="239" t="s">
        <v>672</v>
      </c>
      <c r="D340" s="239" t="s">
        <v>268</v>
      </c>
      <c r="E340" s="240" t="s">
        <v>295</v>
      </c>
      <c r="F340" s="451" t="s">
        <v>7527</v>
      </c>
      <c r="G340" s="59" t="s">
        <v>1580</v>
      </c>
      <c r="H340" s="449" t="s">
        <v>556</v>
      </c>
      <c r="I340" s="418">
        <v>9555</v>
      </c>
      <c r="J340" s="418">
        <v>0</v>
      </c>
      <c r="K340" s="418">
        <v>0</v>
      </c>
      <c r="L340" s="418">
        <v>0</v>
      </c>
      <c r="M340" s="419">
        <v>0</v>
      </c>
      <c r="N340" s="419">
        <v>0</v>
      </c>
      <c r="O340" s="418">
        <v>0</v>
      </c>
      <c r="P340" s="418">
        <v>0</v>
      </c>
      <c r="Q340" s="418">
        <v>0</v>
      </c>
      <c r="R340" s="418">
        <v>6630</v>
      </c>
      <c r="S340" s="418">
        <v>2925</v>
      </c>
      <c r="T340" s="227" t="s">
        <v>1581</v>
      </c>
      <c r="U340" s="496">
        <v>1452</v>
      </c>
      <c r="V340" s="239" t="s">
        <v>672</v>
      </c>
      <c r="W340" s="239" t="s">
        <v>268</v>
      </c>
      <c r="X340" s="240" t="s">
        <v>295</v>
      </c>
      <c r="Y340" s="262">
        <v>3600400242825</v>
      </c>
      <c r="Z340" s="228" t="s">
        <v>1581</v>
      </c>
      <c r="AA340" s="266">
        <v>6630</v>
      </c>
      <c r="AB340" s="66">
        <v>6630</v>
      </c>
      <c r="AC340" s="65"/>
      <c r="AD340" s="148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148"/>
      <c r="AW340" s="65"/>
      <c r="AX340" s="65">
        <v>0</v>
      </c>
      <c r="AY340" s="65"/>
      <c r="AZ340" s="65">
        <v>0</v>
      </c>
      <c r="BA340" s="57">
        <v>0</v>
      </c>
      <c r="BB340" s="65">
        <v>9555</v>
      </c>
      <c r="BC340" s="65">
        <v>2925</v>
      </c>
      <c r="BD340" s="252"/>
      <c r="BE340" s="170">
        <v>1455</v>
      </c>
      <c r="BF340" s="163" t="s">
        <v>2965</v>
      </c>
      <c r="BG340" s="158" t="s">
        <v>268</v>
      </c>
      <c r="BH340" s="92" t="s">
        <v>295</v>
      </c>
      <c r="BI340" s="65">
        <v>6630</v>
      </c>
      <c r="BJ340" s="57">
        <v>6630</v>
      </c>
      <c r="BK340" s="65">
        <v>0</v>
      </c>
      <c r="BL340" s="456"/>
      <c r="BM340" s="48"/>
      <c r="BN340" s="67"/>
      <c r="BO340" s="67"/>
      <c r="BP340" s="48"/>
      <c r="BQ340" s="368" t="s">
        <v>1077</v>
      </c>
      <c r="BR340" s="380" t="s">
        <v>720</v>
      </c>
      <c r="BS340" s="381" t="s">
        <v>709</v>
      </c>
      <c r="BT340" s="382" t="s">
        <v>397</v>
      </c>
      <c r="BU340" s="383" t="s">
        <v>702</v>
      </c>
      <c r="BV340" s="384" t="s">
        <v>1581</v>
      </c>
      <c r="BW340" s="384">
        <v>60110</v>
      </c>
      <c r="BX340" s="385" t="s">
        <v>559</v>
      </c>
      <c r="BZ340" s="495">
        <v>781</v>
      </c>
      <c r="CA340" s="320" t="b">
        <f>EXACT(A340,CH340)</f>
        <v>1</v>
      </c>
      <c r="CB340" s="318" t="b">
        <f>EXACT(D340,CF340)</f>
        <v>1</v>
      </c>
      <c r="CC340" s="318" t="b">
        <f>EXACT(E340,CG340)</f>
        <v>1</v>
      </c>
      <c r="CD340" s="502">
        <f>+S340-BC340</f>
        <v>0</v>
      </c>
      <c r="CE340" s="17" t="s">
        <v>672</v>
      </c>
      <c r="CF340" s="17" t="s">
        <v>268</v>
      </c>
      <c r="CG340" s="103" t="s">
        <v>295</v>
      </c>
      <c r="CH340" s="275">
        <v>3600400242825</v>
      </c>
      <c r="CL340" s="51"/>
      <c r="CM340" s="273"/>
      <c r="CO340" s="364"/>
    </row>
    <row r="341" spans="1:93" s="259" customFormat="1">
      <c r="A341" s="451" t="s">
        <v>4406</v>
      </c>
      <c r="B341" s="83" t="s">
        <v>709</v>
      </c>
      <c r="C341" s="129" t="s">
        <v>672</v>
      </c>
      <c r="D341" s="158" t="s">
        <v>87</v>
      </c>
      <c r="E341" s="92" t="s">
        <v>2400</v>
      </c>
      <c r="F341" s="451" t="s">
        <v>4406</v>
      </c>
      <c r="G341" s="59" t="s">
        <v>1580</v>
      </c>
      <c r="H341" s="449" t="s">
        <v>2405</v>
      </c>
      <c r="I341" s="234">
        <v>9301</v>
      </c>
      <c r="J341" s="234">
        <v>0</v>
      </c>
      <c r="K341" s="234">
        <v>0</v>
      </c>
      <c r="L341" s="234">
        <v>0</v>
      </c>
      <c r="M341" s="85">
        <v>0</v>
      </c>
      <c r="N341" s="85">
        <v>0</v>
      </c>
      <c r="O341" s="234">
        <v>0</v>
      </c>
      <c r="P341" s="234">
        <v>0</v>
      </c>
      <c r="Q341" s="234">
        <v>0</v>
      </c>
      <c r="R341" s="234">
        <v>8500</v>
      </c>
      <c r="S341" s="234">
        <v>801</v>
      </c>
      <c r="T341" s="227" t="s">
        <v>1581</v>
      </c>
      <c r="U341" s="496">
        <v>1450</v>
      </c>
      <c r="V341" s="129" t="s">
        <v>672</v>
      </c>
      <c r="W341" s="158" t="s">
        <v>87</v>
      </c>
      <c r="X341" s="92" t="s">
        <v>2400</v>
      </c>
      <c r="Y341" s="261">
        <v>3600400250658</v>
      </c>
      <c r="Z341" s="228" t="s">
        <v>1581</v>
      </c>
      <c r="AA341" s="54">
        <v>8500</v>
      </c>
      <c r="AB341" s="55">
        <v>8500</v>
      </c>
      <c r="AC341" s="56"/>
      <c r="AD341" s="175"/>
      <c r="AE341" s="175"/>
      <c r="AF341" s="55"/>
      <c r="AG341" s="55"/>
      <c r="AH341" s="55"/>
      <c r="AI341" s="55"/>
      <c r="AJ341" s="55"/>
      <c r="AK341" s="55"/>
      <c r="AL341" s="55"/>
      <c r="AM341" s="57"/>
      <c r="AN341" s="57"/>
      <c r="AO341" s="57"/>
      <c r="AP341" s="57"/>
      <c r="AQ341" s="58"/>
      <c r="AR341" s="58"/>
      <c r="AS341" s="57"/>
      <c r="AT341" s="57"/>
      <c r="AU341" s="57"/>
      <c r="AV341" s="147"/>
      <c r="AW341" s="57"/>
      <c r="AX341" s="57">
        <v>0</v>
      </c>
      <c r="AY341" s="58"/>
      <c r="AZ341" s="58">
        <v>0</v>
      </c>
      <c r="BA341" s="74">
        <v>0</v>
      </c>
      <c r="BB341" s="58">
        <v>9301</v>
      </c>
      <c r="BC341" s="58">
        <v>801</v>
      </c>
      <c r="BD341" s="252"/>
      <c r="BE341" s="170">
        <v>1453</v>
      </c>
      <c r="BF341" s="59" t="s">
        <v>2435</v>
      </c>
      <c r="BG341" s="158" t="s">
        <v>87</v>
      </c>
      <c r="BH341" s="92" t="s">
        <v>2400</v>
      </c>
      <c r="BI341" s="58">
        <v>9600</v>
      </c>
      <c r="BJ341" s="58">
        <v>8500</v>
      </c>
      <c r="BK341" s="58">
        <v>1100</v>
      </c>
      <c r="BL341" s="164"/>
      <c r="BM341" s="59"/>
      <c r="BN341" s="60"/>
      <c r="BO341" s="60"/>
      <c r="BP341" s="48"/>
      <c r="BQ341" s="368" t="s">
        <v>2486</v>
      </c>
      <c r="BR341" s="380" t="s">
        <v>698</v>
      </c>
      <c r="BS341" s="381" t="s">
        <v>709</v>
      </c>
      <c r="BT341" s="382" t="s">
        <v>1467</v>
      </c>
      <c r="BU341" s="383" t="s">
        <v>702</v>
      </c>
      <c r="BV341" s="384" t="s">
        <v>1581</v>
      </c>
      <c r="BW341" s="384">
        <v>60110</v>
      </c>
      <c r="BX341" s="385" t="s">
        <v>2487</v>
      </c>
      <c r="BY341" s="22"/>
      <c r="BZ341" s="495">
        <v>1453</v>
      </c>
      <c r="CA341" s="320" t="b">
        <f>EXACT(A341,CH341)</f>
        <v>1</v>
      </c>
      <c r="CB341" s="318" t="b">
        <f>EXACT(D341,CF341)</f>
        <v>1</v>
      </c>
      <c r="CC341" s="318" t="b">
        <f>EXACT(E341,CG341)</f>
        <v>1</v>
      </c>
      <c r="CD341" s="502">
        <f>+S341-BC341</f>
        <v>0</v>
      </c>
      <c r="CE341" s="17" t="s">
        <v>672</v>
      </c>
      <c r="CF341" s="17" t="s">
        <v>87</v>
      </c>
      <c r="CG341" s="103" t="s">
        <v>2400</v>
      </c>
      <c r="CH341" s="275">
        <v>3600400250658</v>
      </c>
      <c r="CI341" s="447"/>
      <c r="CJ341" s="17"/>
      <c r="CK341" s="276"/>
      <c r="CL341" s="17"/>
      <c r="CM341" s="17"/>
      <c r="CN341" s="17"/>
      <c r="CO341" s="17"/>
    </row>
    <row r="342" spans="1:93">
      <c r="A342" s="452" t="s">
        <v>4902</v>
      </c>
      <c r="B342" s="83" t="s">
        <v>709</v>
      </c>
      <c r="C342" s="129" t="s">
        <v>672</v>
      </c>
      <c r="D342" s="158" t="s">
        <v>1503</v>
      </c>
      <c r="E342" s="158" t="s">
        <v>1504</v>
      </c>
      <c r="F342" s="452" t="s">
        <v>4902</v>
      </c>
      <c r="G342" s="59" t="s">
        <v>1580</v>
      </c>
      <c r="H342" s="449" t="s">
        <v>1808</v>
      </c>
      <c r="I342" s="234">
        <v>12284.92</v>
      </c>
      <c r="J342" s="234">
        <v>0</v>
      </c>
      <c r="K342" s="234">
        <v>67.13</v>
      </c>
      <c r="L342" s="234">
        <v>0</v>
      </c>
      <c r="M342" s="85">
        <v>2801</v>
      </c>
      <c r="N342" s="85">
        <v>0</v>
      </c>
      <c r="O342" s="234">
        <v>0</v>
      </c>
      <c r="P342" s="234">
        <v>0</v>
      </c>
      <c r="Q342" s="234">
        <v>0</v>
      </c>
      <c r="R342" s="234">
        <v>7863</v>
      </c>
      <c r="S342" s="234">
        <v>5640.0499999999993</v>
      </c>
      <c r="T342" s="227" t="s">
        <v>1581</v>
      </c>
      <c r="U342" s="496">
        <v>436</v>
      </c>
      <c r="V342" s="129" t="s">
        <v>672</v>
      </c>
      <c r="W342" s="158" t="s">
        <v>1503</v>
      </c>
      <c r="X342" s="158" t="s">
        <v>1504</v>
      </c>
      <c r="Y342" s="262">
        <v>3600400265493</v>
      </c>
      <c r="Z342" s="228" t="s">
        <v>1581</v>
      </c>
      <c r="AA342" s="54">
        <v>9513</v>
      </c>
      <c r="AB342" s="55">
        <v>7000</v>
      </c>
      <c r="AC342" s="56"/>
      <c r="AD342" s="175">
        <v>863</v>
      </c>
      <c r="AE342" s="175"/>
      <c r="AF342" s="55"/>
      <c r="AG342" s="55"/>
      <c r="AH342" s="55"/>
      <c r="AI342" s="55"/>
      <c r="AJ342" s="55"/>
      <c r="AK342" s="55"/>
      <c r="AL342" s="55"/>
      <c r="AM342" s="57"/>
      <c r="AN342" s="57"/>
      <c r="AO342" s="57"/>
      <c r="AP342" s="57"/>
      <c r="AQ342" s="58"/>
      <c r="AR342" s="58"/>
      <c r="AS342" s="57"/>
      <c r="AT342" s="57"/>
      <c r="AU342" s="57"/>
      <c r="AV342" s="147"/>
      <c r="AW342" s="57"/>
      <c r="AX342" s="57">
        <v>1650</v>
      </c>
      <c r="AY342" s="58"/>
      <c r="AZ342" s="58">
        <v>0</v>
      </c>
      <c r="BA342" s="74">
        <v>0</v>
      </c>
      <c r="BB342" s="58">
        <v>15153.05</v>
      </c>
      <c r="BC342" s="58">
        <v>5640.0499999999993</v>
      </c>
      <c r="BD342" s="252"/>
      <c r="BE342" s="170">
        <v>437</v>
      </c>
      <c r="BF342" s="101" t="s">
        <v>2186</v>
      </c>
      <c r="BG342" s="158" t="s">
        <v>1503</v>
      </c>
      <c r="BH342" s="158" t="s">
        <v>1504</v>
      </c>
      <c r="BI342" s="58">
        <v>11465</v>
      </c>
      <c r="BJ342" s="58">
        <v>7000</v>
      </c>
      <c r="BK342" s="58">
        <v>4465</v>
      </c>
      <c r="BL342" s="158"/>
      <c r="BM342" s="59"/>
      <c r="BN342" s="60"/>
      <c r="BO342" s="60"/>
      <c r="BP342" s="48"/>
      <c r="BQ342" s="368" t="s">
        <v>1993</v>
      </c>
      <c r="BR342" s="380" t="s">
        <v>689</v>
      </c>
      <c r="BS342" s="381" t="s">
        <v>51</v>
      </c>
      <c r="BT342" s="382" t="s">
        <v>702</v>
      </c>
      <c r="BU342" s="383" t="s">
        <v>702</v>
      </c>
      <c r="BV342" s="384" t="s">
        <v>1581</v>
      </c>
      <c r="BW342" s="384" t="s">
        <v>703</v>
      </c>
      <c r="BX342" s="385" t="s">
        <v>345</v>
      </c>
      <c r="BY342" s="61"/>
      <c r="BZ342" s="495">
        <v>1451</v>
      </c>
      <c r="CA342" s="320" t="b">
        <f>EXACT(A342,CH342)</f>
        <v>1</v>
      </c>
      <c r="CB342" s="318" t="b">
        <f>EXACT(D342,CF342)</f>
        <v>1</v>
      </c>
      <c r="CC342" s="318" t="b">
        <f>EXACT(E342,CG342)</f>
        <v>1</v>
      </c>
      <c r="CD342" s="502">
        <f>+S341-BC341</f>
        <v>0</v>
      </c>
      <c r="CE342" s="51" t="s">
        <v>672</v>
      </c>
      <c r="CF342" s="17" t="s">
        <v>1503</v>
      </c>
      <c r="CG342" s="103" t="s">
        <v>1504</v>
      </c>
      <c r="CH342" s="275">
        <v>3600400265493</v>
      </c>
      <c r="CJ342" s="51"/>
      <c r="CM342" s="273"/>
      <c r="CO342" s="157"/>
    </row>
    <row r="343" spans="1:93" s="51" customFormat="1">
      <c r="A343" s="451" t="s">
        <v>4417</v>
      </c>
      <c r="B343" s="83" t="s">
        <v>709</v>
      </c>
      <c r="C343" s="129" t="s">
        <v>672</v>
      </c>
      <c r="D343" s="158" t="s">
        <v>3918</v>
      </c>
      <c r="E343" s="92" t="s">
        <v>3919</v>
      </c>
      <c r="F343" s="451" t="s">
        <v>4417</v>
      </c>
      <c r="G343" s="59" t="s">
        <v>1580</v>
      </c>
      <c r="H343" s="449" t="s">
        <v>4021</v>
      </c>
      <c r="I343" s="234">
        <v>12080</v>
      </c>
      <c r="J343" s="234">
        <v>0</v>
      </c>
      <c r="K343" s="234">
        <v>0</v>
      </c>
      <c r="L343" s="234">
        <v>0</v>
      </c>
      <c r="M343" s="85">
        <v>0</v>
      </c>
      <c r="N343" s="85">
        <v>0</v>
      </c>
      <c r="O343" s="234">
        <v>0</v>
      </c>
      <c r="P343" s="234">
        <v>0</v>
      </c>
      <c r="Q343" s="234">
        <v>0</v>
      </c>
      <c r="R343" s="234">
        <v>10650</v>
      </c>
      <c r="S343" s="234">
        <v>709.45000000000073</v>
      </c>
      <c r="T343" s="227" t="s">
        <v>1581</v>
      </c>
      <c r="U343" s="496">
        <v>1434</v>
      </c>
      <c r="V343" s="129" t="s">
        <v>672</v>
      </c>
      <c r="W343" s="158" t="s">
        <v>3918</v>
      </c>
      <c r="X343" s="92" t="s">
        <v>3919</v>
      </c>
      <c r="Y343" s="262">
        <v>3600400265566</v>
      </c>
      <c r="Z343" s="228" t="s">
        <v>1581</v>
      </c>
      <c r="AA343" s="55">
        <v>11370.55</v>
      </c>
      <c r="AB343" s="55">
        <v>10650</v>
      </c>
      <c r="AC343" s="59"/>
      <c r="AD343" s="175"/>
      <c r="AE343" s="175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148"/>
      <c r="AW343" s="59"/>
      <c r="AX343" s="59">
        <v>720.55</v>
      </c>
      <c r="AY343" s="59"/>
      <c r="AZ343" s="59">
        <v>0</v>
      </c>
      <c r="BA343" s="59">
        <v>0</v>
      </c>
      <c r="BB343" s="59">
        <v>12080</v>
      </c>
      <c r="BC343" s="59">
        <v>709.45000000000073</v>
      </c>
      <c r="BD343" s="252"/>
      <c r="BE343" s="170">
        <v>1436</v>
      </c>
      <c r="BF343" s="282" t="s">
        <v>4115</v>
      </c>
      <c r="BG343" s="158" t="s">
        <v>3918</v>
      </c>
      <c r="BH343" s="92" t="s">
        <v>3919</v>
      </c>
      <c r="BI343" s="59">
        <v>10650</v>
      </c>
      <c r="BJ343" s="59">
        <v>10650</v>
      </c>
      <c r="BK343" s="59">
        <v>0</v>
      </c>
      <c r="BL343" s="158"/>
      <c r="BM343" s="59"/>
      <c r="BN343" s="59"/>
      <c r="BO343" s="59"/>
      <c r="BP343" s="59"/>
      <c r="BQ343" s="370" t="s">
        <v>4165</v>
      </c>
      <c r="BR343" s="387" t="s">
        <v>245</v>
      </c>
      <c r="BS343" s="381" t="s">
        <v>51</v>
      </c>
      <c r="BT343" s="388" t="s">
        <v>3259</v>
      </c>
      <c r="BU343" s="388" t="s">
        <v>3260</v>
      </c>
      <c r="BV343" s="388" t="s">
        <v>128</v>
      </c>
      <c r="BW343" s="389">
        <v>60110</v>
      </c>
      <c r="BX343" s="389" t="s">
        <v>4166</v>
      </c>
      <c r="BY343" s="22"/>
      <c r="BZ343" s="495">
        <v>437</v>
      </c>
      <c r="CA343" s="320" t="b">
        <f>EXACT(A343,CH343)</f>
        <v>1</v>
      </c>
      <c r="CB343" s="318" t="b">
        <f>EXACT(D343,CF343)</f>
        <v>1</v>
      </c>
      <c r="CC343" s="318" t="b">
        <f>EXACT(E343,CG343)</f>
        <v>1</v>
      </c>
      <c r="CD343" s="502">
        <f>+S343-BC343</f>
        <v>0</v>
      </c>
      <c r="CE343" s="17" t="s">
        <v>672</v>
      </c>
      <c r="CF343" s="157" t="s">
        <v>3918</v>
      </c>
      <c r="CG343" s="103" t="s">
        <v>3919</v>
      </c>
      <c r="CH343" s="275">
        <v>3600400265566</v>
      </c>
      <c r="CK343" s="276"/>
      <c r="CL343" s="17"/>
      <c r="CM343" s="273"/>
      <c r="CN343" s="17"/>
      <c r="CO343" s="17"/>
    </row>
    <row r="344" spans="1:93" s="51" customFormat="1">
      <c r="A344" s="452" t="s">
        <v>4797</v>
      </c>
      <c r="B344" s="83" t="s">
        <v>709</v>
      </c>
      <c r="C344" s="129" t="s">
        <v>672</v>
      </c>
      <c r="D344" s="158" t="s">
        <v>1651</v>
      </c>
      <c r="E344" s="92" t="s">
        <v>1652</v>
      </c>
      <c r="F344" s="452" t="s">
        <v>4797</v>
      </c>
      <c r="G344" s="59" t="s">
        <v>1580</v>
      </c>
      <c r="H344" s="449" t="s">
        <v>1675</v>
      </c>
      <c r="I344" s="234">
        <v>21249.200000000001</v>
      </c>
      <c r="J344" s="234">
        <v>0</v>
      </c>
      <c r="K344" s="234">
        <v>111.38</v>
      </c>
      <c r="L344" s="234">
        <v>0</v>
      </c>
      <c r="M344" s="85">
        <v>1954</v>
      </c>
      <c r="N344" s="85">
        <v>0</v>
      </c>
      <c r="O344" s="234">
        <v>0</v>
      </c>
      <c r="P344" s="234">
        <v>0</v>
      </c>
      <c r="Q344" s="234">
        <v>0</v>
      </c>
      <c r="R344" s="234">
        <v>12917</v>
      </c>
      <c r="S344" s="234">
        <v>10397.580000000002</v>
      </c>
      <c r="T344" s="227" t="s">
        <v>1581</v>
      </c>
      <c r="U344" s="496">
        <v>263</v>
      </c>
      <c r="V344" s="129" t="s">
        <v>672</v>
      </c>
      <c r="W344" s="158" t="s">
        <v>1651</v>
      </c>
      <c r="X344" s="92" t="s">
        <v>1652</v>
      </c>
      <c r="Y344" s="261">
        <v>3600400270535</v>
      </c>
      <c r="Z344" s="228" t="s">
        <v>1581</v>
      </c>
      <c r="AA344" s="54">
        <v>12917</v>
      </c>
      <c r="AB344" s="55">
        <v>11630</v>
      </c>
      <c r="AC344" s="56"/>
      <c r="AD344" s="175">
        <v>863</v>
      </c>
      <c r="AE344" s="175">
        <v>424</v>
      </c>
      <c r="AF344" s="55"/>
      <c r="AG344" s="55"/>
      <c r="AH344" s="55"/>
      <c r="AI344" s="55"/>
      <c r="AJ344" s="55"/>
      <c r="AK344" s="55"/>
      <c r="AL344" s="55"/>
      <c r="AM344" s="57"/>
      <c r="AN344" s="57"/>
      <c r="AO344" s="57"/>
      <c r="AP344" s="57"/>
      <c r="AQ344" s="58"/>
      <c r="AR344" s="58"/>
      <c r="AS344" s="57"/>
      <c r="AT344" s="57"/>
      <c r="AU344" s="57"/>
      <c r="AV344" s="147"/>
      <c r="AW344" s="57"/>
      <c r="AX344" s="57">
        <v>0</v>
      </c>
      <c r="AY344" s="58"/>
      <c r="AZ344" s="58">
        <v>0</v>
      </c>
      <c r="BA344" s="74">
        <v>0</v>
      </c>
      <c r="BB344" s="58">
        <v>23314.58</v>
      </c>
      <c r="BC344" s="58">
        <v>10397.580000000002</v>
      </c>
      <c r="BD344" s="252"/>
      <c r="BE344" s="170">
        <v>264</v>
      </c>
      <c r="BF344" s="101" t="s">
        <v>111</v>
      </c>
      <c r="BG344" s="158" t="s">
        <v>1651</v>
      </c>
      <c r="BH344" s="92" t="s">
        <v>1652</v>
      </c>
      <c r="BI344" s="124">
        <v>11630</v>
      </c>
      <c r="BJ344" s="124">
        <v>11630</v>
      </c>
      <c r="BK344" s="124">
        <v>0</v>
      </c>
      <c r="BL344" s="158"/>
      <c r="BM344" s="59"/>
      <c r="BN344" s="60"/>
      <c r="BO344" s="60"/>
      <c r="BP344" s="59"/>
      <c r="BQ344" s="370" t="s">
        <v>154</v>
      </c>
      <c r="BR344" s="387" t="s">
        <v>738</v>
      </c>
      <c r="BS344" s="381" t="s">
        <v>709</v>
      </c>
      <c r="BT344" s="388" t="s">
        <v>805</v>
      </c>
      <c r="BU344" s="388" t="s">
        <v>702</v>
      </c>
      <c r="BV344" s="388" t="s">
        <v>1581</v>
      </c>
      <c r="BW344" s="389">
        <v>60110</v>
      </c>
      <c r="BX344" s="389" t="s">
        <v>155</v>
      </c>
      <c r="BY344" s="22"/>
      <c r="BZ344" s="475">
        <v>1434</v>
      </c>
      <c r="CA344" s="320" t="b">
        <f>EXACT(A344,CH344)</f>
        <v>1</v>
      </c>
      <c r="CB344" s="318" t="b">
        <f>EXACT(D344,CF344)</f>
        <v>1</v>
      </c>
      <c r="CC344" s="318" t="b">
        <f>EXACT(E344,CG344)</f>
        <v>1</v>
      </c>
      <c r="CD344" s="502">
        <f>+S343-BC343</f>
        <v>0</v>
      </c>
      <c r="CE344" s="17" t="s">
        <v>672</v>
      </c>
      <c r="CF344" s="51" t="s">
        <v>1651</v>
      </c>
      <c r="CG344" s="51" t="s">
        <v>1652</v>
      </c>
      <c r="CH344" s="312">
        <v>3600400270535</v>
      </c>
      <c r="CJ344" s="17"/>
      <c r="CK344" s="276"/>
      <c r="CL344" s="17"/>
      <c r="CM344" s="273"/>
      <c r="CN344" s="17"/>
      <c r="CO344" s="157"/>
    </row>
    <row r="345" spans="1:93">
      <c r="A345" s="511" t="s">
        <v>9096</v>
      </c>
      <c r="B345" s="83"/>
      <c r="C345" s="237" t="s">
        <v>672</v>
      </c>
      <c r="D345" s="86" t="s">
        <v>9094</v>
      </c>
      <c r="E345" s="92" t="s">
        <v>9095</v>
      </c>
      <c r="F345" s="514" t="s">
        <v>9096</v>
      </c>
      <c r="G345" s="59" t="s">
        <v>1580</v>
      </c>
      <c r="H345" s="283">
        <v>6777167013</v>
      </c>
      <c r="I345" s="244">
        <v>34878.699999999997</v>
      </c>
      <c r="J345" s="310">
        <v>0</v>
      </c>
      <c r="K345" s="81">
        <v>0</v>
      </c>
      <c r="L345" s="81">
        <v>0</v>
      </c>
      <c r="M345" s="85">
        <v>0</v>
      </c>
      <c r="N345" s="81">
        <v>0</v>
      </c>
      <c r="O345" s="81">
        <v>0</v>
      </c>
      <c r="P345" s="85">
        <v>202.26</v>
      </c>
      <c r="Q345" s="81">
        <v>0</v>
      </c>
      <c r="R345" s="85">
        <v>24677</v>
      </c>
      <c r="S345" s="81">
        <v>9999.4399999999987</v>
      </c>
      <c r="T345" s="227" t="s">
        <v>1581</v>
      </c>
      <c r="U345" s="496">
        <v>1417</v>
      </c>
      <c r="V345" s="516" t="s">
        <v>672</v>
      </c>
      <c r="W345" s="86" t="s">
        <v>9094</v>
      </c>
      <c r="X345" s="86" t="s">
        <v>9095</v>
      </c>
      <c r="Y345" s="261" t="s">
        <v>9096</v>
      </c>
      <c r="Z345" s="228" t="s">
        <v>1581</v>
      </c>
      <c r="AA345" s="266">
        <v>24879.26</v>
      </c>
      <c r="AB345" s="65">
        <v>23390</v>
      </c>
      <c r="AC345" s="65"/>
      <c r="AD345" s="65">
        <v>863</v>
      </c>
      <c r="AE345" s="65">
        <v>424</v>
      </c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>
        <v>0</v>
      </c>
      <c r="AU345" s="65"/>
      <c r="AV345" s="148"/>
      <c r="AW345" s="65"/>
      <c r="AX345" s="65">
        <v>0</v>
      </c>
      <c r="AY345" s="65"/>
      <c r="AZ345" s="65">
        <v>202.26</v>
      </c>
      <c r="BA345" s="57">
        <v>0</v>
      </c>
      <c r="BB345" s="65">
        <v>34878.699999999997</v>
      </c>
      <c r="BC345" s="65">
        <v>9999.4399999999987</v>
      </c>
      <c r="BD345" s="260"/>
      <c r="BE345" s="170">
        <v>1420</v>
      </c>
      <c r="BF345" s="163" t="s">
        <v>9167</v>
      </c>
      <c r="BG345" s="1" t="s">
        <v>9094</v>
      </c>
      <c r="BH345" s="86" t="s">
        <v>9095</v>
      </c>
      <c r="BI345" s="171">
        <v>23390</v>
      </c>
      <c r="BJ345" s="172">
        <v>23390</v>
      </c>
      <c r="BK345" s="171">
        <v>0</v>
      </c>
      <c r="BL345" s="86"/>
      <c r="BM345" s="48"/>
      <c r="BN345" s="67"/>
      <c r="BO345" s="67"/>
      <c r="BP345" s="48"/>
      <c r="BQ345" s="435" t="s">
        <v>9266</v>
      </c>
      <c r="BR345" s="382" t="s">
        <v>739</v>
      </c>
      <c r="BS345" s="395"/>
      <c r="BT345" s="382" t="s">
        <v>1302</v>
      </c>
      <c r="BU345" s="382" t="s">
        <v>702</v>
      </c>
      <c r="BV345" s="386" t="s">
        <v>1581</v>
      </c>
      <c r="BW345" s="386" t="s">
        <v>703</v>
      </c>
      <c r="BX345" s="382" t="s">
        <v>9267</v>
      </c>
      <c r="BZ345" s="475">
        <v>264</v>
      </c>
      <c r="CA345" s="320" t="b">
        <f>EXACT(A345,CH345)</f>
        <v>1</v>
      </c>
      <c r="CB345" s="318" t="b">
        <f>EXACT(D345,CF345)</f>
        <v>1</v>
      </c>
      <c r="CC345" s="318" t="b">
        <f>EXACT(E345,CG345)</f>
        <v>1</v>
      </c>
      <c r="CD345" s="502">
        <f>+S344-BC344</f>
        <v>0</v>
      </c>
      <c r="CE345" s="51" t="s">
        <v>672</v>
      </c>
      <c r="CF345" s="94" t="s">
        <v>9094</v>
      </c>
      <c r="CG345" s="99" t="s">
        <v>9095</v>
      </c>
      <c r="CH345" s="311" t="s">
        <v>9096</v>
      </c>
      <c r="CJ345" s="51"/>
      <c r="CL345" s="51"/>
      <c r="CM345" s="273"/>
      <c r="CO345" s="157"/>
    </row>
    <row r="346" spans="1:93" s="51" customFormat="1">
      <c r="A346" s="452" t="s">
        <v>4442</v>
      </c>
      <c r="B346" s="83" t="s">
        <v>709</v>
      </c>
      <c r="C346" s="158" t="s">
        <v>672</v>
      </c>
      <c r="D346" s="158" t="s">
        <v>2064</v>
      </c>
      <c r="E346" s="158" t="s">
        <v>2065</v>
      </c>
      <c r="F346" s="452" t="s">
        <v>4442</v>
      </c>
      <c r="G346" s="59" t="s">
        <v>1580</v>
      </c>
      <c r="H346" s="449" t="s">
        <v>1982</v>
      </c>
      <c r="I346" s="234">
        <v>9908.4</v>
      </c>
      <c r="J346" s="234">
        <v>0</v>
      </c>
      <c r="K346" s="234">
        <v>0</v>
      </c>
      <c r="L346" s="234">
        <v>0</v>
      </c>
      <c r="M346" s="85">
        <v>751</v>
      </c>
      <c r="N346" s="85">
        <v>0</v>
      </c>
      <c r="O346" s="234">
        <v>0</v>
      </c>
      <c r="P346" s="234">
        <v>0</v>
      </c>
      <c r="Q346" s="234">
        <v>0</v>
      </c>
      <c r="R346" s="234">
        <v>5982</v>
      </c>
      <c r="S346" s="234">
        <v>4677.3999999999996</v>
      </c>
      <c r="T346" s="227" t="s">
        <v>1581</v>
      </c>
      <c r="U346" s="496">
        <v>1227</v>
      </c>
      <c r="V346" s="158" t="s">
        <v>672</v>
      </c>
      <c r="W346" s="158" t="s">
        <v>2064</v>
      </c>
      <c r="X346" s="158" t="s">
        <v>2065</v>
      </c>
      <c r="Y346" s="262">
        <v>3600400307498</v>
      </c>
      <c r="Z346" s="228" t="s">
        <v>1581</v>
      </c>
      <c r="AA346" s="266">
        <v>5982</v>
      </c>
      <c r="AB346" s="66">
        <v>4695</v>
      </c>
      <c r="AC346" s="65"/>
      <c r="AD346" s="266">
        <v>863</v>
      </c>
      <c r="AE346" s="266">
        <v>424</v>
      </c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6"/>
      <c r="AR346" s="66"/>
      <c r="AS346" s="65"/>
      <c r="AT346" s="65"/>
      <c r="AU346" s="65"/>
      <c r="AV346" s="148"/>
      <c r="AW346" s="65"/>
      <c r="AX346" s="65">
        <v>0</v>
      </c>
      <c r="AY346" s="66"/>
      <c r="AZ346" s="66">
        <v>0</v>
      </c>
      <c r="BA346" s="74">
        <v>0</v>
      </c>
      <c r="BB346" s="66">
        <v>10659.4</v>
      </c>
      <c r="BC346" s="66">
        <v>4677.3999999999996</v>
      </c>
      <c r="BD346" s="252"/>
      <c r="BE346" s="170">
        <v>1229</v>
      </c>
      <c r="BF346" s="101" t="s">
        <v>97</v>
      </c>
      <c r="BG346" s="158" t="s">
        <v>2064</v>
      </c>
      <c r="BH346" s="158" t="s">
        <v>2065</v>
      </c>
      <c r="BI346" s="169">
        <v>4695</v>
      </c>
      <c r="BJ346" s="124">
        <v>4695</v>
      </c>
      <c r="BK346" s="124">
        <v>0</v>
      </c>
      <c r="BL346" s="158"/>
      <c r="BM346" s="48"/>
      <c r="BN346" s="67"/>
      <c r="BO346" s="67"/>
      <c r="BP346" s="48"/>
      <c r="BQ346" s="368" t="s">
        <v>1457</v>
      </c>
      <c r="BR346" s="380" t="s">
        <v>720</v>
      </c>
      <c r="BS346" s="381" t="s">
        <v>709</v>
      </c>
      <c r="BT346" s="382" t="s">
        <v>805</v>
      </c>
      <c r="BU346" s="383" t="s">
        <v>702</v>
      </c>
      <c r="BV346" s="384" t="s">
        <v>1581</v>
      </c>
      <c r="BW346" s="384">
        <v>60110</v>
      </c>
      <c r="BX346" s="385" t="s">
        <v>1458</v>
      </c>
      <c r="BY346" s="61"/>
      <c r="BZ346" s="475">
        <v>1418</v>
      </c>
      <c r="CA346" s="320" t="b">
        <f>EXACT(A346,CH346)</f>
        <v>1</v>
      </c>
      <c r="CB346" s="318" t="b">
        <f>EXACT(D346,CF346)</f>
        <v>1</v>
      </c>
      <c r="CC346" s="318" t="b">
        <f>EXACT(E346,CG346)</f>
        <v>1</v>
      </c>
      <c r="CD346" s="502">
        <f>+S345-BC345</f>
        <v>0</v>
      </c>
      <c r="CE346" s="51" t="s">
        <v>672</v>
      </c>
      <c r="CF346" s="157" t="s">
        <v>2064</v>
      </c>
      <c r="CG346" s="99" t="s">
        <v>2065</v>
      </c>
      <c r="CH346" s="311">
        <v>3600400307498</v>
      </c>
      <c r="CK346" s="276"/>
      <c r="CL346" s="17"/>
      <c r="CM346" s="273"/>
      <c r="CN346" s="17"/>
      <c r="CO346" s="158"/>
    </row>
    <row r="347" spans="1:93" s="51" customFormat="1">
      <c r="A347" s="452" t="s">
        <v>7761</v>
      </c>
      <c r="B347" s="83" t="s">
        <v>709</v>
      </c>
      <c r="C347" s="129" t="s">
        <v>672</v>
      </c>
      <c r="D347" s="158" t="s">
        <v>7629</v>
      </c>
      <c r="E347" s="92" t="s">
        <v>7630</v>
      </c>
      <c r="F347" s="452" t="s">
        <v>7761</v>
      </c>
      <c r="G347" s="59" t="s">
        <v>1580</v>
      </c>
      <c r="H347" s="449" t="s">
        <v>7875</v>
      </c>
      <c r="I347" s="234">
        <v>33732.82</v>
      </c>
      <c r="J347" s="234">
        <v>0</v>
      </c>
      <c r="K347" s="234">
        <v>0</v>
      </c>
      <c r="L347" s="234">
        <v>0</v>
      </c>
      <c r="M347" s="85">
        <v>0</v>
      </c>
      <c r="N347" s="85">
        <v>0</v>
      </c>
      <c r="O347" s="234">
        <v>0</v>
      </c>
      <c r="P347" s="234">
        <v>394.97</v>
      </c>
      <c r="Q347" s="234">
        <v>0</v>
      </c>
      <c r="R347" s="234">
        <v>1287</v>
      </c>
      <c r="S347" s="234">
        <v>32050.85</v>
      </c>
      <c r="T347" s="227" t="s">
        <v>1581</v>
      </c>
      <c r="U347" s="496">
        <v>30</v>
      </c>
      <c r="V347" s="129" t="s">
        <v>672</v>
      </c>
      <c r="W347" s="158" t="s">
        <v>7629</v>
      </c>
      <c r="X347" s="92" t="s">
        <v>7630</v>
      </c>
      <c r="Y347" s="262" t="s">
        <v>7761</v>
      </c>
      <c r="Z347" s="228" t="s">
        <v>1581</v>
      </c>
      <c r="AA347" s="54">
        <v>1681.97</v>
      </c>
      <c r="AB347" s="55">
        <v>0</v>
      </c>
      <c r="AC347" s="56"/>
      <c r="AD347" s="175">
        <v>863</v>
      </c>
      <c r="AE347" s="175">
        <v>424</v>
      </c>
      <c r="AF347" s="55"/>
      <c r="AG347" s="55"/>
      <c r="AH347" s="55"/>
      <c r="AI347" s="55"/>
      <c r="AJ347" s="55"/>
      <c r="AK347" s="55"/>
      <c r="AL347" s="55"/>
      <c r="AM347" s="57"/>
      <c r="AN347" s="57"/>
      <c r="AO347" s="57"/>
      <c r="AP347" s="57"/>
      <c r="AQ347" s="58"/>
      <c r="AR347" s="58"/>
      <c r="AS347" s="57"/>
      <c r="AT347" s="57"/>
      <c r="AU347" s="57"/>
      <c r="AV347" s="147"/>
      <c r="AW347" s="57"/>
      <c r="AX347" s="57">
        <v>0</v>
      </c>
      <c r="AY347" s="58"/>
      <c r="AZ347" s="58">
        <v>394.97</v>
      </c>
      <c r="BA347" s="74">
        <v>0</v>
      </c>
      <c r="BB347" s="58">
        <v>33732.82</v>
      </c>
      <c r="BC347" s="58">
        <v>32050.85</v>
      </c>
      <c r="BD347" s="252"/>
      <c r="BE347" s="170">
        <v>30</v>
      </c>
      <c r="BF347" s="101" t="s">
        <v>8269</v>
      </c>
      <c r="BG347" s="158" t="s">
        <v>7629</v>
      </c>
      <c r="BH347" s="92" t="s">
        <v>7630</v>
      </c>
      <c r="BI347" s="124">
        <v>0</v>
      </c>
      <c r="BJ347" s="124">
        <v>0</v>
      </c>
      <c r="BK347" s="124">
        <v>0</v>
      </c>
      <c r="BL347" s="158"/>
      <c r="BM347" s="59"/>
      <c r="BN347" s="60"/>
      <c r="BO347" s="60"/>
      <c r="BP347" s="59"/>
      <c r="BQ347" s="370">
        <v>55</v>
      </c>
      <c r="BR347" s="387">
        <v>7</v>
      </c>
      <c r="BS347" s="381" t="s">
        <v>709</v>
      </c>
      <c r="BT347" s="382" t="s">
        <v>805</v>
      </c>
      <c r="BU347" s="383" t="s">
        <v>702</v>
      </c>
      <c r="BV347" s="384" t="s">
        <v>1581</v>
      </c>
      <c r="BW347" s="384">
        <v>60110</v>
      </c>
      <c r="BX347" s="389" t="s">
        <v>8060</v>
      </c>
      <c r="BY347" s="23"/>
      <c r="BZ347" s="495">
        <v>1227</v>
      </c>
      <c r="CA347" s="320" t="b">
        <f>EXACT(A347,CH347)</f>
        <v>1</v>
      </c>
      <c r="CB347" s="318" t="b">
        <f>EXACT(D347,CF347)</f>
        <v>1</v>
      </c>
      <c r="CC347" s="318" t="b">
        <f>EXACT(E347,CG347)</f>
        <v>1</v>
      </c>
      <c r="CD347" s="502">
        <f>+S347-BC347</f>
        <v>0</v>
      </c>
      <c r="CE347" s="17" t="s">
        <v>672</v>
      </c>
      <c r="CF347" s="17" t="s">
        <v>7629</v>
      </c>
      <c r="CG347" s="103" t="s">
        <v>7630</v>
      </c>
      <c r="CH347" s="275" t="s">
        <v>7761</v>
      </c>
      <c r="CI347" s="447"/>
      <c r="CJ347" s="17"/>
      <c r="CK347" s="276"/>
      <c r="CL347" s="17"/>
      <c r="CM347" s="17"/>
      <c r="CN347" s="17"/>
      <c r="CO347" s="17"/>
    </row>
    <row r="348" spans="1:93" s="51" customFormat="1">
      <c r="A348" s="511" t="s">
        <v>9099</v>
      </c>
      <c r="B348" s="83"/>
      <c r="C348" s="237" t="s">
        <v>686</v>
      </c>
      <c r="D348" s="86" t="s">
        <v>9097</v>
      </c>
      <c r="E348" s="92" t="s">
        <v>9098</v>
      </c>
      <c r="F348" s="514" t="s">
        <v>9099</v>
      </c>
      <c r="G348" s="59" t="s">
        <v>1580</v>
      </c>
      <c r="H348" s="283">
        <v>9831164784</v>
      </c>
      <c r="I348" s="244">
        <v>49047.6</v>
      </c>
      <c r="J348" s="310">
        <v>0</v>
      </c>
      <c r="K348" s="81">
        <v>0</v>
      </c>
      <c r="L348" s="81">
        <v>0</v>
      </c>
      <c r="M348" s="85">
        <v>0</v>
      </c>
      <c r="N348" s="81">
        <v>0</v>
      </c>
      <c r="O348" s="81">
        <v>0</v>
      </c>
      <c r="P348" s="85">
        <v>1569.3</v>
      </c>
      <c r="Q348" s="81">
        <v>0</v>
      </c>
      <c r="R348" s="85">
        <v>26613</v>
      </c>
      <c r="S348" s="81">
        <v>20865.3</v>
      </c>
      <c r="T348" s="227" t="s">
        <v>1581</v>
      </c>
      <c r="U348" s="496">
        <v>1418</v>
      </c>
      <c r="V348" s="516" t="s">
        <v>686</v>
      </c>
      <c r="W348" s="86" t="s">
        <v>9097</v>
      </c>
      <c r="X348" s="86" t="s">
        <v>9098</v>
      </c>
      <c r="Y348" s="261" t="s">
        <v>9099</v>
      </c>
      <c r="Z348" s="228" t="s">
        <v>1581</v>
      </c>
      <c r="AA348" s="266">
        <v>28182.3</v>
      </c>
      <c r="AB348" s="65">
        <v>25750</v>
      </c>
      <c r="AC348" s="65"/>
      <c r="AD348" s="65">
        <v>863</v>
      </c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148"/>
      <c r="AW348" s="65"/>
      <c r="AX348" s="65">
        <v>0</v>
      </c>
      <c r="AY348" s="65"/>
      <c r="AZ348" s="65">
        <v>1569.3</v>
      </c>
      <c r="BA348" s="57">
        <v>0</v>
      </c>
      <c r="BB348" s="65">
        <v>49047.6</v>
      </c>
      <c r="BC348" s="65">
        <v>20865.3</v>
      </c>
      <c r="BD348" s="260"/>
      <c r="BE348" s="170">
        <v>1421</v>
      </c>
      <c r="BF348" s="163" t="s">
        <v>9168</v>
      </c>
      <c r="BG348" s="1" t="s">
        <v>9097</v>
      </c>
      <c r="BH348" s="86" t="s">
        <v>9098</v>
      </c>
      <c r="BI348" s="171">
        <v>25750</v>
      </c>
      <c r="BJ348" s="172">
        <v>25750</v>
      </c>
      <c r="BK348" s="171">
        <v>0</v>
      </c>
      <c r="BL348" s="86"/>
      <c r="BM348" s="48"/>
      <c r="BN348" s="67"/>
      <c r="BO348" s="67"/>
      <c r="BP348" s="48"/>
      <c r="BQ348" s="435" t="s">
        <v>9268</v>
      </c>
      <c r="BR348" s="382" t="s">
        <v>698</v>
      </c>
      <c r="BS348" s="395"/>
      <c r="BT348" s="382" t="s">
        <v>805</v>
      </c>
      <c r="BU348" s="382" t="s">
        <v>702</v>
      </c>
      <c r="BV348" s="386" t="s">
        <v>1581</v>
      </c>
      <c r="BW348" s="386" t="s">
        <v>703</v>
      </c>
      <c r="BX348" s="382"/>
      <c r="BY348" s="22"/>
      <c r="BZ348" s="475">
        <v>30</v>
      </c>
      <c r="CA348" s="320" t="b">
        <f>EXACT(A348,CH348)</f>
        <v>1</v>
      </c>
      <c r="CB348" s="318" t="b">
        <f>EXACT(D348,CF348)</f>
        <v>1</v>
      </c>
      <c r="CC348" s="318" t="b">
        <f>EXACT(E348,CG348)</f>
        <v>1</v>
      </c>
      <c r="CD348" s="502">
        <f>+S347-BC347</f>
        <v>0</v>
      </c>
      <c r="CE348" s="51" t="s">
        <v>686</v>
      </c>
      <c r="CF348" s="17" t="s">
        <v>9097</v>
      </c>
      <c r="CG348" s="103" t="s">
        <v>9098</v>
      </c>
      <c r="CH348" s="275" t="s">
        <v>9099</v>
      </c>
      <c r="CJ348" s="17"/>
      <c r="CK348" s="276"/>
      <c r="CL348" s="17"/>
      <c r="CM348" s="273"/>
      <c r="CN348" s="17"/>
      <c r="CO348" s="17"/>
    </row>
    <row r="349" spans="1:93">
      <c r="A349" s="451" t="s">
        <v>4410</v>
      </c>
      <c r="B349" s="83" t="s">
        <v>709</v>
      </c>
      <c r="C349" s="158" t="s">
        <v>672</v>
      </c>
      <c r="D349" s="158" t="s">
        <v>3920</v>
      </c>
      <c r="E349" s="92" t="s">
        <v>3921</v>
      </c>
      <c r="F349" s="451" t="s">
        <v>4410</v>
      </c>
      <c r="G349" s="59" t="s">
        <v>1580</v>
      </c>
      <c r="H349" s="449" t="s">
        <v>4022</v>
      </c>
      <c r="I349" s="234">
        <v>14883</v>
      </c>
      <c r="J349" s="234">
        <v>0</v>
      </c>
      <c r="K349" s="234">
        <v>0</v>
      </c>
      <c r="L349" s="234">
        <v>0</v>
      </c>
      <c r="M349" s="85">
        <v>0</v>
      </c>
      <c r="N349" s="85">
        <v>0</v>
      </c>
      <c r="O349" s="234">
        <v>0</v>
      </c>
      <c r="P349" s="234">
        <v>0</v>
      </c>
      <c r="Q349" s="234">
        <v>0</v>
      </c>
      <c r="R349" s="234">
        <v>12428</v>
      </c>
      <c r="S349" s="234">
        <v>1554.3099999999995</v>
      </c>
      <c r="T349" s="227" t="s">
        <v>1581</v>
      </c>
      <c r="U349" s="496">
        <v>1444</v>
      </c>
      <c r="V349" s="158" t="s">
        <v>672</v>
      </c>
      <c r="W349" s="158" t="s">
        <v>3920</v>
      </c>
      <c r="X349" s="92" t="s">
        <v>3921</v>
      </c>
      <c r="Y349" s="262">
        <v>3600400365994</v>
      </c>
      <c r="Z349" s="228" t="s">
        <v>1581</v>
      </c>
      <c r="AA349" s="54">
        <v>13328.69</v>
      </c>
      <c r="AB349" s="55">
        <v>11565</v>
      </c>
      <c r="AC349" s="56"/>
      <c r="AD349" s="175">
        <v>863</v>
      </c>
      <c r="AE349" s="175"/>
      <c r="AF349" s="55"/>
      <c r="AG349" s="55"/>
      <c r="AH349" s="55"/>
      <c r="AI349" s="55"/>
      <c r="AJ349" s="55"/>
      <c r="AK349" s="55"/>
      <c r="AL349" s="55"/>
      <c r="AM349" s="57"/>
      <c r="AN349" s="57"/>
      <c r="AO349" s="57"/>
      <c r="AP349" s="57"/>
      <c r="AQ349" s="58"/>
      <c r="AR349" s="58"/>
      <c r="AS349" s="57"/>
      <c r="AT349" s="57"/>
      <c r="AU349" s="57"/>
      <c r="AV349" s="147"/>
      <c r="AW349" s="57"/>
      <c r="AX349" s="57">
        <v>900.69</v>
      </c>
      <c r="AY349" s="58"/>
      <c r="AZ349" s="58">
        <v>0</v>
      </c>
      <c r="BA349" s="74">
        <v>0</v>
      </c>
      <c r="BB349" s="58">
        <v>14883</v>
      </c>
      <c r="BC349" s="58">
        <v>1554.3099999999995</v>
      </c>
      <c r="BD349" s="252"/>
      <c r="BE349" s="170">
        <v>1447</v>
      </c>
      <c r="BF349" s="101" t="s">
        <v>4116</v>
      </c>
      <c r="BG349" s="158" t="s">
        <v>3920</v>
      </c>
      <c r="BH349" s="92" t="s">
        <v>3921</v>
      </c>
      <c r="BI349" s="124">
        <v>11565</v>
      </c>
      <c r="BJ349" s="124">
        <v>11565</v>
      </c>
      <c r="BK349" s="124">
        <v>0</v>
      </c>
      <c r="BL349" s="158"/>
      <c r="BM349" s="59" t="s">
        <v>690</v>
      </c>
      <c r="BN349" s="60"/>
      <c r="BO349" s="60"/>
      <c r="BP349" s="48"/>
      <c r="BQ349" s="368">
        <v>114</v>
      </c>
      <c r="BR349" s="380" t="s">
        <v>2178</v>
      </c>
      <c r="BS349" s="381" t="s">
        <v>51</v>
      </c>
      <c r="BT349" s="382" t="s">
        <v>3259</v>
      </c>
      <c r="BU349" s="383" t="s">
        <v>3260</v>
      </c>
      <c r="BV349" s="384" t="s">
        <v>128</v>
      </c>
      <c r="BW349" s="384">
        <v>60110</v>
      </c>
      <c r="BX349" s="385" t="s">
        <v>4134</v>
      </c>
      <c r="BZ349" s="495">
        <v>1419</v>
      </c>
      <c r="CA349" s="320" t="b">
        <f>EXACT(A349,CH349)</f>
        <v>1</v>
      </c>
      <c r="CB349" s="318" t="b">
        <f>EXACT(D349,CF349)</f>
        <v>1</v>
      </c>
      <c r="CC349" s="318" t="b">
        <f>EXACT(E349,CG349)</f>
        <v>1</v>
      </c>
      <c r="CD349" s="502">
        <f>+S349-BC349</f>
        <v>0</v>
      </c>
      <c r="CE349" s="17" t="s">
        <v>672</v>
      </c>
      <c r="CF349" s="17" t="s">
        <v>3920</v>
      </c>
      <c r="CG349" s="103" t="s">
        <v>3921</v>
      </c>
      <c r="CH349" s="275">
        <v>3600400365994</v>
      </c>
    </row>
    <row r="350" spans="1:93">
      <c r="A350" s="452" t="s">
        <v>4809</v>
      </c>
      <c r="B350" s="83" t="s">
        <v>709</v>
      </c>
      <c r="C350" s="129" t="s">
        <v>672</v>
      </c>
      <c r="D350" s="158" t="s">
        <v>1133</v>
      </c>
      <c r="E350" s="92" t="s">
        <v>1134</v>
      </c>
      <c r="F350" s="452" t="s">
        <v>4809</v>
      </c>
      <c r="G350" s="59" t="s">
        <v>1580</v>
      </c>
      <c r="H350" s="449" t="s">
        <v>1135</v>
      </c>
      <c r="I350" s="234">
        <v>10358.4</v>
      </c>
      <c r="J350" s="234">
        <v>0</v>
      </c>
      <c r="K350" s="234">
        <v>121.8</v>
      </c>
      <c r="L350" s="234">
        <v>0</v>
      </c>
      <c r="M350" s="85">
        <v>2362</v>
      </c>
      <c r="N350" s="85">
        <v>0</v>
      </c>
      <c r="O350" s="234">
        <v>0</v>
      </c>
      <c r="P350" s="234">
        <v>0</v>
      </c>
      <c r="Q350" s="234">
        <v>0</v>
      </c>
      <c r="R350" s="234">
        <v>10205</v>
      </c>
      <c r="S350" s="234">
        <v>2637.1999999999989</v>
      </c>
      <c r="T350" s="227" t="s">
        <v>1581</v>
      </c>
      <c r="U350" s="496">
        <v>278</v>
      </c>
      <c r="V350" s="129" t="s">
        <v>672</v>
      </c>
      <c r="W350" s="158" t="s">
        <v>1133</v>
      </c>
      <c r="X350" s="92" t="s">
        <v>1134</v>
      </c>
      <c r="Y350" s="262">
        <v>3600400367695</v>
      </c>
      <c r="Z350" s="228" t="s">
        <v>1581</v>
      </c>
      <c r="AA350" s="54">
        <v>10205</v>
      </c>
      <c r="AB350" s="55">
        <v>10205</v>
      </c>
      <c r="AC350" s="56"/>
      <c r="AD350" s="175"/>
      <c r="AE350" s="175">
        <v>0</v>
      </c>
      <c r="AF350" s="55"/>
      <c r="AG350" s="55"/>
      <c r="AH350" s="55"/>
      <c r="AI350" s="55"/>
      <c r="AJ350" s="55"/>
      <c r="AK350" s="55"/>
      <c r="AL350" s="55"/>
      <c r="AM350" s="57"/>
      <c r="AN350" s="57"/>
      <c r="AO350" s="57"/>
      <c r="AP350" s="57"/>
      <c r="AQ350" s="58"/>
      <c r="AR350" s="58"/>
      <c r="AS350" s="57"/>
      <c r="AT350" s="57"/>
      <c r="AU350" s="57"/>
      <c r="AV350" s="147"/>
      <c r="AW350" s="57"/>
      <c r="AX350" s="57">
        <v>0</v>
      </c>
      <c r="AY350" s="58"/>
      <c r="AZ350" s="58">
        <v>0</v>
      </c>
      <c r="BA350" s="74">
        <v>0</v>
      </c>
      <c r="BB350" s="58">
        <v>12842.199999999999</v>
      </c>
      <c r="BC350" s="58">
        <v>2637.1999999999989</v>
      </c>
      <c r="BD350" s="252"/>
      <c r="BE350" s="170">
        <v>279</v>
      </c>
      <c r="BF350" s="101" t="s">
        <v>1162</v>
      </c>
      <c r="BG350" s="158" t="s">
        <v>1133</v>
      </c>
      <c r="BH350" s="92" t="s">
        <v>1134</v>
      </c>
      <c r="BI350" s="124">
        <v>10205</v>
      </c>
      <c r="BJ350" s="124">
        <v>10205</v>
      </c>
      <c r="BK350" s="124">
        <v>0</v>
      </c>
      <c r="BL350" s="158"/>
      <c r="BM350" s="59"/>
      <c r="BN350" s="60"/>
      <c r="BO350" s="60"/>
      <c r="BP350" s="48"/>
      <c r="BQ350" s="368">
        <v>151</v>
      </c>
      <c r="BR350" s="380" t="s">
        <v>733</v>
      </c>
      <c r="BS350" s="381" t="s">
        <v>709</v>
      </c>
      <c r="BT350" s="382" t="s">
        <v>805</v>
      </c>
      <c r="BU350" s="383" t="s">
        <v>702</v>
      </c>
      <c r="BV350" s="384" t="s">
        <v>1581</v>
      </c>
      <c r="BW350" s="384">
        <v>60110</v>
      </c>
      <c r="BX350" s="385"/>
      <c r="BY350" s="51"/>
      <c r="BZ350" s="495">
        <v>1445</v>
      </c>
      <c r="CA350" s="320" t="b">
        <f>EXACT(A350,CH350)</f>
        <v>1</v>
      </c>
      <c r="CB350" s="318" t="b">
        <f>EXACT(D350,CF350)</f>
        <v>1</v>
      </c>
      <c r="CC350" s="318" t="b">
        <f>EXACT(E350,CG350)</f>
        <v>1</v>
      </c>
      <c r="CD350" s="502">
        <f>+S349-BC349</f>
        <v>0</v>
      </c>
      <c r="CE350" s="51" t="s">
        <v>672</v>
      </c>
      <c r="CF350" s="94" t="s">
        <v>1133</v>
      </c>
      <c r="CG350" s="99" t="s">
        <v>1134</v>
      </c>
      <c r="CH350" s="311">
        <v>3600400367695</v>
      </c>
      <c r="CJ350" s="51"/>
      <c r="CL350" s="51"/>
      <c r="CM350" s="273"/>
      <c r="CO350" s="157"/>
    </row>
    <row r="351" spans="1:93" s="51" customFormat="1">
      <c r="A351" s="452" t="s">
        <v>7456</v>
      </c>
      <c r="B351" s="83" t="s">
        <v>709</v>
      </c>
      <c r="C351" s="242" t="s">
        <v>686</v>
      </c>
      <c r="D351" s="158" t="s">
        <v>6772</v>
      </c>
      <c r="E351" s="1" t="s">
        <v>6773</v>
      </c>
      <c r="F351" s="452" t="s">
        <v>7456</v>
      </c>
      <c r="G351" s="59" t="s">
        <v>1580</v>
      </c>
      <c r="H351" s="449" t="s">
        <v>6908</v>
      </c>
      <c r="I351" s="244">
        <v>44335.199999999997</v>
      </c>
      <c r="J351" s="310">
        <v>0</v>
      </c>
      <c r="K351" s="81">
        <v>0</v>
      </c>
      <c r="L351" s="81">
        <v>0</v>
      </c>
      <c r="M351" s="85">
        <v>0</v>
      </c>
      <c r="N351" s="81">
        <v>0</v>
      </c>
      <c r="O351" s="81">
        <v>0</v>
      </c>
      <c r="P351" s="85">
        <v>887.87</v>
      </c>
      <c r="Q351" s="81">
        <v>0</v>
      </c>
      <c r="R351" s="85">
        <v>24287</v>
      </c>
      <c r="S351" s="81">
        <v>14229.079999999998</v>
      </c>
      <c r="T351" s="227" t="s">
        <v>1581</v>
      </c>
      <c r="U351" s="496">
        <v>567</v>
      </c>
      <c r="V351" s="242" t="s">
        <v>686</v>
      </c>
      <c r="W351" s="158" t="s">
        <v>6772</v>
      </c>
      <c r="X351" s="424" t="s">
        <v>6773</v>
      </c>
      <c r="Y351" s="262">
        <v>3600400390409</v>
      </c>
      <c r="Z351" s="228" t="s">
        <v>1581</v>
      </c>
      <c r="AA351" s="266">
        <v>30106.12</v>
      </c>
      <c r="AB351" s="66">
        <v>23000</v>
      </c>
      <c r="AC351" s="65"/>
      <c r="AD351" s="266">
        <v>863</v>
      </c>
      <c r="AE351" s="266">
        <v>424</v>
      </c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148"/>
      <c r="AW351" s="65"/>
      <c r="AX351" s="65">
        <v>4931.25</v>
      </c>
      <c r="AY351" s="66"/>
      <c r="AZ351" s="66">
        <v>887.87</v>
      </c>
      <c r="BA351" s="74">
        <v>0</v>
      </c>
      <c r="BB351" s="66">
        <v>44335.199999999997</v>
      </c>
      <c r="BC351" s="66">
        <v>14229.079999999998</v>
      </c>
      <c r="BD351" s="252"/>
      <c r="BE351" s="170">
        <v>568</v>
      </c>
      <c r="BF351" s="101" t="s">
        <v>7062</v>
      </c>
      <c r="BG351" s="158" t="s">
        <v>6772</v>
      </c>
      <c r="BH351" s="92" t="s">
        <v>6773</v>
      </c>
      <c r="BI351" s="66">
        <v>26060</v>
      </c>
      <c r="BJ351" s="58">
        <v>23000</v>
      </c>
      <c r="BK351" s="58">
        <v>3060</v>
      </c>
      <c r="BL351" s="158"/>
      <c r="BM351" s="48"/>
      <c r="BN351" s="67"/>
      <c r="BO351" s="67"/>
      <c r="BP351" s="48"/>
      <c r="BQ351" s="368" t="s">
        <v>3665</v>
      </c>
      <c r="BR351" s="381" t="s">
        <v>709</v>
      </c>
      <c r="BS351" s="381" t="s">
        <v>7261</v>
      </c>
      <c r="BT351" s="382" t="s">
        <v>789</v>
      </c>
      <c r="BU351" s="382" t="s">
        <v>789</v>
      </c>
      <c r="BV351" s="384" t="s">
        <v>1581</v>
      </c>
      <c r="BW351" s="384">
        <v>60120</v>
      </c>
      <c r="BX351" s="385" t="s">
        <v>7262</v>
      </c>
      <c r="BY351" s="441"/>
      <c r="BZ351" s="495">
        <v>279</v>
      </c>
      <c r="CA351" s="320" t="b">
        <f>EXACT(A351,CH351)</f>
        <v>1</v>
      </c>
      <c r="CB351" s="318" t="b">
        <f>EXACT(D351,CF351)</f>
        <v>1</v>
      </c>
      <c r="CC351" s="318" t="b">
        <f>EXACT(E351,CG351)</f>
        <v>1</v>
      </c>
      <c r="CD351" s="502">
        <f>+S350-BC350</f>
        <v>0</v>
      </c>
      <c r="CE351" s="17" t="s">
        <v>686</v>
      </c>
      <c r="CF351" s="17" t="s">
        <v>6772</v>
      </c>
      <c r="CG351" s="103" t="s">
        <v>6773</v>
      </c>
      <c r="CH351" s="275">
        <v>3600400390409</v>
      </c>
      <c r="CI351" s="447"/>
      <c r="CJ351" s="17"/>
      <c r="CK351" s="276"/>
      <c r="CL351" s="17"/>
      <c r="CM351" s="17"/>
      <c r="CN351" s="17"/>
      <c r="CO351" s="17"/>
    </row>
    <row r="352" spans="1:93" s="51" customFormat="1">
      <c r="A352" s="451" t="s">
        <v>5257</v>
      </c>
      <c r="B352" s="83" t="s">
        <v>709</v>
      </c>
      <c r="C352" s="129" t="s">
        <v>672</v>
      </c>
      <c r="D352" s="158" t="s">
        <v>5255</v>
      </c>
      <c r="E352" s="92" t="s">
        <v>5256</v>
      </c>
      <c r="F352" s="451" t="s">
        <v>5257</v>
      </c>
      <c r="G352" s="59" t="s">
        <v>1580</v>
      </c>
      <c r="H352" s="449" t="s">
        <v>5258</v>
      </c>
      <c r="I352" s="234">
        <v>37214.6</v>
      </c>
      <c r="J352" s="234">
        <v>0</v>
      </c>
      <c r="K352" s="234">
        <v>0</v>
      </c>
      <c r="L352" s="234">
        <v>0</v>
      </c>
      <c r="M352" s="85">
        <v>0</v>
      </c>
      <c r="N352" s="85">
        <v>0</v>
      </c>
      <c r="O352" s="234">
        <v>0</v>
      </c>
      <c r="P352" s="234">
        <v>60.56</v>
      </c>
      <c r="Q352" s="234">
        <v>0</v>
      </c>
      <c r="R352" s="234">
        <v>23287</v>
      </c>
      <c r="S352" s="234">
        <v>11935.559999999998</v>
      </c>
      <c r="T352" s="227" t="s">
        <v>1581</v>
      </c>
      <c r="U352" s="496">
        <v>347</v>
      </c>
      <c r="V352" s="129" t="s">
        <v>672</v>
      </c>
      <c r="W352" s="158" t="s">
        <v>5255</v>
      </c>
      <c r="X352" s="92" t="s">
        <v>5256</v>
      </c>
      <c r="Y352" s="262">
        <v>3600400401788</v>
      </c>
      <c r="Z352" s="228" t="s">
        <v>1581</v>
      </c>
      <c r="AA352" s="266">
        <v>25279.040000000001</v>
      </c>
      <c r="AB352" s="66">
        <v>22000</v>
      </c>
      <c r="AC352" s="65"/>
      <c r="AD352" s="266">
        <v>863</v>
      </c>
      <c r="AE352" s="266">
        <v>424</v>
      </c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148"/>
      <c r="AW352" s="65"/>
      <c r="AX352" s="65">
        <v>1931.48</v>
      </c>
      <c r="AY352" s="65"/>
      <c r="AZ352" s="66">
        <v>60.56</v>
      </c>
      <c r="BA352" s="74">
        <v>0</v>
      </c>
      <c r="BB352" s="66">
        <v>37214.6</v>
      </c>
      <c r="BC352" s="66">
        <v>11935.559999999998</v>
      </c>
      <c r="BD352" s="252"/>
      <c r="BE352" s="170">
        <v>348</v>
      </c>
      <c r="BF352" s="101" t="s">
        <v>5570</v>
      </c>
      <c r="BG352" s="158" t="s">
        <v>5255</v>
      </c>
      <c r="BH352" s="92" t="s">
        <v>5256</v>
      </c>
      <c r="BI352" s="66">
        <v>25660</v>
      </c>
      <c r="BJ352" s="58">
        <v>22000</v>
      </c>
      <c r="BK352" s="58">
        <v>3660</v>
      </c>
      <c r="BL352" s="158"/>
      <c r="BM352" s="48"/>
      <c r="BN352" s="67"/>
      <c r="BO352" s="67"/>
      <c r="BP352" s="48"/>
      <c r="BQ352" s="629" t="s">
        <v>5714</v>
      </c>
      <c r="BR352" s="380" t="s">
        <v>718</v>
      </c>
      <c r="BS352" s="381" t="s">
        <v>51</v>
      </c>
      <c r="BT352" s="382" t="s">
        <v>755</v>
      </c>
      <c r="BU352" s="383" t="s">
        <v>702</v>
      </c>
      <c r="BV352" s="384" t="s">
        <v>1581</v>
      </c>
      <c r="BW352" s="384">
        <v>60110</v>
      </c>
      <c r="BX352" s="385" t="s">
        <v>5715</v>
      </c>
      <c r="BY352" s="76"/>
      <c r="BZ352" s="475">
        <v>568</v>
      </c>
      <c r="CA352" s="320" t="b">
        <f>EXACT(A352,CH352)</f>
        <v>1</v>
      </c>
      <c r="CB352" s="318" t="b">
        <f>EXACT(D352,CF352)</f>
        <v>1</v>
      </c>
      <c r="CC352" s="318" t="b">
        <f>EXACT(E352,CG352)</f>
        <v>1</v>
      </c>
      <c r="CD352" s="502">
        <f>+S351-BC351</f>
        <v>0</v>
      </c>
      <c r="CE352" s="51" t="s">
        <v>672</v>
      </c>
      <c r="CF352" s="17" t="s">
        <v>5255</v>
      </c>
      <c r="CG352" s="103" t="s">
        <v>5256</v>
      </c>
      <c r="CH352" s="275">
        <v>3600400401788</v>
      </c>
      <c r="CI352" s="447"/>
      <c r="CK352" s="276"/>
      <c r="CM352" s="273"/>
      <c r="CN352" s="17"/>
      <c r="CO352" s="364"/>
    </row>
    <row r="353" spans="1:93">
      <c r="A353" s="451" t="s">
        <v>9288</v>
      </c>
      <c r="B353" s="83" t="s">
        <v>709</v>
      </c>
      <c r="C353" s="129" t="s">
        <v>672</v>
      </c>
      <c r="D353" s="158" t="s">
        <v>9289</v>
      </c>
      <c r="E353" s="92" t="s">
        <v>9290</v>
      </c>
      <c r="F353" s="451" t="s">
        <v>9288</v>
      </c>
      <c r="G353" s="59" t="s">
        <v>1580</v>
      </c>
      <c r="H353" s="449"/>
      <c r="I353" s="234">
        <v>26274.77</v>
      </c>
      <c r="J353" s="234">
        <v>0</v>
      </c>
      <c r="K353" s="234">
        <v>0</v>
      </c>
      <c r="L353" s="234">
        <v>0</v>
      </c>
      <c r="M353" s="85">
        <v>0</v>
      </c>
      <c r="N353" s="85">
        <v>0</v>
      </c>
      <c r="O353" s="234">
        <v>0</v>
      </c>
      <c r="P353" s="234">
        <v>0</v>
      </c>
      <c r="Q353" s="234">
        <v>0</v>
      </c>
      <c r="R353" s="234">
        <v>11000</v>
      </c>
      <c r="S353" s="234">
        <v>12662.79</v>
      </c>
      <c r="T353" s="227" t="s">
        <v>1581</v>
      </c>
      <c r="U353" s="496">
        <v>1426</v>
      </c>
      <c r="V353" s="129"/>
      <c r="W353" s="158"/>
      <c r="X353" s="92"/>
      <c r="Y353" s="262"/>
      <c r="Z353" s="228"/>
      <c r="AA353" s="266">
        <v>13611.98</v>
      </c>
      <c r="AB353" s="66">
        <v>11000</v>
      </c>
      <c r="AC353" s="65"/>
      <c r="AD353" s="266"/>
      <c r="AE353" s="266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148"/>
      <c r="AW353" s="65"/>
      <c r="AX353" s="65">
        <v>2611.98</v>
      </c>
      <c r="AY353" s="65"/>
      <c r="AZ353" s="66">
        <v>0</v>
      </c>
      <c r="BA353" s="74"/>
      <c r="BB353" s="66">
        <v>26274.77</v>
      </c>
      <c r="BC353" s="66">
        <v>12662.79</v>
      </c>
      <c r="BD353" s="252"/>
      <c r="BE353" s="170"/>
      <c r="BF353" s="101" t="s">
        <v>9292</v>
      </c>
      <c r="BG353" s="158" t="s">
        <v>9289</v>
      </c>
      <c r="BH353" s="92" t="s">
        <v>9290</v>
      </c>
      <c r="BI353" s="66">
        <v>11000</v>
      </c>
      <c r="BJ353" s="58">
        <v>11000</v>
      </c>
      <c r="BK353" s="58"/>
      <c r="BL353" s="158"/>
      <c r="BM353" s="48"/>
      <c r="BN353" s="67"/>
      <c r="BO353" s="67"/>
      <c r="BP353" s="48"/>
      <c r="BQ353" s="630" t="s">
        <v>9294</v>
      </c>
      <c r="BR353" s="380" t="s">
        <v>9295</v>
      </c>
      <c r="BS353" s="381"/>
      <c r="BT353" s="382" t="s">
        <v>805</v>
      </c>
      <c r="BU353" s="383" t="s">
        <v>702</v>
      </c>
      <c r="BV353" s="384" t="s">
        <v>1581</v>
      </c>
      <c r="BW353" s="384">
        <v>60110</v>
      </c>
      <c r="BX353" s="382" t="s">
        <v>9296</v>
      </c>
      <c r="BY353" s="76"/>
      <c r="BZ353" s="475">
        <v>348</v>
      </c>
      <c r="CA353" s="320" t="b">
        <f>EXACT(A353,CH353)</f>
        <v>1</v>
      </c>
      <c r="CB353" s="318" t="b">
        <f>EXACT(D353,CF353)</f>
        <v>1</v>
      </c>
      <c r="CC353" s="318" t="b">
        <f>EXACT(E353,CG353)</f>
        <v>1</v>
      </c>
      <c r="CD353" s="502">
        <f>+S352-BC352</f>
        <v>0</v>
      </c>
      <c r="CE353" s="17" t="s">
        <v>672</v>
      </c>
      <c r="CF353" s="17" t="s">
        <v>9289</v>
      </c>
      <c r="CG353" s="103" t="s">
        <v>9290</v>
      </c>
      <c r="CH353" s="275" t="s">
        <v>9288</v>
      </c>
    </row>
    <row r="354" spans="1:93" s="51" customFormat="1">
      <c r="A354" s="452" t="s">
        <v>4707</v>
      </c>
      <c r="B354" s="83" t="s">
        <v>709</v>
      </c>
      <c r="C354" s="129" t="s">
        <v>672</v>
      </c>
      <c r="D354" s="158" t="s">
        <v>1389</v>
      </c>
      <c r="E354" s="92" t="s">
        <v>2525</v>
      </c>
      <c r="F354" s="452" t="s">
        <v>4707</v>
      </c>
      <c r="G354" s="59" t="s">
        <v>1580</v>
      </c>
      <c r="H354" s="449" t="s">
        <v>3088</v>
      </c>
      <c r="I354" s="234">
        <v>44031</v>
      </c>
      <c r="J354" s="234">
        <v>0</v>
      </c>
      <c r="K354" s="234">
        <v>59.63</v>
      </c>
      <c r="L354" s="234">
        <v>0</v>
      </c>
      <c r="M354" s="85">
        <v>1315</v>
      </c>
      <c r="N354" s="85">
        <v>0</v>
      </c>
      <c r="O354" s="234">
        <v>0</v>
      </c>
      <c r="P354" s="234">
        <v>0</v>
      </c>
      <c r="Q354" s="234">
        <v>0</v>
      </c>
      <c r="R354" s="234">
        <v>22647</v>
      </c>
      <c r="S354" s="234">
        <v>17534.659999999996</v>
      </c>
      <c r="T354" s="227" t="s">
        <v>1581</v>
      </c>
      <c r="U354" s="496">
        <v>893</v>
      </c>
      <c r="V354" s="129" t="s">
        <v>672</v>
      </c>
      <c r="W354" s="158" t="s">
        <v>1389</v>
      </c>
      <c r="X354" s="92" t="s">
        <v>2525</v>
      </c>
      <c r="Y354" s="262">
        <v>3600400415207</v>
      </c>
      <c r="Z354" s="228" t="s">
        <v>1581</v>
      </c>
      <c r="AA354" s="54">
        <v>27870.97</v>
      </c>
      <c r="AB354" s="55">
        <v>21360</v>
      </c>
      <c r="AC354" s="56"/>
      <c r="AD354" s="175">
        <v>863</v>
      </c>
      <c r="AE354" s="175">
        <v>424</v>
      </c>
      <c r="AF354" s="55"/>
      <c r="AG354" s="55"/>
      <c r="AH354" s="55"/>
      <c r="AI354" s="55"/>
      <c r="AJ354" s="55"/>
      <c r="AK354" s="55"/>
      <c r="AL354" s="55"/>
      <c r="AM354" s="57"/>
      <c r="AN354" s="57"/>
      <c r="AO354" s="57"/>
      <c r="AP354" s="57"/>
      <c r="AQ354" s="58"/>
      <c r="AR354" s="57"/>
      <c r="AS354" s="57"/>
      <c r="AT354" s="57"/>
      <c r="AU354" s="57"/>
      <c r="AV354" s="147"/>
      <c r="AW354" s="57"/>
      <c r="AX354" s="57">
        <v>5223.97</v>
      </c>
      <c r="AY354" s="58"/>
      <c r="AZ354" s="58">
        <v>0</v>
      </c>
      <c r="BA354" s="74">
        <v>0</v>
      </c>
      <c r="BB354" s="58">
        <v>45405.63</v>
      </c>
      <c r="BC354" s="58">
        <v>17534.659999999996</v>
      </c>
      <c r="BD354" s="252"/>
      <c r="BE354" s="170">
        <v>894</v>
      </c>
      <c r="BF354" s="101" t="s">
        <v>3141</v>
      </c>
      <c r="BG354" s="158" t="s">
        <v>1389</v>
      </c>
      <c r="BH354" s="92" t="s">
        <v>2525</v>
      </c>
      <c r="BI354" s="124">
        <v>21360</v>
      </c>
      <c r="BJ354" s="124">
        <v>21360</v>
      </c>
      <c r="BK354" s="124">
        <v>0</v>
      </c>
      <c r="BL354" s="158"/>
      <c r="BM354" s="59" t="s">
        <v>704</v>
      </c>
      <c r="BN354" s="60"/>
      <c r="BO354" s="60"/>
      <c r="BP354" s="48"/>
      <c r="BQ354" s="368" t="s">
        <v>3228</v>
      </c>
      <c r="BR354" s="380" t="s">
        <v>676</v>
      </c>
      <c r="BS354" s="381" t="s">
        <v>51</v>
      </c>
      <c r="BT354" s="382" t="s">
        <v>1175</v>
      </c>
      <c r="BU354" s="383" t="s">
        <v>702</v>
      </c>
      <c r="BV354" s="384" t="s">
        <v>1581</v>
      </c>
      <c r="BW354" s="384">
        <v>60110</v>
      </c>
      <c r="BX354" s="385" t="s">
        <v>3229</v>
      </c>
      <c r="BY354" s="61"/>
      <c r="BZ354" s="495">
        <v>893</v>
      </c>
      <c r="CA354" s="320" t="b">
        <f>EXACT(A354,CH354)</f>
        <v>1</v>
      </c>
      <c r="CB354" s="318" t="b">
        <f>EXACT(D354,CF354)</f>
        <v>1</v>
      </c>
      <c r="CC354" s="318" t="b">
        <f>EXACT(E354,CG354)</f>
        <v>1</v>
      </c>
      <c r="CD354" s="502">
        <f>+S353-BC353</f>
        <v>0</v>
      </c>
      <c r="CE354" s="17" t="s">
        <v>672</v>
      </c>
      <c r="CF354" s="158" t="s">
        <v>1389</v>
      </c>
      <c r="CG354" s="103" t="s">
        <v>2525</v>
      </c>
      <c r="CH354" s="275">
        <v>3600400415207</v>
      </c>
      <c r="CI354" s="447"/>
      <c r="CJ354" s="17"/>
      <c r="CK354" s="276"/>
      <c r="CL354" s="17"/>
      <c r="CM354" s="273"/>
      <c r="CN354" s="17"/>
      <c r="CO354" s="158"/>
    </row>
    <row r="355" spans="1:93">
      <c r="A355" s="452" t="s">
        <v>4673</v>
      </c>
      <c r="B355" s="83" t="s">
        <v>709</v>
      </c>
      <c r="C355" s="129" t="s">
        <v>672</v>
      </c>
      <c r="D355" s="158" t="s">
        <v>1231</v>
      </c>
      <c r="E355" s="92" t="s">
        <v>3891</v>
      </c>
      <c r="F355" s="452" t="s">
        <v>4673</v>
      </c>
      <c r="G355" s="59" t="s">
        <v>1580</v>
      </c>
      <c r="H355" s="449" t="s">
        <v>3999</v>
      </c>
      <c r="I355" s="234">
        <v>28858.9</v>
      </c>
      <c r="J355" s="234">
        <v>0</v>
      </c>
      <c r="K355" s="234">
        <v>33.979999999999997</v>
      </c>
      <c r="L355" s="234">
        <v>0</v>
      </c>
      <c r="M355" s="85">
        <v>0</v>
      </c>
      <c r="N355" s="85">
        <v>0</v>
      </c>
      <c r="O355" s="234">
        <v>0</v>
      </c>
      <c r="P355" s="234">
        <v>0</v>
      </c>
      <c r="Q355" s="234">
        <v>0</v>
      </c>
      <c r="R355" s="234">
        <v>25117</v>
      </c>
      <c r="S355" s="234">
        <v>3775.880000000001</v>
      </c>
      <c r="T355" s="227" t="s">
        <v>1581</v>
      </c>
      <c r="U355" s="496">
        <v>951</v>
      </c>
      <c r="V355" s="129" t="s">
        <v>672</v>
      </c>
      <c r="W355" s="158" t="s">
        <v>1231</v>
      </c>
      <c r="X355" s="92" t="s">
        <v>3891</v>
      </c>
      <c r="Y355" s="261">
        <v>3600400417285</v>
      </c>
      <c r="Z355" s="228" t="s">
        <v>1581</v>
      </c>
      <c r="AA355" s="266">
        <v>25117</v>
      </c>
      <c r="AB355" s="66">
        <v>23830</v>
      </c>
      <c r="AC355" s="65"/>
      <c r="AD355" s="266">
        <v>863</v>
      </c>
      <c r="AE355" s="266">
        <v>424</v>
      </c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>
        <v>0</v>
      </c>
      <c r="AU355" s="65"/>
      <c r="AV355" s="148"/>
      <c r="AW355" s="65"/>
      <c r="AX355" s="65">
        <v>0</v>
      </c>
      <c r="AY355" s="66"/>
      <c r="AZ355" s="66">
        <v>0</v>
      </c>
      <c r="BA355" s="74">
        <v>0</v>
      </c>
      <c r="BB355" s="66">
        <v>28892.880000000001</v>
      </c>
      <c r="BC355" s="66">
        <v>3775.880000000001</v>
      </c>
      <c r="BD355" s="252"/>
      <c r="BE355" s="170">
        <v>952</v>
      </c>
      <c r="BF355" s="101" t="s">
        <v>4093</v>
      </c>
      <c r="BG355" s="158" t="s">
        <v>1231</v>
      </c>
      <c r="BH355" s="92" t="s">
        <v>3891</v>
      </c>
      <c r="BI355" s="169">
        <v>23830</v>
      </c>
      <c r="BJ355" s="124">
        <v>23830</v>
      </c>
      <c r="BK355" s="124">
        <v>0</v>
      </c>
      <c r="BL355" s="158"/>
      <c r="BM355" s="48"/>
      <c r="BN355" s="67"/>
      <c r="BO355" s="67"/>
      <c r="BP355" s="48"/>
      <c r="BQ355" s="368" t="s">
        <v>4246</v>
      </c>
      <c r="BR355" s="380" t="s">
        <v>4247</v>
      </c>
      <c r="BS355" s="381" t="s">
        <v>709</v>
      </c>
      <c r="BT355" s="382" t="s">
        <v>4161</v>
      </c>
      <c r="BU355" s="383" t="s">
        <v>3260</v>
      </c>
      <c r="BV355" s="384" t="s">
        <v>128</v>
      </c>
      <c r="BW355" s="384">
        <v>60110</v>
      </c>
      <c r="BX355" s="385" t="s">
        <v>4248</v>
      </c>
      <c r="BY355" s="61"/>
      <c r="BZ355" s="495">
        <v>951</v>
      </c>
      <c r="CA355" s="320" t="b">
        <f>EXACT(A355,CH355)</f>
        <v>1</v>
      </c>
      <c r="CB355" s="318" t="b">
        <f>EXACT(D355,CF355)</f>
        <v>1</v>
      </c>
      <c r="CC355" s="318" t="b">
        <f>EXACT(E355,CG355)</f>
        <v>1</v>
      </c>
      <c r="CD355" s="502">
        <f>+S354-BC354</f>
        <v>0</v>
      </c>
      <c r="CE355" s="17" t="s">
        <v>672</v>
      </c>
      <c r="CF355" s="17" t="s">
        <v>1231</v>
      </c>
      <c r="CG355" s="103" t="s">
        <v>3891</v>
      </c>
      <c r="CH355" s="275">
        <v>3600400417285</v>
      </c>
    </row>
    <row r="356" spans="1:93" s="51" customFormat="1">
      <c r="A356" s="452" t="s">
        <v>7436</v>
      </c>
      <c r="B356" s="83" t="s">
        <v>709</v>
      </c>
      <c r="C356" s="237" t="s">
        <v>672</v>
      </c>
      <c r="D356" s="158" t="s">
        <v>415</v>
      </c>
      <c r="E356" s="86" t="s">
        <v>1208</v>
      </c>
      <c r="F356" s="452" t="s">
        <v>7436</v>
      </c>
      <c r="G356" s="59" t="s">
        <v>1580</v>
      </c>
      <c r="H356" s="449" t="s">
        <v>6892</v>
      </c>
      <c r="I356" s="244">
        <v>40951.279999999999</v>
      </c>
      <c r="J356" s="310">
        <v>0</v>
      </c>
      <c r="K356" s="81">
        <v>0</v>
      </c>
      <c r="L356" s="81">
        <v>0</v>
      </c>
      <c r="M356" s="85">
        <v>0</v>
      </c>
      <c r="N356" s="81">
        <v>0</v>
      </c>
      <c r="O356" s="81">
        <v>0</v>
      </c>
      <c r="P356" s="85">
        <v>840.96</v>
      </c>
      <c r="Q356" s="81">
        <v>0</v>
      </c>
      <c r="R356" s="85">
        <v>29538</v>
      </c>
      <c r="S356" s="81">
        <v>10572.32</v>
      </c>
      <c r="T356" s="227" t="s">
        <v>1581</v>
      </c>
      <c r="U356" s="496">
        <v>418</v>
      </c>
      <c r="V356" s="237" t="s">
        <v>672</v>
      </c>
      <c r="W356" s="158" t="s">
        <v>415</v>
      </c>
      <c r="X356" s="422" t="s">
        <v>1208</v>
      </c>
      <c r="Y356" s="262">
        <v>3600400417773</v>
      </c>
      <c r="Z356" s="228" t="s">
        <v>1581</v>
      </c>
      <c r="AA356" s="54">
        <v>30378.959999999999</v>
      </c>
      <c r="AB356" s="55">
        <v>28675</v>
      </c>
      <c r="AC356" s="56"/>
      <c r="AD356" s="175">
        <v>863</v>
      </c>
      <c r="AE356" s="175"/>
      <c r="AF356" s="55"/>
      <c r="AG356" s="55"/>
      <c r="AH356" s="55"/>
      <c r="AI356" s="55"/>
      <c r="AJ356" s="55"/>
      <c r="AK356" s="55"/>
      <c r="AL356" s="55"/>
      <c r="AM356" s="57"/>
      <c r="AN356" s="57"/>
      <c r="AO356" s="57"/>
      <c r="AP356" s="57"/>
      <c r="AQ356" s="58"/>
      <c r="AR356" s="57"/>
      <c r="AS356" s="57"/>
      <c r="AT356" s="57"/>
      <c r="AU356" s="57"/>
      <c r="AV356" s="147"/>
      <c r="AW356" s="57"/>
      <c r="AX356" s="57">
        <v>0</v>
      </c>
      <c r="AY356" s="58"/>
      <c r="AZ356" s="58">
        <v>840.96</v>
      </c>
      <c r="BA356" s="74">
        <v>0</v>
      </c>
      <c r="BB356" s="58">
        <v>40951.279999999999</v>
      </c>
      <c r="BC356" s="58">
        <v>10572.32</v>
      </c>
      <c r="BD356" s="252"/>
      <c r="BE356" s="170">
        <v>419</v>
      </c>
      <c r="BF356" s="101" t="s">
        <v>7043</v>
      </c>
      <c r="BG356" s="158" t="s">
        <v>415</v>
      </c>
      <c r="BH356" s="92" t="s">
        <v>1208</v>
      </c>
      <c r="BI356" s="124">
        <v>28675</v>
      </c>
      <c r="BJ356" s="124">
        <v>28675</v>
      </c>
      <c r="BK356" s="124">
        <v>0</v>
      </c>
      <c r="BL356" s="158"/>
      <c r="BM356" s="59"/>
      <c r="BN356" s="60"/>
      <c r="BO356" s="60"/>
      <c r="BP356" s="48"/>
      <c r="BQ356" s="368" t="s">
        <v>7234</v>
      </c>
      <c r="BR356" s="380" t="s">
        <v>727</v>
      </c>
      <c r="BS356" s="381" t="s">
        <v>709</v>
      </c>
      <c r="BT356" s="382" t="s">
        <v>755</v>
      </c>
      <c r="BU356" s="383" t="s">
        <v>702</v>
      </c>
      <c r="BV356" s="384" t="s">
        <v>1581</v>
      </c>
      <c r="BW356" s="384">
        <v>60110</v>
      </c>
      <c r="BX356" s="385" t="s">
        <v>7235</v>
      </c>
      <c r="BY356" s="62"/>
      <c r="BZ356" s="495">
        <v>419</v>
      </c>
      <c r="CA356" s="320" t="b">
        <f>EXACT(A356,CH356)</f>
        <v>1</v>
      </c>
      <c r="CB356" s="318" t="b">
        <f>EXACT(D356,CF356)</f>
        <v>1</v>
      </c>
      <c r="CC356" s="318" t="b">
        <f>EXACT(E356,CG356)</f>
        <v>1</v>
      </c>
      <c r="CD356" s="502">
        <f>+S355-BC355</f>
        <v>0</v>
      </c>
      <c r="CE356" s="17" t="s">
        <v>672</v>
      </c>
      <c r="CF356" s="157" t="s">
        <v>415</v>
      </c>
      <c r="CG356" s="103" t="s">
        <v>1208</v>
      </c>
      <c r="CH356" s="311">
        <v>3600400417773</v>
      </c>
      <c r="CJ356" s="17"/>
      <c r="CK356" s="276"/>
      <c r="CL356" s="17"/>
      <c r="CM356" s="273"/>
      <c r="CN356" s="17"/>
      <c r="CO356" s="157"/>
    </row>
    <row r="357" spans="1:93">
      <c r="A357" s="452" t="s">
        <v>4702</v>
      </c>
      <c r="B357" s="83" t="s">
        <v>709</v>
      </c>
      <c r="C357" s="241" t="s">
        <v>672</v>
      </c>
      <c r="D357" s="158" t="s">
        <v>404</v>
      </c>
      <c r="E357" s="92" t="s">
        <v>1144</v>
      </c>
      <c r="F357" s="452" t="s">
        <v>4702</v>
      </c>
      <c r="G357" s="59" t="s">
        <v>1580</v>
      </c>
      <c r="H357" s="449" t="s">
        <v>1145</v>
      </c>
      <c r="I357" s="234">
        <v>10278.4</v>
      </c>
      <c r="J357" s="234">
        <v>0</v>
      </c>
      <c r="K357" s="234">
        <v>266.35000000000002</v>
      </c>
      <c r="L357" s="234">
        <v>0</v>
      </c>
      <c r="M357" s="85">
        <v>3731</v>
      </c>
      <c r="N357" s="85">
        <v>0</v>
      </c>
      <c r="O357" s="234">
        <v>0</v>
      </c>
      <c r="P357" s="234">
        <v>0</v>
      </c>
      <c r="Q357" s="234">
        <v>0</v>
      </c>
      <c r="R357" s="234">
        <v>7287</v>
      </c>
      <c r="S357" s="234">
        <v>5188.75</v>
      </c>
      <c r="T357" s="227" t="s">
        <v>1581</v>
      </c>
      <c r="U357" s="496">
        <v>920</v>
      </c>
      <c r="V357" s="241" t="s">
        <v>672</v>
      </c>
      <c r="W357" s="158" t="s">
        <v>404</v>
      </c>
      <c r="X357" s="92" t="s">
        <v>1144</v>
      </c>
      <c r="Y357" s="262">
        <v>3600400418389</v>
      </c>
      <c r="Z357" s="228" t="s">
        <v>1581</v>
      </c>
      <c r="AA357" s="266">
        <v>9087</v>
      </c>
      <c r="AB357" s="66">
        <v>6000</v>
      </c>
      <c r="AC357" s="65"/>
      <c r="AD357" s="266">
        <v>863</v>
      </c>
      <c r="AE357" s="266">
        <v>424</v>
      </c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148"/>
      <c r="AW357" s="65"/>
      <c r="AX357" s="65">
        <v>1800</v>
      </c>
      <c r="AY357" s="66"/>
      <c r="AZ357" s="66">
        <v>0</v>
      </c>
      <c r="BA357" s="74">
        <v>0</v>
      </c>
      <c r="BB357" s="66">
        <v>14275.75</v>
      </c>
      <c r="BC357" s="66">
        <v>5188.75</v>
      </c>
      <c r="BD357" s="252"/>
      <c r="BE357" s="170">
        <v>921</v>
      </c>
      <c r="BF357" s="101" t="s">
        <v>1168</v>
      </c>
      <c r="BG357" s="158" t="s">
        <v>404</v>
      </c>
      <c r="BH357" s="92" t="s">
        <v>1144</v>
      </c>
      <c r="BI357" s="169">
        <v>10430</v>
      </c>
      <c r="BJ357" s="124">
        <v>6000</v>
      </c>
      <c r="BK357" s="124">
        <v>4430</v>
      </c>
      <c r="BL357" s="158"/>
      <c r="BM357" s="48"/>
      <c r="BN357" s="67"/>
      <c r="BO357" s="67"/>
      <c r="BP357" s="59"/>
      <c r="BQ357" s="370">
        <v>85</v>
      </c>
      <c r="BR357" s="387" t="s">
        <v>727</v>
      </c>
      <c r="BS357" s="381" t="s">
        <v>709</v>
      </c>
      <c r="BT357" s="388" t="s">
        <v>755</v>
      </c>
      <c r="BU357" s="388" t="s">
        <v>702</v>
      </c>
      <c r="BV357" s="388" t="s">
        <v>1581</v>
      </c>
      <c r="BW357" s="389">
        <v>60110</v>
      </c>
      <c r="BX357" s="389"/>
      <c r="BY357" s="84"/>
      <c r="BZ357" s="475">
        <v>920</v>
      </c>
      <c r="CA357" s="320" t="b">
        <f>EXACT(A357,CH357)</f>
        <v>1</v>
      </c>
      <c r="CB357" s="318" t="b">
        <f>EXACT(D357,CF357)</f>
        <v>1</v>
      </c>
      <c r="CC357" s="318" t="b">
        <f>EXACT(E357,CG357)</f>
        <v>1</v>
      </c>
      <c r="CD357" s="502">
        <f>+S356-BC356</f>
        <v>0</v>
      </c>
      <c r="CE357" s="17" t="s">
        <v>672</v>
      </c>
      <c r="CF357" s="90" t="s">
        <v>404</v>
      </c>
      <c r="CG357" s="103" t="s">
        <v>1144</v>
      </c>
      <c r="CH357" s="275">
        <v>3600400418389</v>
      </c>
      <c r="CI357" s="51"/>
      <c r="CM357" s="273"/>
      <c r="CO357" s="157"/>
    </row>
    <row r="358" spans="1:93" s="51" customFormat="1">
      <c r="A358" s="452" t="s">
        <v>4489</v>
      </c>
      <c r="B358" s="83" t="s">
        <v>709</v>
      </c>
      <c r="C358" s="129" t="s">
        <v>672</v>
      </c>
      <c r="D358" s="158" t="s">
        <v>1257</v>
      </c>
      <c r="E358" s="92" t="s">
        <v>390</v>
      </c>
      <c r="F358" s="452" t="s">
        <v>4489</v>
      </c>
      <c r="G358" s="59" t="s">
        <v>1580</v>
      </c>
      <c r="H358" s="449" t="s">
        <v>1988</v>
      </c>
      <c r="I358" s="234">
        <v>18536.8</v>
      </c>
      <c r="J358" s="234">
        <v>0</v>
      </c>
      <c r="K358" s="234">
        <v>0</v>
      </c>
      <c r="L358" s="234">
        <v>0</v>
      </c>
      <c r="M358" s="85">
        <v>1394</v>
      </c>
      <c r="N358" s="85">
        <v>0</v>
      </c>
      <c r="O358" s="234">
        <v>0</v>
      </c>
      <c r="P358" s="234">
        <v>0</v>
      </c>
      <c r="Q358" s="234">
        <v>0</v>
      </c>
      <c r="R358" s="234">
        <v>3157</v>
      </c>
      <c r="S358" s="234">
        <v>16773.8</v>
      </c>
      <c r="T358" s="227" t="s">
        <v>1581</v>
      </c>
      <c r="U358" s="496">
        <v>1150</v>
      </c>
      <c r="V358" s="129" t="s">
        <v>672</v>
      </c>
      <c r="W358" s="158" t="s">
        <v>1257</v>
      </c>
      <c r="X358" s="92" t="s">
        <v>390</v>
      </c>
      <c r="Y358" s="262">
        <v>3600400431628</v>
      </c>
      <c r="Z358" s="228" t="s">
        <v>1581</v>
      </c>
      <c r="AA358" s="54">
        <v>3157</v>
      </c>
      <c r="AB358" s="55">
        <v>1870</v>
      </c>
      <c r="AC358" s="56"/>
      <c r="AD358" s="175">
        <v>863</v>
      </c>
      <c r="AE358" s="175">
        <v>424</v>
      </c>
      <c r="AF358" s="55"/>
      <c r="AG358" s="55"/>
      <c r="AH358" s="55"/>
      <c r="AI358" s="55"/>
      <c r="AJ358" s="55"/>
      <c r="AK358" s="55"/>
      <c r="AL358" s="55"/>
      <c r="AM358" s="57"/>
      <c r="AN358" s="57"/>
      <c r="AO358" s="57"/>
      <c r="AP358" s="57"/>
      <c r="AQ358" s="58"/>
      <c r="AR358" s="57"/>
      <c r="AS358" s="57"/>
      <c r="AT358" s="57"/>
      <c r="AU358" s="57"/>
      <c r="AV358" s="147"/>
      <c r="AW358" s="57"/>
      <c r="AX358" s="57">
        <v>0</v>
      </c>
      <c r="AY358" s="58"/>
      <c r="AZ358" s="58">
        <v>0</v>
      </c>
      <c r="BA358" s="74">
        <v>0</v>
      </c>
      <c r="BB358" s="58">
        <v>19930.8</v>
      </c>
      <c r="BC358" s="58">
        <v>16773.8</v>
      </c>
      <c r="BD358" s="252"/>
      <c r="BE358" s="170">
        <v>1151</v>
      </c>
      <c r="BF358" s="101" t="s">
        <v>104</v>
      </c>
      <c r="BG358" s="158" t="s">
        <v>1257</v>
      </c>
      <c r="BH358" s="92" t="s">
        <v>390</v>
      </c>
      <c r="BI358" s="124">
        <v>1870</v>
      </c>
      <c r="BJ358" s="124">
        <v>1870</v>
      </c>
      <c r="BK358" s="124">
        <v>0</v>
      </c>
      <c r="BL358" s="158"/>
      <c r="BM358" s="59"/>
      <c r="BN358" s="60"/>
      <c r="BO358" s="60"/>
      <c r="BP358" s="48"/>
      <c r="BQ358" s="368" t="s">
        <v>385</v>
      </c>
      <c r="BR358" s="380" t="s">
        <v>698</v>
      </c>
      <c r="BS358" s="381" t="s">
        <v>709</v>
      </c>
      <c r="BT358" s="382" t="s">
        <v>702</v>
      </c>
      <c r="BU358" s="383" t="s">
        <v>702</v>
      </c>
      <c r="BV358" s="384" t="s">
        <v>1581</v>
      </c>
      <c r="BW358" s="384">
        <v>60110</v>
      </c>
      <c r="BX358" s="385" t="s">
        <v>386</v>
      </c>
      <c r="BY358" s="76"/>
      <c r="BZ358" s="495">
        <v>1149</v>
      </c>
      <c r="CA358" s="320" t="b">
        <f>EXACT(A358,CH358)</f>
        <v>1</v>
      </c>
      <c r="CB358" s="318" t="b">
        <f>EXACT(D358,CF358)</f>
        <v>1</v>
      </c>
      <c r="CC358" s="318" t="b">
        <f>EXACT(E358,CG358)</f>
        <v>1</v>
      </c>
      <c r="CD358" s="502">
        <f>+S357-BC357</f>
        <v>0</v>
      </c>
      <c r="CE358" s="17" t="s">
        <v>672</v>
      </c>
      <c r="CF358" s="51" t="s">
        <v>1257</v>
      </c>
      <c r="CG358" s="51" t="s">
        <v>390</v>
      </c>
      <c r="CH358" s="312">
        <v>3600400431628</v>
      </c>
      <c r="CI358" s="447"/>
      <c r="CJ358" s="17"/>
      <c r="CK358" s="276"/>
      <c r="CL358" s="17"/>
      <c r="CM358" s="273"/>
      <c r="CN358" s="17"/>
      <c r="CO358" s="364"/>
    </row>
    <row r="359" spans="1:93" s="51" customFormat="1">
      <c r="A359" s="452" t="s">
        <v>6013</v>
      </c>
      <c r="B359" s="83" t="s">
        <v>709</v>
      </c>
      <c r="C359" s="86" t="s">
        <v>672</v>
      </c>
      <c r="D359" s="86" t="s">
        <v>6011</v>
      </c>
      <c r="E359" s="92" t="s">
        <v>6012</v>
      </c>
      <c r="F359" s="452" t="s">
        <v>6013</v>
      </c>
      <c r="G359" s="59" t="s">
        <v>1580</v>
      </c>
      <c r="H359" s="283" t="s">
        <v>6255</v>
      </c>
      <c r="I359" s="244">
        <v>38524.400000000001</v>
      </c>
      <c r="J359" s="310">
        <v>0</v>
      </c>
      <c r="K359" s="81">
        <v>0</v>
      </c>
      <c r="L359" s="81">
        <v>0</v>
      </c>
      <c r="M359" s="85">
        <v>0</v>
      </c>
      <c r="N359" s="81">
        <v>0</v>
      </c>
      <c r="O359" s="81">
        <v>0</v>
      </c>
      <c r="P359" s="85">
        <v>92.88</v>
      </c>
      <c r="Q359" s="81">
        <v>0</v>
      </c>
      <c r="R359" s="85">
        <v>863</v>
      </c>
      <c r="S359" s="81">
        <v>37568.520000000004</v>
      </c>
      <c r="T359" s="227" t="s">
        <v>1581</v>
      </c>
      <c r="U359" s="496">
        <v>133</v>
      </c>
      <c r="V359" s="86" t="s">
        <v>672</v>
      </c>
      <c r="W359" s="86" t="s">
        <v>6011</v>
      </c>
      <c r="X359" s="92" t="s">
        <v>6012</v>
      </c>
      <c r="Y359" s="261">
        <v>3600400438771</v>
      </c>
      <c r="Z359" s="228" t="s">
        <v>1581</v>
      </c>
      <c r="AA359" s="266">
        <v>955.88</v>
      </c>
      <c r="AB359" s="65">
        <v>0</v>
      </c>
      <c r="AC359" s="65"/>
      <c r="AD359" s="65">
        <v>863</v>
      </c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148"/>
      <c r="AW359" s="65"/>
      <c r="AX359" s="65">
        <v>0</v>
      </c>
      <c r="AY359" s="65"/>
      <c r="AZ359" s="65">
        <v>92.88</v>
      </c>
      <c r="BA359" s="57">
        <v>0</v>
      </c>
      <c r="BB359" s="65">
        <v>38524.400000000001</v>
      </c>
      <c r="BC359" s="65">
        <v>37568.520000000004</v>
      </c>
      <c r="BD359" s="260"/>
      <c r="BE359" s="170">
        <v>133</v>
      </c>
      <c r="BF359" s="163" t="s">
        <v>6366</v>
      </c>
      <c r="BG359" s="86" t="s">
        <v>6011</v>
      </c>
      <c r="BH359" s="86" t="s">
        <v>6012</v>
      </c>
      <c r="BI359" s="171">
        <v>0</v>
      </c>
      <c r="BJ359" s="172">
        <v>0</v>
      </c>
      <c r="BK359" s="171">
        <v>0</v>
      </c>
      <c r="BL359" s="86"/>
      <c r="BM359" s="48"/>
      <c r="BN359" s="67"/>
      <c r="BO359" s="67"/>
      <c r="BP359" s="48"/>
      <c r="BQ359" s="368">
        <v>102</v>
      </c>
      <c r="BR359" s="380" t="s">
        <v>698</v>
      </c>
      <c r="BS359" s="381" t="s">
        <v>709</v>
      </c>
      <c r="BT359" s="382" t="s">
        <v>702</v>
      </c>
      <c r="BU359" s="383" t="s">
        <v>702</v>
      </c>
      <c r="BV359" s="384" t="s">
        <v>1581</v>
      </c>
      <c r="BW359" s="384">
        <v>60110</v>
      </c>
      <c r="BX359" s="385" t="s">
        <v>6620</v>
      </c>
      <c r="BY359" s="22"/>
      <c r="BZ359" s="495">
        <v>133</v>
      </c>
      <c r="CA359" s="320" t="b">
        <f>EXACT(A359,CH359)</f>
        <v>1</v>
      </c>
      <c r="CB359" s="318" t="b">
        <f>EXACT(D359,CF359)</f>
        <v>1</v>
      </c>
      <c r="CC359" s="318" t="b">
        <f>EXACT(E359,CG359)</f>
        <v>1</v>
      </c>
      <c r="CD359" s="502">
        <f>+S359-BC359</f>
        <v>0</v>
      </c>
      <c r="CE359" s="17" t="s">
        <v>672</v>
      </c>
      <c r="CF359" s="17" t="s">
        <v>6011</v>
      </c>
      <c r="CG359" s="103" t="s">
        <v>6012</v>
      </c>
      <c r="CH359" s="275">
        <v>3600400438771</v>
      </c>
      <c r="CJ359" s="17"/>
      <c r="CK359" s="276"/>
      <c r="CL359" s="17"/>
      <c r="CM359" s="273"/>
      <c r="CN359" s="17"/>
      <c r="CO359" s="457"/>
    </row>
    <row r="360" spans="1:93" s="51" customFormat="1">
      <c r="A360" s="452" t="s">
        <v>4395</v>
      </c>
      <c r="B360" s="83" t="s">
        <v>709</v>
      </c>
      <c r="C360" s="129" t="s">
        <v>672</v>
      </c>
      <c r="D360" s="158" t="s">
        <v>2369</v>
      </c>
      <c r="E360" s="92" t="s">
        <v>2370</v>
      </c>
      <c r="F360" s="452" t="s">
        <v>4395</v>
      </c>
      <c r="G360" s="59" t="s">
        <v>1580</v>
      </c>
      <c r="H360" s="449" t="s">
        <v>2494</v>
      </c>
      <c r="I360" s="234">
        <v>39912.6</v>
      </c>
      <c r="J360" s="234">
        <v>0</v>
      </c>
      <c r="K360" s="234">
        <v>79.28</v>
      </c>
      <c r="L360" s="234">
        <v>0</v>
      </c>
      <c r="M360" s="85">
        <v>1116</v>
      </c>
      <c r="N360" s="85">
        <v>0</v>
      </c>
      <c r="O360" s="234">
        <v>0</v>
      </c>
      <c r="P360" s="234">
        <v>0</v>
      </c>
      <c r="Q360" s="234">
        <v>0</v>
      </c>
      <c r="R360" s="234">
        <v>24722</v>
      </c>
      <c r="S360" s="234">
        <v>16385.879999999997</v>
      </c>
      <c r="T360" s="227" t="s">
        <v>1581</v>
      </c>
      <c r="U360" s="496">
        <v>131</v>
      </c>
      <c r="V360" s="129" t="s">
        <v>672</v>
      </c>
      <c r="W360" s="158" t="s">
        <v>2369</v>
      </c>
      <c r="X360" s="92" t="s">
        <v>2370</v>
      </c>
      <c r="Y360" s="262">
        <v>3600400455489</v>
      </c>
      <c r="Z360" s="228" t="s">
        <v>1581</v>
      </c>
      <c r="AA360" s="266">
        <v>24722</v>
      </c>
      <c r="AB360" s="65">
        <v>23435</v>
      </c>
      <c r="AC360" s="65"/>
      <c r="AD360" s="65">
        <v>863</v>
      </c>
      <c r="AE360" s="65">
        <v>424</v>
      </c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148"/>
      <c r="AW360" s="65"/>
      <c r="AX360" s="65">
        <v>0</v>
      </c>
      <c r="AY360" s="65"/>
      <c r="AZ360" s="65">
        <v>0</v>
      </c>
      <c r="BA360" s="57">
        <v>0</v>
      </c>
      <c r="BB360" s="65">
        <v>41107.879999999997</v>
      </c>
      <c r="BC360" s="65">
        <v>16385.879999999997</v>
      </c>
      <c r="BD360" s="252"/>
      <c r="BE360" s="170">
        <v>131</v>
      </c>
      <c r="BF360" s="163" t="s">
        <v>2410</v>
      </c>
      <c r="BG360" s="158" t="s">
        <v>2369</v>
      </c>
      <c r="BH360" s="92" t="s">
        <v>2370</v>
      </c>
      <c r="BI360" s="171">
        <v>23435</v>
      </c>
      <c r="BJ360" s="172">
        <v>23435</v>
      </c>
      <c r="BK360" s="171">
        <v>0</v>
      </c>
      <c r="BL360" s="86"/>
      <c r="BM360" s="48" t="s">
        <v>690</v>
      </c>
      <c r="BN360" s="67"/>
      <c r="BO360" s="67"/>
      <c r="BP360" s="48"/>
      <c r="BQ360" s="368" t="s">
        <v>2474</v>
      </c>
      <c r="BR360" s="380" t="s">
        <v>698</v>
      </c>
      <c r="BS360" s="381" t="s">
        <v>709</v>
      </c>
      <c r="BT360" s="382" t="s">
        <v>805</v>
      </c>
      <c r="BU360" s="383" t="s">
        <v>702</v>
      </c>
      <c r="BV360" s="384" t="s">
        <v>1581</v>
      </c>
      <c r="BW360" s="384">
        <v>60110</v>
      </c>
      <c r="BX360" s="385" t="s">
        <v>2475</v>
      </c>
      <c r="BY360" s="22"/>
      <c r="BZ360" s="495">
        <v>131</v>
      </c>
      <c r="CA360" s="320" t="b">
        <f>EXACT(A360,CH360)</f>
        <v>1</v>
      </c>
      <c r="CB360" s="318" t="b">
        <f>EXACT(D360,CF360)</f>
        <v>1</v>
      </c>
      <c r="CC360" s="318" t="b">
        <f>EXACT(E360,CG360)</f>
        <v>1</v>
      </c>
      <c r="CD360" s="502">
        <f>+S360-BC360</f>
        <v>0</v>
      </c>
      <c r="CE360" s="51" t="s">
        <v>672</v>
      </c>
      <c r="CF360" s="51" t="s">
        <v>2369</v>
      </c>
      <c r="CG360" s="51" t="s">
        <v>2370</v>
      </c>
      <c r="CH360" s="312">
        <v>3600400455489</v>
      </c>
      <c r="CJ360" s="17"/>
      <c r="CK360" s="276"/>
      <c r="CL360" s="17"/>
      <c r="CM360" s="273"/>
      <c r="CN360" s="17"/>
      <c r="CO360" s="157"/>
    </row>
    <row r="361" spans="1:93">
      <c r="A361" s="452" t="s">
        <v>6016</v>
      </c>
      <c r="B361" s="83" t="s">
        <v>709</v>
      </c>
      <c r="C361" s="237" t="s">
        <v>672</v>
      </c>
      <c r="D361" s="86" t="s">
        <v>6014</v>
      </c>
      <c r="E361" s="92" t="s">
        <v>6015</v>
      </c>
      <c r="F361" s="452" t="s">
        <v>6016</v>
      </c>
      <c r="G361" s="59" t="s">
        <v>1580</v>
      </c>
      <c r="H361" s="283" t="s">
        <v>6256</v>
      </c>
      <c r="I361" s="244">
        <v>32155.9</v>
      </c>
      <c r="J361" s="310">
        <v>0</v>
      </c>
      <c r="K361" s="81">
        <v>0</v>
      </c>
      <c r="L361" s="81">
        <v>0</v>
      </c>
      <c r="M361" s="85">
        <v>0</v>
      </c>
      <c r="N361" s="81">
        <v>0</v>
      </c>
      <c r="O361" s="81">
        <v>0</v>
      </c>
      <c r="P361" s="85">
        <v>316.12</v>
      </c>
      <c r="Q361" s="81">
        <v>0</v>
      </c>
      <c r="R361" s="85">
        <v>4562</v>
      </c>
      <c r="S361" s="81">
        <v>27277.780000000002</v>
      </c>
      <c r="T361" s="227" t="s">
        <v>1581</v>
      </c>
      <c r="U361" s="496">
        <v>530</v>
      </c>
      <c r="V361" s="237" t="s">
        <v>672</v>
      </c>
      <c r="W361" s="86" t="s">
        <v>6014</v>
      </c>
      <c r="X361" s="92" t="s">
        <v>6015</v>
      </c>
      <c r="Y361" s="261">
        <v>3600400460245</v>
      </c>
      <c r="Z361" s="228" t="s">
        <v>1581</v>
      </c>
      <c r="AA361" s="266">
        <v>4878.12</v>
      </c>
      <c r="AB361" s="65">
        <v>3275</v>
      </c>
      <c r="AC361" s="65"/>
      <c r="AD361" s="65">
        <v>863</v>
      </c>
      <c r="AE361" s="65">
        <v>424</v>
      </c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148"/>
      <c r="AW361" s="65"/>
      <c r="AX361" s="65">
        <v>0</v>
      </c>
      <c r="AY361" s="65"/>
      <c r="AZ361" s="65">
        <v>316.12</v>
      </c>
      <c r="BA361" s="57">
        <v>0</v>
      </c>
      <c r="BB361" s="65">
        <v>32155.9</v>
      </c>
      <c r="BC361" s="65">
        <v>27277.780000000002</v>
      </c>
      <c r="BD361" s="260"/>
      <c r="BE361" s="170">
        <v>531</v>
      </c>
      <c r="BF361" s="163" t="s">
        <v>6367</v>
      </c>
      <c r="BG361" s="86" t="s">
        <v>6014</v>
      </c>
      <c r="BH361" s="86" t="s">
        <v>6015</v>
      </c>
      <c r="BI361" s="171">
        <v>3275</v>
      </c>
      <c r="BJ361" s="172">
        <v>3275</v>
      </c>
      <c r="BK361" s="171">
        <v>0</v>
      </c>
      <c r="BL361" s="86"/>
      <c r="BM361" s="48"/>
      <c r="BN361" s="67"/>
      <c r="BO361" s="67"/>
      <c r="BP361" s="48"/>
      <c r="BQ361" s="368" t="s">
        <v>6536</v>
      </c>
      <c r="BR361" s="380" t="s">
        <v>689</v>
      </c>
      <c r="BS361" s="381" t="s">
        <v>709</v>
      </c>
      <c r="BT361" s="382" t="s">
        <v>1467</v>
      </c>
      <c r="BU361" s="383" t="s">
        <v>702</v>
      </c>
      <c r="BV361" s="384" t="s">
        <v>1581</v>
      </c>
      <c r="BW361" s="384">
        <v>60110</v>
      </c>
      <c r="BX361" s="385" t="s">
        <v>6537</v>
      </c>
      <c r="BZ361" s="495">
        <v>531</v>
      </c>
      <c r="CA361" s="320" t="b">
        <f>EXACT(A361,CH361)</f>
        <v>1</v>
      </c>
      <c r="CB361" s="318" t="b">
        <f>EXACT(D361,CF361)</f>
        <v>1</v>
      </c>
      <c r="CC361" s="318" t="b">
        <f>EXACT(E361,CG361)</f>
        <v>1</v>
      </c>
      <c r="CD361" s="502">
        <f>+S360-BC360</f>
        <v>0</v>
      </c>
      <c r="CE361" s="17" t="s">
        <v>672</v>
      </c>
      <c r="CF361" s="17" t="s">
        <v>6014</v>
      </c>
      <c r="CG361" s="103" t="s">
        <v>6015</v>
      </c>
      <c r="CH361" s="275">
        <v>3600400460245</v>
      </c>
    </row>
    <row r="362" spans="1:93">
      <c r="A362" s="452" t="s">
        <v>4669</v>
      </c>
      <c r="B362" s="83" t="s">
        <v>709</v>
      </c>
      <c r="C362" s="129" t="s">
        <v>695</v>
      </c>
      <c r="D362" s="158" t="s">
        <v>355</v>
      </c>
      <c r="E362" s="92" t="s">
        <v>3410</v>
      </c>
      <c r="F362" s="452" t="s">
        <v>4669</v>
      </c>
      <c r="G362" s="59" t="s">
        <v>1580</v>
      </c>
      <c r="H362" s="449" t="s">
        <v>3499</v>
      </c>
      <c r="I362" s="234">
        <v>27594.82</v>
      </c>
      <c r="J362" s="234">
        <v>0</v>
      </c>
      <c r="K362" s="234">
        <v>71.55</v>
      </c>
      <c r="L362" s="234">
        <v>0</v>
      </c>
      <c r="M362" s="85">
        <v>0</v>
      </c>
      <c r="N362" s="85">
        <v>0</v>
      </c>
      <c r="O362" s="234">
        <v>0</v>
      </c>
      <c r="P362" s="234">
        <v>91.65</v>
      </c>
      <c r="Q362" s="234">
        <v>0</v>
      </c>
      <c r="R362" s="234">
        <v>18863</v>
      </c>
      <c r="S362" s="234">
        <v>8711.7199999999975</v>
      </c>
      <c r="T362" s="227" t="s">
        <v>1581</v>
      </c>
      <c r="U362" s="496">
        <v>947</v>
      </c>
      <c r="V362" s="129" t="s">
        <v>695</v>
      </c>
      <c r="W362" s="158" t="s">
        <v>355</v>
      </c>
      <c r="X362" s="92" t="s">
        <v>3410</v>
      </c>
      <c r="Y362" s="262">
        <v>3600400468882</v>
      </c>
      <c r="Z362" s="228" t="s">
        <v>1581</v>
      </c>
      <c r="AA362" s="266">
        <v>18954.650000000001</v>
      </c>
      <c r="AB362" s="65">
        <v>18000</v>
      </c>
      <c r="AC362" s="65"/>
      <c r="AD362" s="65">
        <v>863</v>
      </c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148"/>
      <c r="AW362" s="65"/>
      <c r="AX362" s="65">
        <v>0</v>
      </c>
      <c r="AY362" s="65"/>
      <c r="AZ362" s="65">
        <v>91.65</v>
      </c>
      <c r="BA362" s="57">
        <v>0</v>
      </c>
      <c r="BB362" s="65">
        <v>27666.37</v>
      </c>
      <c r="BC362" s="65">
        <v>8711.7199999999975</v>
      </c>
      <c r="BD362" s="252"/>
      <c r="BE362" s="170">
        <v>948</v>
      </c>
      <c r="BF362" s="163" t="s">
        <v>7122</v>
      </c>
      <c r="BG362" s="158" t="s">
        <v>355</v>
      </c>
      <c r="BH362" s="92" t="s">
        <v>3410</v>
      </c>
      <c r="BI362" s="171">
        <v>24818.05</v>
      </c>
      <c r="BJ362" s="172">
        <v>18000</v>
      </c>
      <c r="BK362" s="171">
        <v>6818.0499999999993</v>
      </c>
      <c r="BL362" s="86"/>
      <c r="BM362" s="48"/>
      <c r="BN362" s="67"/>
      <c r="BO362" s="67"/>
      <c r="BP362" s="48"/>
      <c r="BQ362" s="368" t="s">
        <v>3679</v>
      </c>
      <c r="BR362" s="380" t="s">
        <v>718</v>
      </c>
      <c r="BS362" s="381" t="s">
        <v>709</v>
      </c>
      <c r="BT362" s="382" t="s">
        <v>702</v>
      </c>
      <c r="BU362" s="383" t="s">
        <v>702</v>
      </c>
      <c r="BV362" s="384" t="s">
        <v>1581</v>
      </c>
      <c r="BW362" s="384">
        <v>60110</v>
      </c>
      <c r="BX362" s="385" t="s">
        <v>3680</v>
      </c>
      <c r="BZ362" s="495">
        <v>947</v>
      </c>
      <c r="CA362" s="320" t="b">
        <f>EXACT(A362,CH362)</f>
        <v>1</v>
      </c>
      <c r="CB362" s="318" t="b">
        <f>EXACT(D362,CF362)</f>
        <v>1</v>
      </c>
      <c r="CC362" s="318" t="b">
        <f>EXACT(E362,CG362)</f>
        <v>1</v>
      </c>
      <c r="CD362" s="502">
        <f>+S361-BC361</f>
        <v>0</v>
      </c>
      <c r="CE362" s="51" t="s">
        <v>695</v>
      </c>
      <c r="CF362" s="17" t="s">
        <v>355</v>
      </c>
      <c r="CG362" s="103" t="s">
        <v>3410</v>
      </c>
      <c r="CH362" s="275">
        <v>3600400468882</v>
      </c>
      <c r="CM362" s="273"/>
      <c r="CO362" s="364"/>
    </row>
    <row r="363" spans="1:93" s="51" customFormat="1">
      <c r="A363" s="511" t="s">
        <v>8530</v>
      </c>
      <c r="B363" s="83" t="s">
        <v>709</v>
      </c>
      <c r="C363" s="237" t="s">
        <v>686</v>
      </c>
      <c r="D363" s="17" t="s">
        <v>602</v>
      </c>
      <c r="E363" s="75" t="s">
        <v>8427</v>
      </c>
      <c r="F363" s="514" t="s">
        <v>8530</v>
      </c>
      <c r="G363" s="59" t="s">
        <v>1580</v>
      </c>
      <c r="H363" s="98" t="s">
        <v>8626</v>
      </c>
      <c r="I363" s="133">
        <v>34052.67</v>
      </c>
      <c r="J363" s="167">
        <v>0</v>
      </c>
      <c r="K363" s="18">
        <v>0</v>
      </c>
      <c r="L363" s="18">
        <v>0</v>
      </c>
      <c r="M363" s="53">
        <v>0</v>
      </c>
      <c r="N363" s="18">
        <v>0</v>
      </c>
      <c r="O363" s="18">
        <v>0</v>
      </c>
      <c r="P363" s="53">
        <v>265.13</v>
      </c>
      <c r="Q363" s="18">
        <v>0</v>
      </c>
      <c r="R363" s="53">
        <v>20863</v>
      </c>
      <c r="S363" s="18">
        <v>10292.339999999997</v>
      </c>
      <c r="T363" s="227" t="s">
        <v>1581</v>
      </c>
      <c r="U363" s="496">
        <v>1313</v>
      </c>
      <c r="V363" s="516" t="s">
        <v>686</v>
      </c>
      <c r="W363" s="17" t="s">
        <v>602</v>
      </c>
      <c r="X363" s="17" t="s">
        <v>8427</v>
      </c>
      <c r="Y363" s="261">
        <v>3600400469684</v>
      </c>
      <c r="Z363" s="228" t="s">
        <v>1581</v>
      </c>
      <c r="AA363" s="266">
        <v>23760.33</v>
      </c>
      <c r="AB363" s="65">
        <v>20000</v>
      </c>
      <c r="AC363" s="65"/>
      <c r="AD363" s="65">
        <v>863</v>
      </c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148"/>
      <c r="AW363" s="65"/>
      <c r="AX363" s="65">
        <v>2632.2</v>
      </c>
      <c r="AY363" s="65"/>
      <c r="AZ363" s="65">
        <v>265.13</v>
      </c>
      <c r="BA363" s="57">
        <v>0</v>
      </c>
      <c r="BB363" s="65">
        <v>34052.67</v>
      </c>
      <c r="BC363" s="65">
        <v>10292.339999999997</v>
      </c>
      <c r="BD363" s="260"/>
      <c r="BE363" s="170">
        <v>1315</v>
      </c>
      <c r="BF363" s="163" t="s">
        <v>8721</v>
      </c>
      <c r="BG363" s="51" t="s">
        <v>602</v>
      </c>
      <c r="BH363" s="17" t="s">
        <v>8427</v>
      </c>
      <c r="BI363" s="171">
        <v>29033.16</v>
      </c>
      <c r="BJ363" s="172">
        <v>20000</v>
      </c>
      <c r="BK363" s="171">
        <v>9033.16</v>
      </c>
      <c r="BL363" s="17"/>
      <c r="BM363" s="48"/>
      <c r="BN363" s="67"/>
      <c r="BO363" s="67"/>
      <c r="BP363" s="48"/>
      <c r="BQ363" s="435" t="s">
        <v>8856</v>
      </c>
      <c r="BR363" s="380">
        <v>1</v>
      </c>
      <c r="BS363" s="381"/>
      <c r="BT363" s="382" t="s">
        <v>805</v>
      </c>
      <c r="BU363" s="383" t="s">
        <v>702</v>
      </c>
      <c r="BV363" s="384" t="s">
        <v>1581</v>
      </c>
      <c r="BW363" s="384" t="s">
        <v>703</v>
      </c>
      <c r="BX363" s="385">
        <v>861446971</v>
      </c>
      <c r="BY363" s="22"/>
      <c r="BZ363" s="495">
        <v>1313</v>
      </c>
      <c r="CA363" s="320" t="b">
        <f>EXACT(A363,CH363)</f>
        <v>1</v>
      </c>
      <c r="CB363" s="318" t="b">
        <f>EXACT(D363,CF363)</f>
        <v>1</v>
      </c>
      <c r="CC363" s="318" t="b">
        <f>EXACT(E363,CG363)</f>
        <v>1</v>
      </c>
      <c r="CD363" s="502">
        <f>+S362-BC362</f>
        <v>0</v>
      </c>
      <c r="CE363" s="17" t="s">
        <v>686</v>
      </c>
      <c r="CF363" s="17" t="s">
        <v>602</v>
      </c>
      <c r="CG363" s="103" t="s">
        <v>8427</v>
      </c>
      <c r="CH363" s="275">
        <v>3600400469684</v>
      </c>
      <c r="CJ363" s="17"/>
      <c r="CK363" s="276"/>
      <c r="CM363" s="273"/>
      <c r="CN363" s="17"/>
      <c r="CO363" s="157"/>
    </row>
    <row r="364" spans="1:93" s="51" customFormat="1">
      <c r="A364" s="452" t="s">
        <v>7428</v>
      </c>
      <c r="B364" s="83" t="s">
        <v>709</v>
      </c>
      <c r="C364" s="237" t="s">
        <v>686</v>
      </c>
      <c r="D364" s="158" t="s">
        <v>6749</v>
      </c>
      <c r="E364" s="86" t="s">
        <v>6750</v>
      </c>
      <c r="F364" s="452" t="s">
        <v>7428</v>
      </c>
      <c r="G364" s="59" t="s">
        <v>1580</v>
      </c>
      <c r="H364" s="449" t="s">
        <v>6885</v>
      </c>
      <c r="I364" s="244">
        <v>33801.83</v>
      </c>
      <c r="J364" s="310">
        <v>0</v>
      </c>
      <c r="K364" s="81">
        <v>0</v>
      </c>
      <c r="L364" s="81">
        <v>0</v>
      </c>
      <c r="M364" s="85">
        <v>0</v>
      </c>
      <c r="N364" s="81">
        <v>0</v>
      </c>
      <c r="O364" s="81">
        <v>0</v>
      </c>
      <c r="P364" s="85">
        <v>209.31</v>
      </c>
      <c r="Q364" s="81">
        <v>0</v>
      </c>
      <c r="R364" s="85">
        <v>23552</v>
      </c>
      <c r="S364" s="81">
        <v>10040.52</v>
      </c>
      <c r="T364" s="227" t="s">
        <v>1581</v>
      </c>
      <c r="U364" s="496">
        <v>338</v>
      </c>
      <c r="V364" s="237" t="s">
        <v>686</v>
      </c>
      <c r="W364" s="158" t="s">
        <v>6749</v>
      </c>
      <c r="X364" s="422" t="s">
        <v>6750</v>
      </c>
      <c r="Y364" s="262">
        <v>3600400473142</v>
      </c>
      <c r="Z364" s="228" t="s">
        <v>1581</v>
      </c>
      <c r="AA364" s="54">
        <v>23761.31</v>
      </c>
      <c r="AB364" s="55">
        <v>22265</v>
      </c>
      <c r="AC364" s="56"/>
      <c r="AD364" s="175">
        <v>863</v>
      </c>
      <c r="AE364" s="175">
        <v>424</v>
      </c>
      <c r="AF364" s="55"/>
      <c r="AG364" s="55"/>
      <c r="AH364" s="55"/>
      <c r="AI364" s="55"/>
      <c r="AJ364" s="55"/>
      <c r="AK364" s="55"/>
      <c r="AL364" s="55"/>
      <c r="AM364" s="57"/>
      <c r="AN364" s="57"/>
      <c r="AO364" s="57"/>
      <c r="AP364" s="57"/>
      <c r="AQ364" s="58"/>
      <c r="AR364" s="58"/>
      <c r="AS364" s="57"/>
      <c r="AT364" s="57">
        <v>0</v>
      </c>
      <c r="AU364" s="57"/>
      <c r="AV364" s="147"/>
      <c r="AW364" s="57"/>
      <c r="AX364" s="57">
        <v>0</v>
      </c>
      <c r="AY364" s="58"/>
      <c r="AZ364" s="58">
        <v>209.31</v>
      </c>
      <c r="BA364" s="74">
        <v>0</v>
      </c>
      <c r="BB364" s="58">
        <v>33801.83</v>
      </c>
      <c r="BC364" s="58">
        <v>10040.52</v>
      </c>
      <c r="BD364" s="252"/>
      <c r="BE364" s="170">
        <v>339</v>
      </c>
      <c r="BF364" s="101" t="s">
        <v>7031</v>
      </c>
      <c r="BG364" s="158" t="s">
        <v>6749</v>
      </c>
      <c r="BH364" s="92" t="s">
        <v>6750</v>
      </c>
      <c r="BI364" s="124">
        <v>22265</v>
      </c>
      <c r="BJ364" s="124">
        <v>22265</v>
      </c>
      <c r="BK364" s="124">
        <v>0</v>
      </c>
      <c r="BL364" s="158"/>
      <c r="BM364" s="59"/>
      <c r="BN364" s="60"/>
      <c r="BO364" s="60"/>
      <c r="BP364" s="48"/>
      <c r="BQ364" s="368" t="s">
        <v>7222</v>
      </c>
      <c r="BR364" s="380" t="s">
        <v>718</v>
      </c>
      <c r="BS364" s="381" t="s">
        <v>709</v>
      </c>
      <c r="BT364" s="382" t="s">
        <v>702</v>
      </c>
      <c r="BU364" s="383" t="s">
        <v>702</v>
      </c>
      <c r="BV364" s="384" t="s">
        <v>1581</v>
      </c>
      <c r="BW364" s="384">
        <v>60110</v>
      </c>
      <c r="BX364" s="385" t="s">
        <v>7223</v>
      </c>
      <c r="BY364" s="22"/>
      <c r="BZ364" s="495">
        <v>339</v>
      </c>
      <c r="CA364" s="320" t="b">
        <f>EXACT(A364,CH364)</f>
        <v>1</v>
      </c>
      <c r="CB364" s="318" t="b">
        <f>EXACT(D364,CF364)</f>
        <v>1</v>
      </c>
      <c r="CC364" s="318" t="b">
        <f>EXACT(E364,CG364)</f>
        <v>1</v>
      </c>
      <c r="CD364" s="502">
        <f>+S363-BC363</f>
        <v>0</v>
      </c>
      <c r="CE364" s="17" t="s">
        <v>686</v>
      </c>
      <c r="CF364" s="157" t="s">
        <v>6749</v>
      </c>
      <c r="CG364" s="99" t="s">
        <v>6750</v>
      </c>
      <c r="CH364" s="275">
        <v>3600400473142</v>
      </c>
      <c r="CK364" s="276"/>
      <c r="CL364" s="17"/>
      <c r="CM364" s="273"/>
      <c r="CN364" s="17"/>
      <c r="CO364" s="157"/>
    </row>
    <row r="365" spans="1:93" s="51" customFormat="1">
      <c r="A365" s="452" t="s">
        <v>5083</v>
      </c>
      <c r="B365" s="83" t="s">
        <v>709</v>
      </c>
      <c r="C365" s="129" t="s">
        <v>686</v>
      </c>
      <c r="D365" s="158" t="s">
        <v>589</v>
      </c>
      <c r="E365" s="92" t="s">
        <v>590</v>
      </c>
      <c r="F365" s="452" t="s">
        <v>5083</v>
      </c>
      <c r="G365" s="59" t="s">
        <v>1580</v>
      </c>
      <c r="H365" s="449" t="s">
        <v>638</v>
      </c>
      <c r="I365" s="234">
        <v>22136.400000000001</v>
      </c>
      <c r="J365" s="234">
        <v>0</v>
      </c>
      <c r="K365" s="234">
        <v>0</v>
      </c>
      <c r="L365" s="234">
        <v>0</v>
      </c>
      <c r="M365" s="85">
        <v>1823</v>
      </c>
      <c r="N365" s="85">
        <v>0</v>
      </c>
      <c r="O365" s="234">
        <v>0</v>
      </c>
      <c r="P365" s="234">
        <v>0</v>
      </c>
      <c r="Q365" s="234">
        <v>0</v>
      </c>
      <c r="R365" s="234">
        <v>4937</v>
      </c>
      <c r="S365" s="234">
        <v>19022.400000000001</v>
      </c>
      <c r="T365" s="227" t="s">
        <v>1581</v>
      </c>
      <c r="U365" s="496">
        <v>755</v>
      </c>
      <c r="V365" s="129" t="s">
        <v>686</v>
      </c>
      <c r="W365" s="158" t="s">
        <v>589</v>
      </c>
      <c r="X365" s="92" t="s">
        <v>590</v>
      </c>
      <c r="Y365" s="261">
        <v>3600400474629</v>
      </c>
      <c r="Z365" s="228" t="s">
        <v>1581</v>
      </c>
      <c r="AA365" s="54">
        <v>4937</v>
      </c>
      <c r="AB365" s="55">
        <v>2310</v>
      </c>
      <c r="AC365" s="56">
        <v>1340</v>
      </c>
      <c r="AD365" s="175">
        <v>863</v>
      </c>
      <c r="AE365" s="175">
        <v>424</v>
      </c>
      <c r="AF365" s="55"/>
      <c r="AG365" s="55"/>
      <c r="AH365" s="55"/>
      <c r="AI365" s="55"/>
      <c r="AJ365" s="55"/>
      <c r="AK365" s="55"/>
      <c r="AL365" s="55"/>
      <c r="AM365" s="57"/>
      <c r="AN365" s="57"/>
      <c r="AO365" s="57"/>
      <c r="AP365" s="57"/>
      <c r="AQ365" s="58"/>
      <c r="AR365" s="57"/>
      <c r="AS365" s="57"/>
      <c r="AT365" s="57"/>
      <c r="AU365" s="57"/>
      <c r="AV365" s="147"/>
      <c r="AW365" s="57"/>
      <c r="AX365" s="57">
        <v>0</v>
      </c>
      <c r="AY365" s="58"/>
      <c r="AZ365" s="58">
        <v>0</v>
      </c>
      <c r="BA365" s="74">
        <v>0</v>
      </c>
      <c r="BB365" s="58">
        <v>23959.4</v>
      </c>
      <c r="BC365" s="58">
        <v>19022.400000000001</v>
      </c>
      <c r="BD365" s="252"/>
      <c r="BE365" s="170">
        <v>756</v>
      </c>
      <c r="BF365" s="101" t="s">
        <v>1878</v>
      </c>
      <c r="BG365" s="158" t="s">
        <v>589</v>
      </c>
      <c r="BH365" s="92" t="s">
        <v>590</v>
      </c>
      <c r="BI365" s="124">
        <v>2310</v>
      </c>
      <c r="BJ365" s="124">
        <v>2310</v>
      </c>
      <c r="BK365" s="124">
        <v>0</v>
      </c>
      <c r="BL365" s="158"/>
      <c r="BM365" s="59"/>
      <c r="BN365" s="60"/>
      <c r="BO365" s="60"/>
      <c r="BP365" s="59"/>
      <c r="BQ365" s="370" t="s">
        <v>1916</v>
      </c>
      <c r="BR365" s="387" t="s">
        <v>718</v>
      </c>
      <c r="BS365" s="381" t="s">
        <v>709</v>
      </c>
      <c r="BT365" s="388" t="s">
        <v>702</v>
      </c>
      <c r="BU365" s="388" t="s">
        <v>702</v>
      </c>
      <c r="BV365" s="388" t="s">
        <v>1581</v>
      </c>
      <c r="BW365" s="389">
        <v>60110</v>
      </c>
      <c r="BX365" s="389" t="s">
        <v>1917</v>
      </c>
      <c r="BY365" s="62"/>
      <c r="BZ365" s="495">
        <v>755</v>
      </c>
      <c r="CA365" s="320" t="b">
        <f>EXACT(A365,CH365)</f>
        <v>1</v>
      </c>
      <c r="CB365" s="318" t="b">
        <f>EXACT(D365,CF365)</f>
        <v>1</v>
      </c>
      <c r="CC365" s="318" t="b">
        <f>EXACT(E365,CG365)</f>
        <v>1</v>
      </c>
      <c r="CD365" s="502">
        <f>+S364-BC364</f>
        <v>0</v>
      </c>
      <c r="CE365" s="17" t="s">
        <v>686</v>
      </c>
      <c r="CF365" s="157" t="s">
        <v>589</v>
      </c>
      <c r="CG365" s="99" t="s">
        <v>590</v>
      </c>
      <c r="CH365" s="311">
        <v>3600400474629</v>
      </c>
      <c r="CI365" s="447"/>
      <c r="CK365" s="276"/>
      <c r="CM365" s="273"/>
      <c r="CN365" s="17"/>
      <c r="CO365" s="457"/>
    </row>
    <row r="366" spans="1:93" s="51" customFormat="1">
      <c r="A366" s="452" t="s">
        <v>7461</v>
      </c>
      <c r="B366" s="83" t="s">
        <v>709</v>
      </c>
      <c r="C366" s="237" t="s">
        <v>672</v>
      </c>
      <c r="D366" s="423" t="s">
        <v>6777</v>
      </c>
      <c r="E366" s="1" t="s">
        <v>2370</v>
      </c>
      <c r="F366" s="452" t="s">
        <v>7461</v>
      </c>
      <c r="G366" s="59" t="s">
        <v>1580</v>
      </c>
      <c r="H366" s="283" t="s">
        <v>6912</v>
      </c>
      <c r="I366" s="244">
        <v>35353.730000000003</v>
      </c>
      <c r="J366" s="310">
        <v>0</v>
      </c>
      <c r="K366" s="81">
        <v>0</v>
      </c>
      <c r="L366" s="81">
        <v>0</v>
      </c>
      <c r="M366" s="85">
        <v>0</v>
      </c>
      <c r="N366" s="81">
        <v>0</v>
      </c>
      <c r="O366" s="81">
        <v>0</v>
      </c>
      <c r="P366" s="85">
        <v>101.02</v>
      </c>
      <c r="Q366" s="81">
        <v>0</v>
      </c>
      <c r="R366" s="85">
        <v>21725.17</v>
      </c>
      <c r="S366" s="81">
        <v>10825.490000000005</v>
      </c>
      <c r="T366" s="227" t="s">
        <v>1581</v>
      </c>
      <c r="U366" s="496">
        <v>606</v>
      </c>
      <c r="V366" s="237" t="s">
        <v>672</v>
      </c>
      <c r="W366" s="423" t="s">
        <v>6777</v>
      </c>
      <c r="X366" s="424" t="s">
        <v>2370</v>
      </c>
      <c r="Y366" s="261">
        <v>3600400475587</v>
      </c>
      <c r="Z366" s="228" t="s">
        <v>1581</v>
      </c>
      <c r="AA366" s="266">
        <v>24528.239999999998</v>
      </c>
      <c r="AB366" s="65">
        <v>20438.169999999998</v>
      </c>
      <c r="AC366" s="65"/>
      <c r="AD366" s="65">
        <v>863</v>
      </c>
      <c r="AE366" s="65">
        <v>424</v>
      </c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>
        <v>0</v>
      </c>
      <c r="AU366" s="65"/>
      <c r="AV366" s="148"/>
      <c r="AW366" s="65"/>
      <c r="AX366" s="65">
        <v>2702.05</v>
      </c>
      <c r="AY366" s="65"/>
      <c r="AZ366" s="65">
        <v>101.02</v>
      </c>
      <c r="BA366" s="57">
        <v>0</v>
      </c>
      <c r="BB366" s="65">
        <v>35353.730000000003</v>
      </c>
      <c r="BC366" s="65">
        <v>10825.490000000005</v>
      </c>
      <c r="BD366" s="260"/>
      <c r="BE366" s="170">
        <v>607</v>
      </c>
      <c r="BF366" s="163" t="s">
        <v>7069</v>
      </c>
      <c r="BG366" s="86" t="s">
        <v>6777</v>
      </c>
      <c r="BH366" s="86" t="s">
        <v>2370</v>
      </c>
      <c r="BI366" s="171">
        <v>20438.169999999998</v>
      </c>
      <c r="BJ366" s="172">
        <v>20438.169999999998</v>
      </c>
      <c r="BK366" s="171">
        <v>0</v>
      </c>
      <c r="BL366" s="86"/>
      <c r="BM366" s="48"/>
      <c r="BN366" s="67"/>
      <c r="BO366" s="67"/>
      <c r="BP366" s="48"/>
      <c r="BQ366" s="368" t="s">
        <v>7269</v>
      </c>
      <c r="BR366" s="380" t="s">
        <v>718</v>
      </c>
      <c r="BS366" s="381" t="s">
        <v>709</v>
      </c>
      <c r="BT366" s="382" t="s">
        <v>702</v>
      </c>
      <c r="BU366" s="383" t="s">
        <v>702</v>
      </c>
      <c r="BV366" s="384" t="s">
        <v>1581</v>
      </c>
      <c r="BW366" s="384">
        <v>60110</v>
      </c>
      <c r="BX366" s="385" t="s">
        <v>7270</v>
      </c>
      <c r="BY366" s="22"/>
      <c r="BZ366" s="495">
        <v>607</v>
      </c>
      <c r="CA366" s="320" t="b">
        <f>EXACT(A366,CH366)</f>
        <v>1</v>
      </c>
      <c r="CB366" s="318" t="b">
        <f>EXACT(D366,CF366)</f>
        <v>1</v>
      </c>
      <c r="CC366" s="318" t="b">
        <f>EXACT(E366,CG366)</f>
        <v>1</v>
      </c>
      <c r="CD366" s="502">
        <f>+S365-BC365</f>
        <v>0</v>
      </c>
      <c r="CE366" s="51" t="s">
        <v>672</v>
      </c>
      <c r="CF366" s="157" t="s">
        <v>6777</v>
      </c>
      <c r="CG366" s="99" t="s">
        <v>2370</v>
      </c>
      <c r="CH366" s="311">
        <v>3600400475587</v>
      </c>
      <c r="CI366" s="447"/>
      <c r="CK366" s="276"/>
      <c r="CL366" s="17"/>
      <c r="CM366" s="273"/>
      <c r="CN366" s="17"/>
      <c r="CO366" s="157"/>
    </row>
    <row r="367" spans="1:93" s="51" customFormat="1">
      <c r="A367" s="452" t="s">
        <v>4554</v>
      </c>
      <c r="B367" s="83" t="s">
        <v>709</v>
      </c>
      <c r="C367" s="158" t="s">
        <v>672</v>
      </c>
      <c r="D367" s="158" t="s">
        <v>1518</v>
      </c>
      <c r="E367" s="92" t="s">
        <v>1516</v>
      </c>
      <c r="F367" s="461" t="s">
        <v>4554</v>
      </c>
      <c r="G367" s="59" t="s">
        <v>1580</v>
      </c>
      <c r="H367" s="449" t="s">
        <v>1050</v>
      </c>
      <c r="I367" s="234">
        <v>9672</v>
      </c>
      <c r="J367" s="234">
        <v>0</v>
      </c>
      <c r="K367" s="234">
        <v>200.55</v>
      </c>
      <c r="L367" s="234">
        <v>0</v>
      </c>
      <c r="M367" s="85">
        <v>2205</v>
      </c>
      <c r="N367" s="85">
        <v>0</v>
      </c>
      <c r="O367" s="234">
        <v>0</v>
      </c>
      <c r="P367" s="234">
        <v>0</v>
      </c>
      <c r="Q367" s="234">
        <v>0</v>
      </c>
      <c r="R367" s="234">
        <v>3732</v>
      </c>
      <c r="S367" s="234">
        <v>8345.5499999999993</v>
      </c>
      <c r="T367" s="227" t="s">
        <v>1581</v>
      </c>
      <c r="U367" s="496">
        <v>1113</v>
      </c>
      <c r="V367" s="158" t="s">
        <v>672</v>
      </c>
      <c r="W367" s="158" t="s">
        <v>1518</v>
      </c>
      <c r="X367" s="92" t="s">
        <v>1516</v>
      </c>
      <c r="Y367" s="262">
        <v>3600400476567</v>
      </c>
      <c r="Z367" s="228" t="s">
        <v>1581</v>
      </c>
      <c r="AA367" s="266">
        <v>3732</v>
      </c>
      <c r="AB367" s="65">
        <v>2445</v>
      </c>
      <c r="AC367" s="65"/>
      <c r="AD367" s="65">
        <v>863</v>
      </c>
      <c r="AE367" s="65">
        <v>424</v>
      </c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148"/>
      <c r="AW367" s="65"/>
      <c r="AX367" s="65">
        <v>0</v>
      </c>
      <c r="AY367" s="65"/>
      <c r="AZ367" s="65">
        <v>0</v>
      </c>
      <c r="BA367" s="57">
        <v>0</v>
      </c>
      <c r="BB367" s="65">
        <v>12077.55</v>
      </c>
      <c r="BC367" s="65">
        <v>8345.5499999999993</v>
      </c>
      <c r="BD367" s="252"/>
      <c r="BE367" s="170">
        <v>1114</v>
      </c>
      <c r="BF367" s="163" t="s">
        <v>2336</v>
      </c>
      <c r="BG367" s="158" t="s">
        <v>1518</v>
      </c>
      <c r="BH367" s="92" t="s">
        <v>1516</v>
      </c>
      <c r="BI367" s="171">
        <v>2445</v>
      </c>
      <c r="BJ367" s="172">
        <v>2445</v>
      </c>
      <c r="BK367" s="171">
        <v>0</v>
      </c>
      <c r="BL367" s="86"/>
      <c r="BM367" s="48"/>
      <c r="BN367" s="67"/>
      <c r="BO367" s="67"/>
      <c r="BP367" s="59"/>
      <c r="BQ367" s="369" t="s">
        <v>1517</v>
      </c>
      <c r="BR367" s="380" t="s">
        <v>718</v>
      </c>
      <c r="BS367" s="381" t="s">
        <v>51</v>
      </c>
      <c r="BT367" s="382" t="s">
        <v>702</v>
      </c>
      <c r="BU367" s="383" t="s">
        <v>702</v>
      </c>
      <c r="BV367" s="383" t="s">
        <v>1581</v>
      </c>
      <c r="BW367" s="383">
        <v>60110</v>
      </c>
      <c r="BX367" s="385"/>
      <c r="BY367" s="22"/>
      <c r="BZ367" s="475">
        <v>1112</v>
      </c>
      <c r="CA367" s="320" t="b">
        <f>EXACT(A367,CH367)</f>
        <v>1</v>
      </c>
      <c r="CB367" s="318" t="b">
        <f>EXACT(D367,CF367)</f>
        <v>1</v>
      </c>
      <c r="CC367" s="318" t="b">
        <f>EXACT(E367,CG367)</f>
        <v>1</v>
      </c>
      <c r="CD367" s="502">
        <f>+S366-BC366</f>
        <v>0</v>
      </c>
      <c r="CE367" s="17" t="s">
        <v>672</v>
      </c>
      <c r="CF367" s="17" t="s">
        <v>1518</v>
      </c>
      <c r="CG367" s="103" t="s">
        <v>1516</v>
      </c>
      <c r="CH367" s="275">
        <v>3600400476567</v>
      </c>
      <c r="CI367" s="447"/>
      <c r="CJ367" s="17"/>
      <c r="CK367" s="276"/>
      <c r="CL367" s="17"/>
      <c r="CM367" s="273"/>
      <c r="CN367" s="17"/>
      <c r="CO367" s="157"/>
    </row>
    <row r="368" spans="1:93" s="51" customFormat="1">
      <c r="A368" s="452" t="s">
        <v>4473</v>
      </c>
      <c r="B368" s="83" t="s">
        <v>709</v>
      </c>
      <c r="C368" s="129" t="s">
        <v>672</v>
      </c>
      <c r="D368" s="158" t="s">
        <v>1152</v>
      </c>
      <c r="E368" s="92" t="s">
        <v>1153</v>
      </c>
      <c r="F368" s="452" t="s">
        <v>4473</v>
      </c>
      <c r="G368" s="59" t="s">
        <v>1580</v>
      </c>
      <c r="H368" s="449" t="s">
        <v>1154</v>
      </c>
      <c r="I368" s="234">
        <v>15213.6</v>
      </c>
      <c r="J368" s="234">
        <v>0</v>
      </c>
      <c r="K368" s="234">
        <v>213.15</v>
      </c>
      <c r="L368" s="234">
        <v>0</v>
      </c>
      <c r="M368" s="85">
        <v>3470</v>
      </c>
      <c r="N368" s="85">
        <v>1267.8</v>
      </c>
      <c r="O368" s="234">
        <v>0</v>
      </c>
      <c r="P368" s="234">
        <v>0</v>
      </c>
      <c r="Q368" s="234">
        <v>0</v>
      </c>
      <c r="R368" s="234">
        <v>4397</v>
      </c>
      <c r="S368" s="234">
        <v>15767.55</v>
      </c>
      <c r="T368" s="227" t="s">
        <v>1581</v>
      </c>
      <c r="U368" s="496">
        <v>1178</v>
      </c>
      <c r="V368" s="129" t="s">
        <v>672</v>
      </c>
      <c r="W368" s="158" t="s">
        <v>1152</v>
      </c>
      <c r="X368" s="92" t="s">
        <v>1153</v>
      </c>
      <c r="Y368" s="261">
        <v>3600400477059</v>
      </c>
      <c r="Z368" s="228" t="s">
        <v>1581</v>
      </c>
      <c r="AA368" s="55">
        <v>4397</v>
      </c>
      <c r="AB368" s="55">
        <v>3110</v>
      </c>
      <c r="AC368" s="59"/>
      <c r="AD368" s="175">
        <v>863</v>
      </c>
      <c r="AE368" s="175">
        <v>424</v>
      </c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147"/>
      <c r="AW368" s="59"/>
      <c r="AX368" s="59">
        <v>0</v>
      </c>
      <c r="AY368" s="59"/>
      <c r="AZ368" s="55">
        <v>0</v>
      </c>
      <c r="BA368" s="74">
        <v>0</v>
      </c>
      <c r="BB368" s="55">
        <v>20164.55</v>
      </c>
      <c r="BC368" s="55">
        <v>15767.55</v>
      </c>
      <c r="BD368" s="252"/>
      <c r="BE368" s="170">
        <v>1180</v>
      </c>
      <c r="BF368" s="101" t="s">
        <v>1171</v>
      </c>
      <c r="BG368" s="158" t="s">
        <v>1152</v>
      </c>
      <c r="BH368" s="92" t="s">
        <v>1153</v>
      </c>
      <c r="BI368" s="140">
        <v>3110</v>
      </c>
      <c r="BJ368" s="140">
        <v>3110</v>
      </c>
      <c r="BK368" s="124">
        <v>0</v>
      </c>
      <c r="BL368" s="158"/>
      <c r="BM368" s="59"/>
      <c r="BN368" s="59"/>
      <c r="BO368" s="59"/>
      <c r="BP368" s="48"/>
      <c r="BQ368" s="368" t="s">
        <v>1180</v>
      </c>
      <c r="BR368" s="380" t="s">
        <v>718</v>
      </c>
      <c r="BS368" s="381" t="s">
        <v>709</v>
      </c>
      <c r="BT368" s="382" t="s">
        <v>702</v>
      </c>
      <c r="BU368" s="383" t="s">
        <v>702</v>
      </c>
      <c r="BV368" s="384" t="s">
        <v>1581</v>
      </c>
      <c r="BW368" s="384">
        <v>60110</v>
      </c>
      <c r="BX368" s="385"/>
      <c r="BZ368" s="475">
        <v>1178</v>
      </c>
      <c r="CA368" s="320" t="b">
        <f>EXACT(A368,CH368)</f>
        <v>1</v>
      </c>
      <c r="CB368" s="318" t="b">
        <f>EXACT(D368,CF368)</f>
        <v>1</v>
      </c>
      <c r="CC368" s="318" t="b">
        <f>EXACT(E368,CG368)</f>
        <v>1</v>
      </c>
      <c r="CD368" s="502">
        <f>+S367-BC367</f>
        <v>0</v>
      </c>
      <c r="CE368" s="17" t="s">
        <v>672</v>
      </c>
      <c r="CF368" s="17" t="s">
        <v>1152</v>
      </c>
      <c r="CG368" s="103" t="s">
        <v>1153</v>
      </c>
      <c r="CH368" s="275">
        <v>3600400477059</v>
      </c>
      <c r="CI368" s="447"/>
      <c r="CJ368" s="17"/>
      <c r="CK368" s="276"/>
      <c r="CM368" s="273"/>
      <c r="CN368" s="17"/>
      <c r="CO368" s="157"/>
    </row>
    <row r="369" spans="1:93" s="51" customFormat="1">
      <c r="A369" s="452" t="s">
        <v>4651</v>
      </c>
      <c r="B369" s="83" t="s">
        <v>709</v>
      </c>
      <c r="C369" s="129" t="s">
        <v>672</v>
      </c>
      <c r="D369" s="158" t="s">
        <v>2741</v>
      </c>
      <c r="E369" s="92" t="s">
        <v>2742</v>
      </c>
      <c r="F369" s="452" t="s">
        <v>4651</v>
      </c>
      <c r="G369" s="59" t="s">
        <v>1580</v>
      </c>
      <c r="H369" s="449" t="s">
        <v>3286</v>
      </c>
      <c r="I369" s="234">
        <v>51463.199999999997</v>
      </c>
      <c r="J369" s="234">
        <v>0</v>
      </c>
      <c r="K369" s="234">
        <v>93.98</v>
      </c>
      <c r="L369" s="234">
        <v>0</v>
      </c>
      <c r="M369" s="85">
        <v>1452</v>
      </c>
      <c r="N369" s="85">
        <v>0</v>
      </c>
      <c r="O369" s="234">
        <v>0</v>
      </c>
      <c r="P369" s="234">
        <v>442.12</v>
      </c>
      <c r="Q369" s="234">
        <v>0</v>
      </c>
      <c r="R369" s="234">
        <v>36944.18</v>
      </c>
      <c r="S369" s="234">
        <v>9374.8299999999945</v>
      </c>
      <c r="T369" s="227" t="s">
        <v>1581</v>
      </c>
      <c r="U369" s="496">
        <v>992</v>
      </c>
      <c r="V369" s="129" t="s">
        <v>672</v>
      </c>
      <c r="W369" s="158" t="s">
        <v>2741</v>
      </c>
      <c r="X369" s="92" t="s">
        <v>2742</v>
      </c>
      <c r="Y369" s="262">
        <v>3600400486864</v>
      </c>
      <c r="Z369" s="228" t="s">
        <v>1581</v>
      </c>
      <c r="AA369" s="54">
        <v>43634.350000000006</v>
      </c>
      <c r="AB369" s="55">
        <v>30535.58</v>
      </c>
      <c r="AC369" s="56"/>
      <c r="AD369" s="175">
        <v>0</v>
      </c>
      <c r="AE369" s="175">
        <v>424</v>
      </c>
      <c r="AF369" s="55">
        <v>1384.6</v>
      </c>
      <c r="AG369" s="55"/>
      <c r="AH369" s="55"/>
      <c r="AI369" s="55"/>
      <c r="AJ369" s="55"/>
      <c r="AK369" s="55"/>
      <c r="AL369" s="55"/>
      <c r="AM369" s="57"/>
      <c r="AN369" s="57"/>
      <c r="AO369" s="57"/>
      <c r="AP369" s="57"/>
      <c r="AQ369" s="58"/>
      <c r="AR369" s="58"/>
      <c r="AS369" s="57"/>
      <c r="AT369" s="57">
        <v>4600</v>
      </c>
      <c r="AU369" s="57"/>
      <c r="AV369" s="147"/>
      <c r="AW369" s="57"/>
      <c r="AX369" s="57">
        <v>6248.05</v>
      </c>
      <c r="AY369" s="58"/>
      <c r="AZ369" s="58">
        <v>442.12</v>
      </c>
      <c r="BA369" s="74">
        <v>0</v>
      </c>
      <c r="BB369" s="58">
        <v>53009.18</v>
      </c>
      <c r="BC369" s="58">
        <v>9374.8299999999945</v>
      </c>
      <c r="BD369" s="252"/>
      <c r="BE369" s="170">
        <v>993</v>
      </c>
      <c r="BF369" s="101" t="s">
        <v>2828</v>
      </c>
      <c r="BG369" s="158" t="s">
        <v>2741</v>
      </c>
      <c r="BH369" s="92" t="s">
        <v>2742</v>
      </c>
      <c r="BI369" s="124">
        <v>30535.58</v>
      </c>
      <c r="BJ369" s="124">
        <v>30535.58</v>
      </c>
      <c r="BK369" s="124">
        <v>0</v>
      </c>
      <c r="BL369" s="158"/>
      <c r="BM369" s="59" t="s">
        <v>792</v>
      </c>
      <c r="BN369" s="60"/>
      <c r="BO369" s="60"/>
      <c r="BP369" s="48"/>
      <c r="BQ369" s="368" t="s">
        <v>2906</v>
      </c>
      <c r="BR369" s="380" t="s">
        <v>725</v>
      </c>
      <c r="BS369" s="381" t="s">
        <v>709</v>
      </c>
      <c r="BT369" s="382" t="s">
        <v>701</v>
      </c>
      <c r="BU369" s="383" t="s">
        <v>702</v>
      </c>
      <c r="BV369" s="384" t="s">
        <v>1581</v>
      </c>
      <c r="BW369" s="384">
        <v>60160</v>
      </c>
      <c r="BX369" s="385" t="s">
        <v>2907</v>
      </c>
      <c r="BY369" s="23"/>
      <c r="BZ369" s="475">
        <v>992</v>
      </c>
      <c r="CA369" s="320" t="b">
        <f>EXACT(A369,CH369)</f>
        <v>1</v>
      </c>
      <c r="CB369" s="318" t="b">
        <f>EXACT(D369,CF369)</f>
        <v>1</v>
      </c>
      <c r="CC369" s="318" t="b">
        <f>EXACT(E369,CG369)</f>
        <v>1</v>
      </c>
      <c r="CD369" s="502">
        <f>+S368-BC368</f>
        <v>0</v>
      </c>
      <c r="CE369" s="17" t="s">
        <v>672</v>
      </c>
      <c r="CF369" s="17" t="s">
        <v>2741</v>
      </c>
      <c r="CG369" s="103" t="s">
        <v>2742</v>
      </c>
      <c r="CH369" s="275">
        <v>3600400486864</v>
      </c>
      <c r="CI369" s="447"/>
      <c r="CK369" s="276"/>
      <c r="CL369" s="17"/>
      <c r="CM369" s="273"/>
      <c r="CN369" s="17"/>
      <c r="CO369" s="17"/>
    </row>
    <row r="370" spans="1:93" s="51" customFormat="1">
      <c r="A370" s="452" t="s">
        <v>4562</v>
      </c>
      <c r="B370" s="83" t="s">
        <v>709</v>
      </c>
      <c r="C370" s="226" t="s">
        <v>686</v>
      </c>
      <c r="D370" s="92" t="s">
        <v>425</v>
      </c>
      <c r="E370" s="92" t="s">
        <v>426</v>
      </c>
      <c r="F370" s="452" t="s">
        <v>4562</v>
      </c>
      <c r="G370" s="59" t="s">
        <v>1580</v>
      </c>
      <c r="H370" s="449" t="s">
        <v>1046</v>
      </c>
      <c r="I370" s="234">
        <v>16451.900000000001</v>
      </c>
      <c r="J370" s="234">
        <v>0</v>
      </c>
      <c r="K370" s="234">
        <v>179.25</v>
      </c>
      <c r="L370" s="234">
        <v>0</v>
      </c>
      <c r="M370" s="85">
        <v>3753</v>
      </c>
      <c r="N370" s="85">
        <v>0</v>
      </c>
      <c r="O370" s="234">
        <v>0</v>
      </c>
      <c r="P370" s="234">
        <v>0</v>
      </c>
      <c r="Q370" s="234">
        <v>0</v>
      </c>
      <c r="R370" s="234">
        <v>14353</v>
      </c>
      <c r="S370" s="234">
        <v>6031.1500000000015</v>
      </c>
      <c r="T370" s="227" t="s">
        <v>1581</v>
      </c>
      <c r="U370" s="496">
        <v>1098</v>
      </c>
      <c r="V370" s="226" t="s">
        <v>686</v>
      </c>
      <c r="W370" s="92" t="s">
        <v>425</v>
      </c>
      <c r="X370" s="92" t="s">
        <v>426</v>
      </c>
      <c r="Y370" s="262">
        <v>3600400486872</v>
      </c>
      <c r="Z370" s="228" t="s">
        <v>1581</v>
      </c>
      <c r="AA370" s="266">
        <v>14353</v>
      </c>
      <c r="AB370" s="65">
        <v>13490</v>
      </c>
      <c r="AC370" s="65"/>
      <c r="AD370" s="65">
        <v>863</v>
      </c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>
        <v>0</v>
      </c>
      <c r="AU370" s="65"/>
      <c r="AV370" s="148"/>
      <c r="AW370" s="65"/>
      <c r="AX370" s="65">
        <v>0</v>
      </c>
      <c r="AY370" s="65"/>
      <c r="AZ370" s="65">
        <v>0</v>
      </c>
      <c r="BA370" s="57">
        <v>0</v>
      </c>
      <c r="BB370" s="65">
        <v>20384.150000000001</v>
      </c>
      <c r="BC370" s="65">
        <v>6031.1500000000015</v>
      </c>
      <c r="BD370" s="252"/>
      <c r="BE370" s="170">
        <v>1099</v>
      </c>
      <c r="BF370" s="163" t="s">
        <v>2333</v>
      </c>
      <c r="BG370" s="92" t="s">
        <v>425</v>
      </c>
      <c r="BH370" s="92" t="s">
        <v>426</v>
      </c>
      <c r="BI370" s="65">
        <v>13490</v>
      </c>
      <c r="BJ370" s="57">
        <v>13490</v>
      </c>
      <c r="BK370" s="65">
        <v>0</v>
      </c>
      <c r="BL370" s="86"/>
      <c r="BM370" s="48"/>
      <c r="BN370" s="67"/>
      <c r="BO370" s="67"/>
      <c r="BP370" s="48"/>
      <c r="BQ370" s="368" t="s">
        <v>427</v>
      </c>
      <c r="BR370" s="380" t="s">
        <v>698</v>
      </c>
      <c r="BS370" s="381" t="s">
        <v>709</v>
      </c>
      <c r="BT370" s="382" t="s">
        <v>805</v>
      </c>
      <c r="BU370" s="383" t="s">
        <v>702</v>
      </c>
      <c r="BV370" s="384" t="s">
        <v>1581</v>
      </c>
      <c r="BW370" s="384">
        <v>60110</v>
      </c>
      <c r="BX370" s="385" t="s">
        <v>428</v>
      </c>
      <c r="BY370" s="22"/>
      <c r="BZ370" s="495">
        <v>1097</v>
      </c>
      <c r="CA370" s="320" t="b">
        <f>EXACT(A370,CH370)</f>
        <v>1</v>
      </c>
      <c r="CB370" s="318" t="b">
        <f>EXACT(D370,CF370)</f>
        <v>1</v>
      </c>
      <c r="CC370" s="318" t="b">
        <f>EXACT(E370,CG370)</f>
        <v>1</v>
      </c>
      <c r="CD370" s="502">
        <f>+S369-BC369</f>
        <v>0</v>
      </c>
      <c r="CE370" s="17" t="s">
        <v>686</v>
      </c>
      <c r="CF370" s="17" t="s">
        <v>425</v>
      </c>
      <c r="CG370" s="103" t="s">
        <v>426</v>
      </c>
      <c r="CH370" s="275">
        <v>3600400486872</v>
      </c>
      <c r="CI370" s="447"/>
      <c r="CJ370" s="17"/>
      <c r="CK370" s="276"/>
      <c r="CM370" s="273"/>
      <c r="CN370" s="17"/>
      <c r="CO370" s="157"/>
    </row>
    <row r="371" spans="1:93" s="51" customFormat="1">
      <c r="A371" s="452" t="s">
        <v>4553</v>
      </c>
      <c r="B371" s="83" t="s">
        <v>709</v>
      </c>
      <c r="C371" s="129" t="s">
        <v>686</v>
      </c>
      <c r="D371" s="158" t="s">
        <v>2057</v>
      </c>
      <c r="E371" s="92" t="s">
        <v>2058</v>
      </c>
      <c r="F371" s="452" t="s">
        <v>4553</v>
      </c>
      <c r="G371" s="59" t="s">
        <v>1580</v>
      </c>
      <c r="H371" s="449" t="s">
        <v>1051</v>
      </c>
      <c r="I371" s="234">
        <v>28173.599999999999</v>
      </c>
      <c r="J371" s="234">
        <v>0</v>
      </c>
      <c r="K371" s="234">
        <v>162.83000000000001</v>
      </c>
      <c r="L371" s="234">
        <v>0</v>
      </c>
      <c r="M371" s="85">
        <v>2064</v>
      </c>
      <c r="N371" s="85">
        <v>0</v>
      </c>
      <c r="O371" s="234">
        <v>0</v>
      </c>
      <c r="P371" s="234">
        <v>0</v>
      </c>
      <c r="Q371" s="234">
        <v>0</v>
      </c>
      <c r="R371" s="234">
        <v>4418</v>
      </c>
      <c r="S371" s="234">
        <v>25982.43</v>
      </c>
      <c r="T371" s="227" t="s">
        <v>1581</v>
      </c>
      <c r="U371" s="496">
        <v>1114</v>
      </c>
      <c r="V371" s="129" t="s">
        <v>686</v>
      </c>
      <c r="W371" s="158" t="s">
        <v>2057</v>
      </c>
      <c r="X371" s="92" t="s">
        <v>2058</v>
      </c>
      <c r="Y371" s="262">
        <v>3600400488271</v>
      </c>
      <c r="Z371" s="228" t="s">
        <v>1581</v>
      </c>
      <c r="AA371" s="266">
        <v>4418</v>
      </c>
      <c r="AB371" s="66">
        <v>3555</v>
      </c>
      <c r="AC371" s="65"/>
      <c r="AD371" s="266">
        <v>863</v>
      </c>
      <c r="AE371" s="266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148"/>
      <c r="AW371" s="65"/>
      <c r="AX371" s="65">
        <v>0</v>
      </c>
      <c r="AY371" s="65"/>
      <c r="AZ371" s="66">
        <v>0</v>
      </c>
      <c r="BA371" s="74">
        <v>0</v>
      </c>
      <c r="BB371" s="66">
        <v>30400.43</v>
      </c>
      <c r="BC371" s="66">
        <v>25982.43</v>
      </c>
      <c r="BD371" s="252"/>
      <c r="BE371" s="170">
        <v>1115</v>
      </c>
      <c r="BF371" s="101" t="s">
        <v>2337</v>
      </c>
      <c r="BG371" s="158" t="s">
        <v>2057</v>
      </c>
      <c r="BH371" s="92" t="s">
        <v>2058</v>
      </c>
      <c r="BI371" s="169">
        <v>3555</v>
      </c>
      <c r="BJ371" s="124">
        <v>3555</v>
      </c>
      <c r="BK371" s="124">
        <v>0</v>
      </c>
      <c r="BL371" s="158"/>
      <c r="BM371" s="48"/>
      <c r="BN371" s="67"/>
      <c r="BO371" s="67"/>
      <c r="BP371" s="48"/>
      <c r="BQ371" s="368">
        <v>100</v>
      </c>
      <c r="BR371" s="380" t="s">
        <v>725</v>
      </c>
      <c r="BS371" s="381" t="s">
        <v>709</v>
      </c>
      <c r="BT371" s="382" t="s">
        <v>702</v>
      </c>
      <c r="BU371" s="382" t="s">
        <v>702</v>
      </c>
      <c r="BV371" s="384" t="s">
        <v>1581</v>
      </c>
      <c r="BW371" s="384">
        <v>60110</v>
      </c>
      <c r="BX371" s="385" t="s">
        <v>1471</v>
      </c>
      <c r="BY371" s="84"/>
      <c r="BZ371" s="495">
        <v>1113</v>
      </c>
      <c r="CA371" s="320" t="b">
        <f>EXACT(A371,CH371)</f>
        <v>1</v>
      </c>
      <c r="CB371" s="318" t="b">
        <f>EXACT(D371,CF371)</f>
        <v>1</v>
      </c>
      <c r="CC371" s="318" t="b">
        <f>EXACT(E371,CG371)</f>
        <v>1</v>
      </c>
      <c r="CD371" s="502">
        <f>+S370-BC370</f>
        <v>0</v>
      </c>
      <c r="CE371" s="17" t="s">
        <v>686</v>
      </c>
      <c r="CF371" s="17" t="s">
        <v>2057</v>
      </c>
      <c r="CG371" s="103" t="s">
        <v>2058</v>
      </c>
      <c r="CH371" s="275">
        <v>3600400488271</v>
      </c>
      <c r="CI371" s="447"/>
      <c r="CJ371" s="17"/>
      <c r="CK371" s="276"/>
      <c r="CL371" s="17"/>
      <c r="CM371" s="273"/>
      <c r="CN371" s="17"/>
      <c r="CO371" s="158"/>
    </row>
    <row r="372" spans="1:93" s="51" customFormat="1">
      <c r="A372" s="452" t="s">
        <v>4509</v>
      </c>
      <c r="B372" s="83" t="s">
        <v>709</v>
      </c>
      <c r="C372" s="129" t="s">
        <v>672</v>
      </c>
      <c r="D372" s="158" t="s">
        <v>3317</v>
      </c>
      <c r="E372" s="92" t="s">
        <v>3318</v>
      </c>
      <c r="F372" s="452" t="s">
        <v>4509</v>
      </c>
      <c r="G372" s="59" t="s">
        <v>1580</v>
      </c>
      <c r="H372" s="449" t="s">
        <v>3785</v>
      </c>
      <c r="I372" s="234">
        <v>26865.200000000001</v>
      </c>
      <c r="J372" s="234">
        <v>0</v>
      </c>
      <c r="K372" s="234">
        <v>344.75</v>
      </c>
      <c r="L372" s="234">
        <v>0</v>
      </c>
      <c r="M372" s="85">
        <v>6129</v>
      </c>
      <c r="N372" s="85">
        <v>0</v>
      </c>
      <c r="O372" s="234">
        <v>0</v>
      </c>
      <c r="P372" s="234">
        <v>94.54</v>
      </c>
      <c r="Q372" s="234">
        <v>0</v>
      </c>
      <c r="R372" s="234">
        <v>18697</v>
      </c>
      <c r="S372" s="234">
        <v>14547.409999999996</v>
      </c>
      <c r="T372" s="227" t="s">
        <v>1581</v>
      </c>
      <c r="U372" s="496">
        <v>153</v>
      </c>
      <c r="V372" s="129" t="s">
        <v>672</v>
      </c>
      <c r="W372" s="158" t="s">
        <v>3317</v>
      </c>
      <c r="X372" s="92" t="s">
        <v>3318</v>
      </c>
      <c r="Y372" s="262">
        <v>3600400488468</v>
      </c>
      <c r="Z372" s="228" t="s">
        <v>1581</v>
      </c>
      <c r="AA372" s="54">
        <v>18791.54</v>
      </c>
      <c r="AB372" s="55">
        <v>17410</v>
      </c>
      <c r="AC372" s="56"/>
      <c r="AD372" s="175">
        <v>863</v>
      </c>
      <c r="AE372" s="175">
        <v>424</v>
      </c>
      <c r="AF372" s="55"/>
      <c r="AG372" s="55"/>
      <c r="AH372" s="55"/>
      <c r="AI372" s="55"/>
      <c r="AJ372" s="55"/>
      <c r="AK372" s="55"/>
      <c r="AL372" s="55"/>
      <c r="AM372" s="57"/>
      <c r="AN372" s="57"/>
      <c r="AO372" s="57"/>
      <c r="AP372" s="57"/>
      <c r="AQ372" s="58"/>
      <c r="AR372" s="58"/>
      <c r="AS372" s="57"/>
      <c r="AT372" s="57"/>
      <c r="AU372" s="57"/>
      <c r="AV372" s="147"/>
      <c r="AW372" s="57"/>
      <c r="AX372" s="57">
        <v>0</v>
      </c>
      <c r="AY372" s="58"/>
      <c r="AZ372" s="58">
        <v>94.54</v>
      </c>
      <c r="BA372" s="74">
        <v>0</v>
      </c>
      <c r="BB372" s="58">
        <v>33338.949999999997</v>
      </c>
      <c r="BC372" s="58">
        <v>14547.409999999996</v>
      </c>
      <c r="BD372" s="252"/>
      <c r="BE372" s="170">
        <v>153</v>
      </c>
      <c r="BF372" s="101" t="s">
        <v>3319</v>
      </c>
      <c r="BG372" s="158" t="s">
        <v>3317</v>
      </c>
      <c r="BH372" s="92" t="s">
        <v>3318</v>
      </c>
      <c r="BI372" s="124">
        <v>17410</v>
      </c>
      <c r="BJ372" s="124">
        <v>17410</v>
      </c>
      <c r="BK372" s="124">
        <v>0</v>
      </c>
      <c r="BL372" s="158"/>
      <c r="BM372" s="59"/>
      <c r="BN372" s="60"/>
      <c r="BO372" s="60"/>
      <c r="BP372" s="48"/>
      <c r="BQ372" s="368" t="s">
        <v>2476</v>
      </c>
      <c r="BR372" s="380" t="s">
        <v>725</v>
      </c>
      <c r="BS372" s="381" t="s">
        <v>709</v>
      </c>
      <c r="BT372" s="382" t="s">
        <v>702</v>
      </c>
      <c r="BU372" s="383" t="s">
        <v>702</v>
      </c>
      <c r="BV372" s="384" t="s">
        <v>1581</v>
      </c>
      <c r="BW372" s="384">
        <v>60110</v>
      </c>
      <c r="BX372" s="385"/>
      <c r="BY372" s="22"/>
      <c r="BZ372" s="495">
        <v>153</v>
      </c>
      <c r="CA372" s="320" t="b">
        <f>EXACT(A372,CH372)</f>
        <v>1</v>
      </c>
      <c r="CB372" s="318" t="b">
        <f>EXACT(D372,CF372)</f>
        <v>1</v>
      </c>
      <c r="CC372" s="318" t="b">
        <f>EXACT(E372,CG372)</f>
        <v>1</v>
      </c>
      <c r="CD372" s="502">
        <f>+S372-BC372</f>
        <v>0</v>
      </c>
      <c r="CE372" s="51" t="s">
        <v>672</v>
      </c>
      <c r="CF372" s="17" t="s">
        <v>3317</v>
      </c>
      <c r="CG372" s="103" t="s">
        <v>3318</v>
      </c>
      <c r="CH372" s="275">
        <v>3600400488468</v>
      </c>
      <c r="CK372" s="276"/>
      <c r="CL372" s="17"/>
      <c r="CM372" s="273"/>
      <c r="CN372" s="17"/>
      <c r="CO372" s="332"/>
    </row>
    <row r="373" spans="1:93" s="51" customFormat="1">
      <c r="A373" s="452" t="s">
        <v>4520</v>
      </c>
      <c r="B373" s="83" t="s">
        <v>709</v>
      </c>
      <c r="C373" s="241" t="s">
        <v>672</v>
      </c>
      <c r="D373" s="158" t="s">
        <v>1994</v>
      </c>
      <c r="E373" s="92" t="s">
        <v>1213</v>
      </c>
      <c r="F373" s="452" t="s">
        <v>4520</v>
      </c>
      <c r="G373" s="59" t="s">
        <v>1580</v>
      </c>
      <c r="H373" s="449" t="s">
        <v>1989</v>
      </c>
      <c r="I373" s="234">
        <v>18162</v>
      </c>
      <c r="J373" s="234">
        <v>0</v>
      </c>
      <c r="K373" s="234">
        <v>100.28</v>
      </c>
      <c r="L373" s="234">
        <v>0</v>
      </c>
      <c r="M373" s="85">
        <v>3461</v>
      </c>
      <c r="N373" s="85">
        <v>0</v>
      </c>
      <c r="O373" s="234">
        <v>0</v>
      </c>
      <c r="P373" s="234">
        <v>0</v>
      </c>
      <c r="Q373" s="234">
        <v>0</v>
      </c>
      <c r="R373" s="234">
        <v>14287</v>
      </c>
      <c r="S373" s="234">
        <v>7436.2799999999988</v>
      </c>
      <c r="T373" s="227" t="s">
        <v>1581</v>
      </c>
      <c r="U373" s="496">
        <v>167</v>
      </c>
      <c r="V373" s="241" t="s">
        <v>672</v>
      </c>
      <c r="W373" s="158" t="s">
        <v>1994</v>
      </c>
      <c r="X373" s="92" t="s">
        <v>1213</v>
      </c>
      <c r="Y373" s="262">
        <v>3600400488603</v>
      </c>
      <c r="Z373" s="228" t="s">
        <v>1581</v>
      </c>
      <c r="AA373" s="266">
        <v>14287</v>
      </c>
      <c r="AB373" s="66">
        <v>13000</v>
      </c>
      <c r="AC373" s="65"/>
      <c r="AD373" s="266">
        <v>863</v>
      </c>
      <c r="AE373" s="266">
        <v>424</v>
      </c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148"/>
      <c r="AW373" s="65"/>
      <c r="AX373" s="65">
        <v>0</v>
      </c>
      <c r="AY373" s="65"/>
      <c r="AZ373" s="65">
        <v>0</v>
      </c>
      <c r="BA373" s="57">
        <v>0</v>
      </c>
      <c r="BB373" s="65">
        <v>21723.279999999999</v>
      </c>
      <c r="BC373" s="65">
        <v>7436.2799999999988</v>
      </c>
      <c r="BD373" s="252"/>
      <c r="BE373" s="170">
        <v>167</v>
      </c>
      <c r="BF373" s="282" t="s">
        <v>105</v>
      </c>
      <c r="BG373" s="158" t="s">
        <v>1994</v>
      </c>
      <c r="BH373" s="92" t="s">
        <v>1213</v>
      </c>
      <c r="BI373" s="171">
        <v>15670</v>
      </c>
      <c r="BJ373" s="172">
        <v>13000</v>
      </c>
      <c r="BK373" s="171">
        <v>2670</v>
      </c>
      <c r="BL373" s="158"/>
      <c r="BM373" s="48"/>
      <c r="BN373" s="67"/>
      <c r="BO373" s="67"/>
      <c r="BP373" s="59"/>
      <c r="BQ373" s="370" t="s">
        <v>387</v>
      </c>
      <c r="BR373" s="387" t="s">
        <v>725</v>
      </c>
      <c r="BS373" s="381" t="s">
        <v>709</v>
      </c>
      <c r="BT373" s="388" t="s">
        <v>702</v>
      </c>
      <c r="BU373" s="388" t="s">
        <v>702</v>
      </c>
      <c r="BV373" s="388" t="s">
        <v>1581</v>
      </c>
      <c r="BW373" s="389">
        <v>60110</v>
      </c>
      <c r="BX373" s="389"/>
      <c r="BY373" s="22"/>
      <c r="BZ373" s="495">
        <v>167</v>
      </c>
      <c r="CA373" s="320" t="b">
        <f>EXACT(A373,CH373)</f>
        <v>1</v>
      </c>
      <c r="CB373" s="318" t="b">
        <f>EXACT(D373,CF373)</f>
        <v>1</v>
      </c>
      <c r="CC373" s="318" t="b">
        <f>EXACT(E373,CG373)</f>
        <v>1</v>
      </c>
      <c r="CD373" s="502">
        <f>+S373-BC373</f>
        <v>0</v>
      </c>
      <c r="CE373" s="17" t="s">
        <v>672</v>
      </c>
      <c r="CF373" s="17" t="s">
        <v>1994</v>
      </c>
      <c r="CG373" s="103" t="s">
        <v>1213</v>
      </c>
      <c r="CH373" s="275">
        <v>3600400488603</v>
      </c>
      <c r="CJ373" s="17"/>
      <c r="CK373" s="276"/>
      <c r="CL373" s="17"/>
      <c r="CM373" s="273"/>
      <c r="CN373" s="17"/>
      <c r="CO373" s="158"/>
    </row>
    <row r="374" spans="1:93" s="51" customFormat="1">
      <c r="A374" s="452" t="s">
        <v>4448</v>
      </c>
      <c r="B374" s="83" t="s">
        <v>709</v>
      </c>
      <c r="C374" s="129" t="s">
        <v>695</v>
      </c>
      <c r="D374" s="158" t="s">
        <v>3432</v>
      </c>
      <c r="E374" s="92" t="s">
        <v>1658</v>
      </c>
      <c r="F374" s="452" t="s">
        <v>4448</v>
      </c>
      <c r="G374" s="59" t="s">
        <v>1580</v>
      </c>
      <c r="H374" s="449" t="s">
        <v>3517</v>
      </c>
      <c r="I374" s="234">
        <v>27335.7</v>
      </c>
      <c r="J374" s="234">
        <v>0</v>
      </c>
      <c r="K374" s="234">
        <v>53.63</v>
      </c>
      <c r="L374" s="234">
        <v>0</v>
      </c>
      <c r="M374" s="85">
        <v>0</v>
      </c>
      <c r="N374" s="85">
        <v>0</v>
      </c>
      <c r="O374" s="234">
        <v>0</v>
      </c>
      <c r="P374" s="234">
        <v>77.8</v>
      </c>
      <c r="Q374" s="234">
        <v>0</v>
      </c>
      <c r="R374" s="234">
        <v>20174</v>
      </c>
      <c r="S374" s="234">
        <v>4390.4400000000023</v>
      </c>
      <c r="T374" s="227" t="s">
        <v>1581</v>
      </c>
      <c r="U374" s="496">
        <v>1218</v>
      </c>
      <c r="V374" s="129" t="s">
        <v>695</v>
      </c>
      <c r="W374" s="158" t="s">
        <v>3432</v>
      </c>
      <c r="X374" s="92" t="s">
        <v>1658</v>
      </c>
      <c r="Y374" s="262">
        <v>3600400488875</v>
      </c>
      <c r="Z374" s="228" t="s">
        <v>1581</v>
      </c>
      <c r="AA374" s="266">
        <v>22998.89</v>
      </c>
      <c r="AB374" s="65">
        <v>18990</v>
      </c>
      <c r="AC374" s="65"/>
      <c r="AD374" s="65"/>
      <c r="AE374" s="65">
        <v>424</v>
      </c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>
        <v>760</v>
      </c>
      <c r="AU374" s="65"/>
      <c r="AV374" s="148"/>
      <c r="AW374" s="65"/>
      <c r="AX374" s="65">
        <v>2747.09</v>
      </c>
      <c r="AY374" s="65"/>
      <c r="AZ374" s="65">
        <v>77.8</v>
      </c>
      <c r="BA374" s="57">
        <v>0</v>
      </c>
      <c r="BB374" s="65">
        <v>27389.33</v>
      </c>
      <c r="BC374" s="65">
        <v>4390.4400000000023</v>
      </c>
      <c r="BD374" s="252"/>
      <c r="BE374" s="170">
        <v>1220</v>
      </c>
      <c r="BF374" s="163" t="s">
        <v>7157</v>
      </c>
      <c r="BG374" s="158" t="s">
        <v>3432</v>
      </c>
      <c r="BH374" s="92" t="s">
        <v>1658</v>
      </c>
      <c r="BI374" s="171">
        <v>18990</v>
      </c>
      <c r="BJ374" s="172">
        <v>18990</v>
      </c>
      <c r="BK374" s="171">
        <v>0</v>
      </c>
      <c r="BL374" s="86"/>
      <c r="BM374" s="48"/>
      <c r="BN374" s="67"/>
      <c r="BO374" s="67"/>
      <c r="BP374" s="48"/>
      <c r="BQ374" s="368" t="s">
        <v>3640</v>
      </c>
      <c r="BR374" s="380" t="s">
        <v>698</v>
      </c>
      <c r="BS374" s="381" t="s">
        <v>709</v>
      </c>
      <c r="BT374" s="382" t="s">
        <v>805</v>
      </c>
      <c r="BU374" s="383" t="s">
        <v>702</v>
      </c>
      <c r="BV374" s="384" t="s">
        <v>1581</v>
      </c>
      <c r="BW374" s="384">
        <v>60110</v>
      </c>
      <c r="BX374" s="385" t="s">
        <v>3641</v>
      </c>
      <c r="BY374" s="76"/>
      <c r="BZ374" s="475">
        <v>1218</v>
      </c>
      <c r="CA374" s="320" t="b">
        <f>EXACT(A374,CH374)</f>
        <v>1</v>
      </c>
      <c r="CB374" s="318" t="b">
        <f>EXACT(D374,CF374)</f>
        <v>1</v>
      </c>
      <c r="CC374" s="318" t="b">
        <f>EXACT(E374,CG374)</f>
        <v>1</v>
      </c>
      <c r="CD374" s="502">
        <f>+S373-BC373</f>
        <v>0</v>
      </c>
      <c r="CE374" s="17" t="s">
        <v>695</v>
      </c>
      <c r="CF374" s="17" t="s">
        <v>3432</v>
      </c>
      <c r="CG374" s="103" t="s">
        <v>1658</v>
      </c>
      <c r="CH374" s="275">
        <v>3600400488875</v>
      </c>
      <c r="CI374" s="447"/>
      <c r="CJ374" s="17"/>
      <c r="CK374" s="276"/>
      <c r="CL374" s="17"/>
      <c r="CM374" s="17"/>
      <c r="CN374" s="17"/>
      <c r="CO374" s="17"/>
    </row>
    <row r="375" spans="1:93">
      <c r="A375" s="452" t="s">
        <v>4641</v>
      </c>
      <c r="B375" s="83" t="s">
        <v>709</v>
      </c>
      <c r="C375" s="129" t="s">
        <v>672</v>
      </c>
      <c r="D375" s="158" t="s">
        <v>1146</v>
      </c>
      <c r="E375" s="92" t="s">
        <v>1147</v>
      </c>
      <c r="F375" s="452" t="s">
        <v>4641</v>
      </c>
      <c r="G375" s="59" t="s">
        <v>1580</v>
      </c>
      <c r="H375" s="449" t="s">
        <v>1148</v>
      </c>
      <c r="I375" s="234">
        <v>16826.8</v>
      </c>
      <c r="J375" s="234">
        <v>0</v>
      </c>
      <c r="K375" s="234">
        <v>266.35000000000002</v>
      </c>
      <c r="L375" s="234">
        <v>0</v>
      </c>
      <c r="M375" s="85">
        <v>3837</v>
      </c>
      <c r="N375" s="85">
        <v>0</v>
      </c>
      <c r="O375" s="234">
        <v>0</v>
      </c>
      <c r="P375" s="234">
        <v>0</v>
      </c>
      <c r="Q375" s="234">
        <v>0</v>
      </c>
      <c r="R375" s="234">
        <v>11892</v>
      </c>
      <c r="S375" s="234">
        <v>9038.1499999999978</v>
      </c>
      <c r="T375" s="227" t="s">
        <v>1581</v>
      </c>
      <c r="U375" s="496">
        <v>1004</v>
      </c>
      <c r="V375" s="129" t="s">
        <v>672</v>
      </c>
      <c r="W375" s="158" t="s">
        <v>1146</v>
      </c>
      <c r="X375" s="92" t="s">
        <v>1147</v>
      </c>
      <c r="Y375" s="262">
        <v>3600400489090</v>
      </c>
      <c r="Z375" s="228" t="s">
        <v>1581</v>
      </c>
      <c r="AA375" s="266">
        <v>11892</v>
      </c>
      <c r="AB375" s="65">
        <v>10605</v>
      </c>
      <c r="AC375" s="65"/>
      <c r="AD375" s="65">
        <v>863</v>
      </c>
      <c r="AE375" s="65">
        <v>424</v>
      </c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148"/>
      <c r="AW375" s="65"/>
      <c r="AX375" s="65">
        <v>0</v>
      </c>
      <c r="AY375" s="65"/>
      <c r="AZ375" s="65">
        <v>0</v>
      </c>
      <c r="BA375" s="57">
        <v>0</v>
      </c>
      <c r="BB375" s="65">
        <v>20930.149999999998</v>
      </c>
      <c r="BC375" s="65">
        <v>9038.1499999999978</v>
      </c>
      <c r="BD375" s="252"/>
      <c r="BE375" s="170">
        <v>1005</v>
      </c>
      <c r="BF375" s="163" t="s">
        <v>1169</v>
      </c>
      <c r="BG375" s="158" t="s">
        <v>1146</v>
      </c>
      <c r="BH375" s="92" t="s">
        <v>1147</v>
      </c>
      <c r="BI375" s="171">
        <v>10605</v>
      </c>
      <c r="BJ375" s="172">
        <v>10605</v>
      </c>
      <c r="BK375" s="171">
        <v>0</v>
      </c>
      <c r="BL375" s="86"/>
      <c r="BM375" s="48"/>
      <c r="BN375" s="67"/>
      <c r="BO375" s="67"/>
      <c r="BP375" s="48"/>
      <c r="BQ375" s="368" t="s">
        <v>1177</v>
      </c>
      <c r="BR375" s="380" t="s">
        <v>725</v>
      </c>
      <c r="BS375" s="381" t="s">
        <v>709</v>
      </c>
      <c r="BT375" s="382" t="s">
        <v>702</v>
      </c>
      <c r="BU375" s="383" t="s">
        <v>702</v>
      </c>
      <c r="BV375" s="384" t="s">
        <v>1581</v>
      </c>
      <c r="BW375" s="384">
        <v>60110</v>
      </c>
      <c r="BX375" s="385"/>
      <c r="BZ375" s="475">
        <v>1004</v>
      </c>
      <c r="CA375" s="320" t="b">
        <f>EXACT(A375,CH375)</f>
        <v>1</v>
      </c>
      <c r="CB375" s="318" t="b">
        <f>EXACT(D375,CF375)</f>
        <v>1</v>
      </c>
      <c r="CC375" s="318" t="b">
        <f>EXACT(E375,CG375)</f>
        <v>1</v>
      </c>
      <c r="CD375" s="502">
        <f>+S374-BC374</f>
        <v>0</v>
      </c>
      <c r="CE375" s="17" t="s">
        <v>672</v>
      </c>
      <c r="CF375" s="157" t="s">
        <v>1146</v>
      </c>
      <c r="CG375" s="99" t="s">
        <v>1147</v>
      </c>
      <c r="CH375" s="311">
        <v>3600400489090</v>
      </c>
      <c r="CL375" s="51"/>
      <c r="CM375" s="273"/>
      <c r="CO375" s="157"/>
    </row>
    <row r="376" spans="1:93" s="344" customFormat="1">
      <c r="A376" s="452" t="s">
        <v>4443</v>
      </c>
      <c r="B376" s="83" t="s">
        <v>709</v>
      </c>
      <c r="C376" s="129" t="s">
        <v>686</v>
      </c>
      <c r="D376" s="158" t="s">
        <v>1157</v>
      </c>
      <c r="E376" s="92" t="s">
        <v>1147</v>
      </c>
      <c r="F376" s="452" t="s">
        <v>4443</v>
      </c>
      <c r="G376" s="59" t="s">
        <v>1580</v>
      </c>
      <c r="H376" s="449" t="s">
        <v>1158</v>
      </c>
      <c r="I376" s="234">
        <v>21339</v>
      </c>
      <c r="J376" s="234">
        <v>0</v>
      </c>
      <c r="K376" s="234">
        <v>266.35000000000002</v>
      </c>
      <c r="L376" s="234">
        <v>0</v>
      </c>
      <c r="M376" s="85">
        <v>4869</v>
      </c>
      <c r="N376" s="85">
        <v>948.4</v>
      </c>
      <c r="O376" s="234">
        <v>0</v>
      </c>
      <c r="P376" s="234">
        <v>0</v>
      </c>
      <c r="Q376" s="234">
        <v>0</v>
      </c>
      <c r="R376" s="234">
        <v>9842</v>
      </c>
      <c r="S376" s="234">
        <v>17580.75</v>
      </c>
      <c r="T376" s="227" t="s">
        <v>1581</v>
      </c>
      <c r="U376" s="496">
        <v>1225</v>
      </c>
      <c r="V376" s="129" t="s">
        <v>686</v>
      </c>
      <c r="W376" s="158" t="s">
        <v>1157</v>
      </c>
      <c r="X376" s="92" t="s">
        <v>1147</v>
      </c>
      <c r="Y376" s="262">
        <v>3600400489103</v>
      </c>
      <c r="Z376" s="228" t="s">
        <v>1581</v>
      </c>
      <c r="AA376" s="266">
        <v>9842</v>
      </c>
      <c r="AB376" s="65">
        <v>8555</v>
      </c>
      <c r="AC376" s="65"/>
      <c r="AD376" s="65">
        <v>863</v>
      </c>
      <c r="AE376" s="65">
        <v>424</v>
      </c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148"/>
      <c r="AW376" s="65"/>
      <c r="AX376" s="65">
        <v>0</v>
      </c>
      <c r="AY376" s="65"/>
      <c r="AZ376" s="65">
        <v>0</v>
      </c>
      <c r="BA376" s="57">
        <v>0</v>
      </c>
      <c r="BB376" s="65">
        <v>27422.75</v>
      </c>
      <c r="BC376" s="65">
        <v>17580.75</v>
      </c>
      <c r="BD376" s="252"/>
      <c r="BE376" s="170">
        <v>1227</v>
      </c>
      <c r="BF376" s="163" t="s">
        <v>1173</v>
      </c>
      <c r="BG376" s="158" t="s">
        <v>1157</v>
      </c>
      <c r="BH376" s="92" t="s">
        <v>1147</v>
      </c>
      <c r="BI376" s="171">
        <v>8555</v>
      </c>
      <c r="BJ376" s="172">
        <v>8555</v>
      </c>
      <c r="BK376" s="171">
        <v>0</v>
      </c>
      <c r="BL376" s="86"/>
      <c r="BM376" s="48"/>
      <c r="BN376" s="67"/>
      <c r="BO376" s="67"/>
      <c r="BP376" s="48"/>
      <c r="BQ376" s="368" t="s">
        <v>1177</v>
      </c>
      <c r="BR376" s="380" t="s">
        <v>725</v>
      </c>
      <c r="BS376" s="381" t="s">
        <v>709</v>
      </c>
      <c r="BT376" s="382" t="s">
        <v>702</v>
      </c>
      <c r="BU376" s="383" t="s">
        <v>702</v>
      </c>
      <c r="BV376" s="384" t="s">
        <v>1581</v>
      </c>
      <c r="BW376" s="384">
        <v>60110</v>
      </c>
      <c r="BX376" s="385"/>
      <c r="BY376" s="76"/>
      <c r="BZ376" s="495">
        <v>1225</v>
      </c>
      <c r="CA376" s="320" t="b">
        <f>EXACT(A376,CH376)</f>
        <v>1</v>
      </c>
      <c r="CB376" s="318" t="b">
        <f>EXACT(D376,CF376)</f>
        <v>1</v>
      </c>
      <c r="CC376" s="318" t="b">
        <f>EXACT(E376,CG376)</f>
        <v>1</v>
      </c>
      <c r="CD376" s="502">
        <f>+S375-BC375</f>
        <v>0</v>
      </c>
      <c r="CE376" s="17" t="s">
        <v>686</v>
      </c>
      <c r="CF376" s="17" t="s">
        <v>1157</v>
      </c>
      <c r="CG376" s="103" t="s">
        <v>1147</v>
      </c>
      <c r="CH376" s="275">
        <v>3600400489103</v>
      </c>
      <c r="CI376" s="447"/>
      <c r="CJ376" s="17"/>
      <c r="CK376" s="276"/>
      <c r="CL376" s="17"/>
      <c r="CM376" s="17"/>
      <c r="CN376" s="17"/>
      <c r="CO376" s="17"/>
    </row>
    <row r="377" spans="1:93">
      <c r="A377" s="452" t="s">
        <v>6018</v>
      </c>
      <c r="B377" s="83" t="s">
        <v>709</v>
      </c>
      <c r="C377" s="237" t="s">
        <v>672</v>
      </c>
      <c r="D377" s="86" t="s">
        <v>6017</v>
      </c>
      <c r="E377" s="92" t="s">
        <v>73</v>
      </c>
      <c r="F377" s="452" t="s">
        <v>6018</v>
      </c>
      <c r="G377" s="59" t="s">
        <v>1580</v>
      </c>
      <c r="H377" s="283" t="s">
        <v>6257</v>
      </c>
      <c r="I377" s="244">
        <v>44344.3</v>
      </c>
      <c r="J377" s="310">
        <v>0</v>
      </c>
      <c r="K377" s="81">
        <v>0</v>
      </c>
      <c r="L377" s="81">
        <v>0</v>
      </c>
      <c r="M377" s="85">
        <v>0</v>
      </c>
      <c r="N377" s="81">
        <v>0</v>
      </c>
      <c r="O377" s="81">
        <v>0</v>
      </c>
      <c r="P377" s="85">
        <v>726.09</v>
      </c>
      <c r="Q377" s="81">
        <v>0</v>
      </c>
      <c r="R377" s="85">
        <v>26562.3</v>
      </c>
      <c r="S377" s="81">
        <v>17055.910000000003</v>
      </c>
      <c r="T377" s="227" t="s">
        <v>1581</v>
      </c>
      <c r="U377" s="496">
        <v>849</v>
      </c>
      <c r="V377" s="237" t="s">
        <v>672</v>
      </c>
      <c r="W377" s="86" t="s">
        <v>6017</v>
      </c>
      <c r="X377" s="92" t="s">
        <v>73</v>
      </c>
      <c r="Y377" s="261">
        <v>3600400489308</v>
      </c>
      <c r="Z377" s="228" t="s">
        <v>1581</v>
      </c>
      <c r="AA377" s="266">
        <v>27288.39</v>
      </c>
      <c r="AB377" s="65">
        <v>25275.3</v>
      </c>
      <c r="AC377" s="65"/>
      <c r="AD377" s="65">
        <v>863</v>
      </c>
      <c r="AE377" s="65">
        <v>424</v>
      </c>
      <c r="AF377" s="65">
        <v>0</v>
      </c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148"/>
      <c r="AW377" s="65"/>
      <c r="AX377" s="65">
        <v>0</v>
      </c>
      <c r="AY377" s="65"/>
      <c r="AZ377" s="65">
        <v>726.09</v>
      </c>
      <c r="BA377" s="57">
        <v>0</v>
      </c>
      <c r="BB377" s="65">
        <v>44344.3</v>
      </c>
      <c r="BC377" s="65">
        <v>17055.910000000003</v>
      </c>
      <c r="BD377" s="260"/>
      <c r="BE377" s="170">
        <v>850</v>
      </c>
      <c r="BF377" s="163" t="s">
        <v>6368</v>
      </c>
      <c r="BG377" s="86" t="s">
        <v>6017</v>
      </c>
      <c r="BH377" s="86" t="s">
        <v>73</v>
      </c>
      <c r="BI377" s="171">
        <v>25275.3</v>
      </c>
      <c r="BJ377" s="172">
        <v>25275.3</v>
      </c>
      <c r="BK377" s="171">
        <v>0</v>
      </c>
      <c r="BL377" s="86"/>
      <c r="BM377" s="48"/>
      <c r="BN377" s="67"/>
      <c r="BO377" s="67"/>
      <c r="BP377" s="48"/>
      <c r="BQ377" s="368" t="s">
        <v>6527</v>
      </c>
      <c r="BR377" s="380" t="s">
        <v>725</v>
      </c>
      <c r="BS377" s="381" t="s">
        <v>709</v>
      </c>
      <c r="BT377" s="382" t="s">
        <v>702</v>
      </c>
      <c r="BU377" s="383" t="s">
        <v>702</v>
      </c>
      <c r="BV377" s="384" t="s">
        <v>1581</v>
      </c>
      <c r="BW377" s="384">
        <v>60110</v>
      </c>
      <c r="BX377" s="385" t="s">
        <v>6528</v>
      </c>
      <c r="BY377" s="76"/>
      <c r="BZ377" s="495">
        <v>849</v>
      </c>
      <c r="CA377" s="320" t="b">
        <f>EXACT(A377,CH377)</f>
        <v>1</v>
      </c>
      <c r="CB377" s="318" t="b">
        <f>EXACT(D377,CF377)</f>
        <v>1</v>
      </c>
      <c r="CC377" s="318" t="b">
        <f>EXACT(E377,CG377)</f>
        <v>1</v>
      </c>
      <c r="CD377" s="502">
        <f>+S376-BC376</f>
        <v>0</v>
      </c>
      <c r="CE377" s="17" t="s">
        <v>672</v>
      </c>
      <c r="CF377" s="157" t="s">
        <v>6017</v>
      </c>
      <c r="CG377" s="99" t="s">
        <v>73</v>
      </c>
      <c r="CH377" s="311">
        <v>3600400489308</v>
      </c>
      <c r="CM377" s="273"/>
      <c r="CO377" s="157"/>
    </row>
    <row r="378" spans="1:93" s="51" customFormat="1">
      <c r="A378" s="452" t="s">
        <v>4730</v>
      </c>
      <c r="B378" s="83" t="s">
        <v>709</v>
      </c>
      <c r="C378" s="129" t="s">
        <v>686</v>
      </c>
      <c r="D378" s="158" t="s">
        <v>3883</v>
      </c>
      <c r="E378" s="92" t="s">
        <v>5879</v>
      </c>
      <c r="F378" s="452" t="s">
        <v>4730</v>
      </c>
      <c r="G378" s="59" t="s">
        <v>1580</v>
      </c>
      <c r="H378" s="449" t="s">
        <v>3992</v>
      </c>
      <c r="I378" s="234">
        <v>44850</v>
      </c>
      <c r="J378" s="234">
        <v>0</v>
      </c>
      <c r="K378" s="234">
        <v>32.18</v>
      </c>
      <c r="L378" s="234">
        <v>0</v>
      </c>
      <c r="M378" s="85">
        <v>0</v>
      </c>
      <c r="N378" s="85">
        <v>0</v>
      </c>
      <c r="O378" s="234">
        <v>0</v>
      </c>
      <c r="P378" s="234">
        <v>1279.8800000000001</v>
      </c>
      <c r="Q378" s="234">
        <v>0</v>
      </c>
      <c r="R378" s="234">
        <v>22612</v>
      </c>
      <c r="S378" s="234">
        <v>20990.3</v>
      </c>
      <c r="T378" s="227" t="s">
        <v>1581</v>
      </c>
      <c r="U378" s="496">
        <v>868</v>
      </c>
      <c r="V378" s="129" t="s">
        <v>686</v>
      </c>
      <c r="W378" s="158" t="s">
        <v>3883</v>
      </c>
      <c r="X378" s="92" t="s">
        <v>5879</v>
      </c>
      <c r="Y378" s="261">
        <v>3600400489430</v>
      </c>
      <c r="Z378" s="228" t="s">
        <v>1581</v>
      </c>
      <c r="AA378" s="266">
        <v>23891.88</v>
      </c>
      <c r="AB378" s="66">
        <v>21325</v>
      </c>
      <c r="AC378" s="65"/>
      <c r="AD378" s="266">
        <v>863</v>
      </c>
      <c r="AE378" s="266">
        <v>424</v>
      </c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148"/>
      <c r="AW378" s="65"/>
      <c r="AX378" s="65">
        <v>0</v>
      </c>
      <c r="AY378" s="66"/>
      <c r="AZ378" s="66">
        <v>1279.8800000000001</v>
      </c>
      <c r="BA378" s="74">
        <v>0</v>
      </c>
      <c r="BB378" s="66">
        <v>44882.18</v>
      </c>
      <c r="BC378" s="66">
        <v>20990.3</v>
      </c>
      <c r="BD378" s="252"/>
      <c r="BE378" s="170">
        <v>869</v>
      </c>
      <c r="BF378" s="101" t="s">
        <v>5880</v>
      </c>
      <c r="BG378" s="158" t="s">
        <v>3883</v>
      </c>
      <c r="BH378" s="92" t="s">
        <v>5879</v>
      </c>
      <c r="BI378" s="66">
        <v>21325</v>
      </c>
      <c r="BJ378" s="58">
        <v>21325</v>
      </c>
      <c r="BK378" s="124">
        <v>0</v>
      </c>
      <c r="BL378" s="158"/>
      <c r="BM378" s="48" t="s">
        <v>704</v>
      </c>
      <c r="BN378" s="67"/>
      <c r="BO378" s="67"/>
      <c r="BP378" s="48"/>
      <c r="BQ378" s="368" t="s">
        <v>1329</v>
      </c>
      <c r="BR378" s="380" t="s">
        <v>1080</v>
      </c>
      <c r="BS378" s="381" t="s">
        <v>709</v>
      </c>
      <c r="BT378" s="382" t="s">
        <v>3259</v>
      </c>
      <c r="BU378" s="383" t="s">
        <v>3260</v>
      </c>
      <c r="BV378" s="384" t="s">
        <v>128</v>
      </c>
      <c r="BW378" s="384">
        <v>60110</v>
      </c>
      <c r="BX378" s="385" t="s">
        <v>5792</v>
      </c>
      <c r="BY378" s="76"/>
      <c r="BZ378" s="475">
        <v>868</v>
      </c>
      <c r="CA378" s="320" t="b">
        <f>EXACT(A378,CH378)</f>
        <v>1</v>
      </c>
      <c r="CB378" s="318" t="b">
        <f>EXACT(D378,CF378)</f>
        <v>1</v>
      </c>
      <c r="CC378" s="318" t="b">
        <f>EXACT(E378,CG378)</f>
        <v>1</v>
      </c>
      <c r="CD378" s="502">
        <f>+S377-BC377</f>
        <v>0</v>
      </c>
      <c r="CE378" s="17" t="s">
        <v>686</v>
      </c>
      <c r="CF378" s="17" t="s">
        <v>3883</v>
      </c>
      <c r="CG378" s="103" t="s">
        <v>5879</v>
      </c>
      <c r="CH378" s="275">
        <v>3600400489430</v>
      </c>
      <c r="CI378" s="447"/>
      <c r="CJ378" s="17"/>
      <c r="CK378" s="276"/>
      <c r="CM378" s="273"/>
      <c r="CN378" s="17"/>
      <c r="CO378" s="157"/>
    </row>
    <row r="379" spans="1:93">
      <c r="A379" s="452" t="s">
        <v>4881</v>
      </c>
      <c r="B379" s="83" t="s">
        <v>709</v>
      </c>
      <c r="C379" s="129" t="s">
        <v>686</v>
      </c>
      <c r="D379" s="158" t="s">
        <v>1136</v>
      </c>
      <c r="E379" s="92" t="s">
        <v>1131</v>
      </c>
      <c r="F379" s="452" t="s">
        <v>4881</v>
      </c>
      <c r="G379" s="59" t="s">
        <v>1580</v>
      </c>
      <c r="H379" s="449" t="s">
        <v>3772</v>
      </c>
      <c r="I379" s="234">
        <v>21119</v>
      </c>
      <c r="J379" s="234">
        <v>0</v>
      </c>
      <c r="K379" s="234">
        <v>250.95</v>
      </c>
      <c r="L379" s="234">
        <v>0</v>
      </c>
      <c r="M379" s="85">
        <v>4817</v>
      </c>
      <c r="N379" s="85">
        <v>0</v>
      </c>
      <c r="O379" s="234">
        <v>0</v>
      </c>
      <c r="P379" s="234">
        <v>0</v>
      </c>
      <c r="Q379" s="234">
        <v>0</v>
      </c>
      <c r="R379" s="234">
        <v>3842</v>
      </c>
      <c r="S379" s="234">
        <v>22344.95</v>
      </c>
      <c r="T379" s="227" t="s">
        <v>1581</v>
      </c>
      <c r="U379" s="496">
        <v>402</v>
      </c>
      <c r="V379" s="129" t="s">
        <v>686</v>
      </c>
      <c r="W379" s="158" t="s">
        <v>1136</v>
      </c>
      <c r="X379" s="92" t="s">
        <v>1131</v>
      </c>
      <c r="Y379" s="262">
        <v>3600400490284</v>
      </c>
      <c r="Z379" s="228" t="s">
        <v>1581</v>
      </c>
      <c r="AA379" s="266">
        <v>3842</v>
      </c>
      <c r="AB379" s="66">
        <v>2555</v>
      </c>
      <c r="AC379" s="65"/>
      <c r="AD379" s="266">
        <v>863</v>
      </c>
      <c r="AE379" s="266">
        <v>424</v>
      </c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148"/>
      <c r="AW379" s="65"/>
      <c r="AX379" s="65">
        <v>0</v>
      </c>
      <c r="AY379" s="66"/>
      <c r="AZ379" s="66">
        <v>0</v>
      </c>
      <c r="BA379" s="74">
        <v>0</v>
      </c>
      <c r="BB379" s="66">
        <v>26186.95</v>
      </c>
      <c r="BC379" s="66">
        <v>22344.95</v>
      </c>
      <c r="BD379" s="252"/>
      <c r="BE379" s="170">
        <v>403</v>
      </c>
      <c r="BF379" s="101" t="s">
        <v>1163</v>
      </c>
      <c r="BG379" s="158" t="s">
        <v>1136</v>
      </c>
      <c r="BH379" s="92" t="s">
        <v>1131</v>
      </c>
      <c r="BI379" s="169">
        <v>2555</v>
      </c>
      <c r="BJ379" s="124">
        <v>2555</v>
      </c>
      <c r="BK379" s="124">
        <v>0</v>
      </c>
      <c r="BL379" s="158"/>
      <c r="BM379" s="48" t="s">
        <v>792</v>
      </c>
      <c r="BN379" s="67"/>
      <c r="BO379" s="67"/>
      <c r="BP379" s="48"/>
      <c r="BQ379" s="368" t="s">
        <v>1174</v>
      </c>
      <c r="BR379" s="380" t="s">
        <v>725</v>
      </c>
      <c r="BS379" s="381" t="s">
        <v>709</v>
      </c>
      <c r="BT379" s="382" t="s">
        <v>702</v>
      </c>
      <c r="BU379" s="383" t="s">
        <v>702</v>
      </c>
      <c r="BV379" s="384" t="s">
        <v>1581</v>
      </c>
      <c r="BW379" s="384">
        <v>60110</v>
      </c>
      <c r="BX379" s="385"/>
      <c r="BZ379" s="495">
        <v>403</v>
      </c>
      <c r="CA379" s="320" t="b">
        <f>EXACT(A379,CH379)</f>
        <v>1</v>
      </c>
      <c r="CB379" s="318" t="b">
        <f>EXACT(D379,CF379)</f>
        <v>1</v>
      </c>
      <c r="CC379" s="318" t="b">
        <f>EXACT(E379,CG379)</f>
        <v>1</v>
      </c>
      <c r="CD379" s="502">
        <f>+S378-BC378</f>
        <v>0</v>
      </c>
      <c r="CE379" s="17" t="s">
        <v>686</v>
      </c>
      <c r="CF379" s="157" t="s">
        <v>1136</v>
      </c>
      <c r="CG379" s="99" t="s">
        <v>1131</v>
      </c>
      <c r="CH379" s="275">
        <v>3600400490284</v>
      </c>
      <c r="CI379" s="51"/>
      <c r="CL379" s="51"/>
      <c r="CM379" s="273"/>
      <c r="CO379" s="157"/>
    </row>
    <row r="380" spans="1:93" s="51" customFormat="1">
      <c r="A380" s="452" t="s">
        <v>4926</v>
      </c>
      <c r="B380" s="83" t="s">
        <v>709</v>
      </c>
      <c r="C380" s="129" t="s">
        <v>672</v>
      </c>
      <c r="D380" s="158" t="s">
        <v>434</v>
      </c>
      <c r="E380" s="92" t="s">
        <v>1658</v>
      </c>
      <c r="F380" s="452" t="s">
        <v>4926</v>
      </c>
      <c r="G380" s="59" t="s">
        <v>1580</v>
      </c>
      <c r="H380" s="449" t="s">
        <v>1679</v>
      </c>
      <c r="I380" s="234">
        <v>32995.199999999997</v>
      </c>
      <c r="J380" s="234">
        <v>0</v>
      </c>
      <c r="K380" s="234">
        <v>131.18</v>
      </c>
      <c r="L380" s="234">
        <v>0</v>
      </c>
      <c r="M380" s="85">
        <v>2156</v>
      </c>
      <c r="N380" s="85">
        <v>0</v>
      </c>
      <c r="O380" s="234">
        <v>0</v>
      </c>
      <c r="P380" s="234">
        <v>0</v>
      </c>
      <c r="Q380" s="234">
        <v>0</v>
      </c>
      <c r="R380" s="234">
        <v>21246</v>
      </c>
      <c r="S380" s="234">
        <v>11088.89</v>
      </c>
      <c r="T380" s="227" t="s">
        <v>1581</v>
      </c>
      <c r="U380" s="496">
        <v>480</v>
      </c>
      <c r="V380" s="129" t="s">
        <v>672</v>
      </c>
      <c r="W380" s="158" t="s">
        <v>434</v>
      </c>
      <c r="X380" s="92" t="s">
        <v>1658</v>
      </c>
      <c r="Y380" s="261">
        <v>3600400490390</v>
      </c>
      <c r="Z380" s="228" t="s">
        <v>1581</v>
      </c>
      <c r="AA380" s="266">
        <v>24193.489999999998</v>
      </c>
      <c r="AB380" s="65">
        <v>19670</v>
      </c>
      <c r="AC380" s="65"/>
      <c r="AD380" s="65">
        <v>863</v>
      </c>
      <c r="AE380" s="65">
        <v>424</v>
      </c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>
        <v>289</v>
      </c>
      <c r="AU380" s="65"/>
      <c r="AV380" s="148"/>
      <c r="AW380" s="65"/>
      <c r="AX380" s="65">
        <v>2947.49</v>
      </c>
      <c r="AY380" s="65"/>
      <c r="AZ380" s="65">
        <v>0</v>
      </c>
      <c r="BA380" s="57">
        <v>0</v>
      </c>
      <c r="BB380" s="65">
        <v>35282.379999999997</v>
      </c>
      <c r="BC380" s="65">
        <v>11088.89</v>
      </c>
      <c r="BD380" s="252"/>
      <c r="BE380" s="170">
        <v>481</v>
      </c>
      <c r="BF380" s="163" t="s">
        <v>115</v>
      </c>
      <c r="BG380" s="158" t="s">
        <v>434</v>
      </c>
      <c r="BH380" s="92" t="s">
        <v>1658</v>
      </c>
      <c r="BI380" s="65">
        <v>19670</v>
      </c>
      <c r="BJ380" s="57">
        <v>19670</v>
      </c>
      <c r="BK380" s="65">
        <v>0</v>
      </c>
      <c r="BL380" s="86"/>
      <c r="BM380" s="48"/>
      <c r="BN380" s="67"/>
      <c r="BO380" s="67"/>
      <c r="BP380" s="59"/>
      <c r="BQ380" s="370" t="s">
        <v>135</v>
      </c>
      <c r="BR380" s="387" t="s">
        <v>698</v>
      </c>
      <c r="BS380" s="381" t="s">
        <v>709</v>
      </c>
      <c r="BT380" s="388" t="s">
        <v>805</v>
      </c>
      <c r="BU380" s="388" t="s">
        <v>702</v>
      </c>
      <c r="BV380" s="388" t="s">
        <v>1581</v>
      </c>
      <c r="BW380" s="389">
        <v>60110</v>
      </c>
      <c r="BX380" s="389" t="s">
        <v>136</v>
      </c>
      <c r="BY380" s="22"/>
      <c r="BZ380" s="495">
        <v>481</v>
      </c>
      <c r="CA380" s="320" t="b">
        <f>EXACT(A380,CH380)</f>
        <v>1</v>
      </c>
      <c r="CB380" s="318" t="b">
        <f>EXACT(D380,CF380)</f>
        <v>1</v>
      </c>
      <c r="CC380" s="318" t="b">
        <f>EXACT(E380,CG380)</f>
        <v>1</v>
      </c>
      <c r="CD380" s="502">
        <f>+S379-BC379</f>
        <v>0</v>
      </c>
      <c r="CE380" s="17" t="s">
        <v>672</v>
      </c>
      <c r="CF380" s="17" t="s">
        <v>434</v>
      </c>
      <c r="CG380" s="103" t="s">
        <v>1658</v>
      </c>
      <c r="CH380" s="275">
        <v>3600400490390</v>
      </c>
      <c r="CI380" s="447"/>
      <c r="CJ380" s="17"/>
      <c r="CK380" s="276"/>
      <c r="CL380" s="17"/>
      <c r="CM380" s="17"/>
      <c r="CN380" s="17"/>
      <c r="CO380" s="17"/>
    </row>
    <row r="381" spans="1:93" s="51" customFormat="1">
      <c r="A381" s="452" t="s">
        <v>4770</v>
      </c>
      <c r="B381" s="83" t="s">
        <v>709</v>
      </c>
      <c r="C381" s="129" t="s">
        <v>672</v>
      </c>
      <c r="D381" s="158" t="s">
        <v>320</v>
      </c>
      <c r="E381" s="92" t="s">
        <v>440</v>
      </c>
      <c r="F381" s="452" t="s">
        <v>4770</v>
      </c>
      <c r="G381" s="59" t="s">
        <v>1580</v>
      </c>
      <c r="H381" s="449" t="s">
        <v>977</v>
      </c>
      <c r="I381" s="234">
        <v>27090</v>
      </c>
      <c r="J381" s="234">
        <v>0</v>
      </c>
      <c r="K381" s="234">
        <v>250.95</v>
      </c>
      <c r="L381" s="234">
        <v>0</v>
      </c>
      <c r="M381" s="85">
        <v>2867</v>
      </c>
      <c r="N381" s="85">
        <v>0</v>
      </c>
      <c r="O381" s="234">
        <v>0</v>
      </c>
      <c r="P381" s="234">
        <v>103.13</v>
      </c>
      <c r="Q381" s="234">
        <v>0</v>
      </c>
      <c r="R381" s="234">
        <v>18691</v>
      </c>
      <c r="S381" s="234">
        <v>11413.82</v>
      </c>
      <c r="T381" s="227" t="s">
        <v>1581</v>
      </c>
      <c r="U381" s="496">
        <v>795</v>
      </c>
      <c r="V381" s="129" t="s">
        <v>672</v>
      </c>
      <c r="W381" s="158" t="s">
        <v>320</v>
      </c>
      <c r="X381" s="92" t="s">
        <v>440</v>
      </c>
      <c r="Y381" s="262">
        <v>3600400495413</v>
      </c>
      <c r="Z381" s="228" t="s">
        <v>1581</v>
      </c>
      <c r="AA381" s="266">
        <v>18794.13</v>
      </c>
      <c r="AB381" s="66">
        <v>16980</v>
      </c>
      <c r="AC381" s="65"/>
      <c r="AD381" s="266">
        <v>863</v>
      </c>
      <c r="AE381" s="266">
        <v>848</v>
      </c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148"/>
      <c r="AW381" s="65"/>
      <c r="AX381" s="65">
        <v>0</v>
      </c>
      <c r="AY381" s="65"/>
      <c r="AZ381" s="65">
        <v>103.13</v>
      </c>
      <c r="BA381" s="57">
        <v>0</v>
      </c>
      <c r="BB381" s="65">
        <v>30207.95</v>
      </c>
      <c r="BC381" s="65">
        <v>11413.82</v>
      </c>
      <c r="BD381" s="252"/>
      <c r="BE381" s="170">
        <v>796</v>
      </c>
      <c r="BF381" s="163" t="s">
        <v>2258</v>
      </c>
      <c r="BG381" s="158" t="s">
        <v>320</v>
      </c>
      <c r="BH381" s="92" t="s">
        <v>440</v>
      </c>
      <c r="BI381" s="65">
        <v>16980</v>
      </c>
      <c r="BJ381" s="57">
        <v>16980</v>
      </c>
      <c r="BK381" s="65">
        <v>0</v>
      </c>
      <c r="BL381" s="158"/>
      <c r="BM381" s="48"/>
      <c r="BN381" s="67"/>
      <c r="BO381" s="67"/>
      <c r="BP381" s="59"/>
      <c r="BQ381" s="369" t="s">
        <v>1512</v>
      </c>
      <c r="BR381" s="380" t="s">
        <v>689</v>
      </c>
      <c r="BS381" s="381" t="s">
        <v>51</v>
      </c>
      <c r="BT381" s="382" t="s">
        <v>701</v>
      </c>
      <c r="BU381" s="383" t="s">
        <v>702</v>
      </c>
      <c r="BV381" s="383" t="s">
        <v>1581</v>
      </c>
      <c r="BW381" s="383">
        <v>60110</v>
      </c>
      <c r="BX381" s="389" t="s">
        <v>709</v>
      </c>
      <c r="BZ381" s="495">
        <v>795</v>
      </c>
      <c r="CA381" s="320" t="b">
        <f>EXACT(A381,CH381)</f>
        <v>1</v>
      </c>
      <c r="CB381" s="318" t="b">
        <f>EXACT(D381,CF381)</f>
        <v>1</v>
      </c>
      <c r="CC381" s="318" t="b">
        <f>EXACT(E381,CG381)</f>
        <v>1</v>
      </c>
      <c r="CD381" s="502">
        <f>+S380-BC380</f>
        <v>0</v>
      </c>
      <c r="CE381" s="51" t="s">
        <v>672</v>
      </c>
      <c r="CF381" s="17" t="s">
        <v>320</v>
      </c>
      <c r="CG381" s="103" t="s">
        <v>440</v>
      </c>
      <c r="CH381" s="275">
        <v>3600400495413</v>
      </c>
      <c r="CI381" s="447"/>
      <c r="CJ381" s="17"/>
      <c r="CK381" s="276"/>
      <c r="CL381" s="17"/>
      <c r="CM381" s="273"/>
      <c r="CN381" s="17"/>
      <c r="CO381" s="157"/>
    </row>
    <row r="382" spans="1:93" s="51" customFormat="1">
      <c r="A382" s="452" t="s">
        <v>5001</v>
      </c>
      <c r="B382" s="83" t="s">
        <v>709</v>
      </c>
      <c r="C382" s="129" t="s">
        <v>686</v>
      </c>
      <c r="D382" s="158" t="s">
        <v>2534</v>
      </c>
      <c r="E382" s="92" t="s">
        <v>440</v>
      </c>
      <c r="F382" s="452" t="s">
        <v>5001</v>
      </c>
      <c r="G382" s="59" t="s">
        <v>1580</v>
      </c>
      <c r="H382" s="449" t="s">
        <v>2781</v>
      </c>
      <c r="I382" s="234">
        <v>33684</v>
      </c>
      <c r="J382" s="234">
        <v>0</v>
      </c>
      <c r="K382" s="234">
        <v>128.93</v>
      </c>
      <c r="L382" s="234">
        <v>0</v>
      </c>
      <c r="M382" s="85">
        <v>1004</v>
      </c>
      <c r="N382" s="85">
        <v>0</v>
      </c>
      <c r="O382" s="234">
        <v>0</v>
      </c>
      <c r="P382" s="234">
        <v>449.18</v>
      </c>
      <c r="Q382" s="234">
        <v>0</v>
      </c>
      <c r="R382" s="234">
        <v>21347</v>
      </c>
      <c r="S382" s="234">
        <v>13020.75</v>
      </c>
      <c r="T382" s="227" t="s">
        <v>1581</v>
      </c>
      <c r="U382" s="496">
        <v>599</v>
      </c>
      <c r="V382" s="129" t="s">
        <v>686</v>
      </c>
      <c r="W382" s="158" t="s">
        <v>2534</v>
      </c>
      <c r="X382" s="92" t="s">
        <v>440</v>
      </c>
      <c r="Y382" s="262">
        <v>3600400495421</v>
      </c>
      <c r="Z382" s="228" t="s">
        <v>1581</v>
      </c>
      <c r="AA382" s="54">
        <v>21796.18</v>
      </c>
      <c r="AB382" s="55">
        <v>20060</v>
      </c>
      <c r="AC382" s="56"/>
      <c r="AD382" s="175">
        <v>863</v>
      </c>
      <c r="AE382" s="175">
        <v>424</v>
      </c>
      <c r="AF382" s="55"/>
      <c r="AG382" s="55"/>
      <c r="AH382" s="55"/>
      <c r="AI382" s="55"/>
      <c r="AJ382" s="55"/>
      <c r="AK382" s="55"/>
      <c r="AL382" s="55"/>
      <c r="AM382" s="57"/>
      <c r="AN382" s="57"/>
      <c r="AO382" s="57"/>
      <c r="AP382" s="57"/>
      <c r="AQ382" s="58"/>
      <c r="AR382" s="58"/>
      <c r="AS382" s="57"/>
      <c r="AT382" s="57"/>
      <c r="AU382" s="57"/>
      <c r="AV382" s="147"/>
      <c r="AW382" s="57"/>
      <c r="AX382" s="57">
        <v>0</v>
      </c>
      <c r="AY382" s="58"/>
      <c r="AZ382" s="58">
        <v>449.18</v>
      </c>
      <c r="BA382" s="74">
        <v>0</v>
      </c>
      <c r="BB382" s="58">
        <v>34816.93</v>
      </c>
      <c r="BC382" s="58">
        <v>13020.75</v>
      </c>
      <c r="BD382" s="252"/>
      <c r="BE382" s="170">
        <v>600</v>
      </c>
      <c r="BF382" s="101" t="s">
        <v>2819</v>
      </c>
      <c r="BG382" s="158" t="s">
        <v>2534</v>
      </c>
      <c r="BH382" s="92" t="s">
        <v>440</v>
      </c>
      <c r="BI382" s="124">
        <v>20060</v>
      </c>
      <c r="BJ382" s="124">
        <v>20060</v>
      </c>
      <c r="BK382" s="124">
        <v>0</v>
      </c>
      <c r="BL382" s="158"/>
      <c r="BM382" s="59" t="s">
        <v>677</v>
      </c>
      <c r="BN382" s="60"/>
      <c r="BO382" s="60"/>
      <c r="BP382" s="48"/>
      <c r="BQ382" s="368" t="s">
        <v>1512</v>
      </c>
      <c r="BR382" s="380" t="s">
        <v>2844</v>
      </c>
      <c r="BS382" s="381" t="s">
        <v>709</v>
      </c>
      <c r="BT382" s="382" t="s">
        <v>701</v>
      </c>
      <c r="BU382" s="383" t="s">
        <v>702</v>
      </c>
      <c r="BV382" s="384" t="s">
        <v>1581</v>
      </c>
      <c r="BW382" s="384">
        <v>60110</v>
      </c>
      <c r="BX382" s="385" t="s">
        <v>2845</v>
      </c>
      <c r="BY382" s="22"/>
      <c r="BZ382" s="475">
        <v>600</v>
      </c>
      <c r="CA382" s="320" t="b">
        <f>EXACT(A382,CH382)</f>
        <v>1</v>
      </c>
      <c r="CB382" s="318" t="b">
        <f>EXACT(D382,CF382)</f>
        <v>1</v>
      </c>
      <c r="CC382" s="318" t="b">
        <f>EXACT(E382,CG382)</f>
        <v>1</v>
      </c>
      <c r="CD382" s="502">
        <f>+S381-BC381</f>
        <v>0</v>
      </c>
      <c r="CE382" s="17" t="s">
        <v>686</v>
      </c>
      <c r="CF382" s="17" t="s">
        <v>2534</v>
      </c>
      <c r="CG382" s="103" t="s">
        <v>440</v>
      </c>
      <c r="CH382" s="275">
        <v>3600400495421</v>
      </c>
      <c r="CI382" s="447"/>
      <c r="CJ382" s="17"/>
      <c r="CK382" s="276"/>
      <c r="CM382" s="273"/>
      <c r="CN382" s="17"/>
      <c r="CO382" s="157"/>
    </row>
    <row r="383" spans="1:93" s="51" customFormat="1">
      <c r="A383" s="511" t="s">
        <v>8580</v>
      </c>
      <c r="B383" s="83" t="s">
        <v>709</v>
      </c>
      <c r="C383" s="237" t="s">
        <v>672</v>
      </c>
      <c r="D383" s="17" t="s">
        <v>8953</v>
      </c>
      <c r="E383" s="75" t="s">
        <v>8481</v>
      </c>
      <c r="F383" s="514" t="s">
        <v>8580</v>
      </c>
      <c r="G383" s="59" t="s">
        <v>1580</v>
      </c>
      <c r="H383" s="98" t="s">
        <v>8676</v>
      </c>
      <c r="I383" s="133">
        <v>55948.6</v>
      </c>
      <c r="J383" s="167">
        <v>0</v>
      </c>
      <c r="K383" s="18">
        <v>0</v>
      </c>
      <c r="L383" s="18">
        <v>0</v>
      </c>
      <c r="M383" s="53">
        <v>0</v>
      </c>
      <c r="N383" s="18">
        <v>0</v>
      </c>
      <c r="O383" s="18">
        <v>0</v>
      </c>
      <c r="P383" s="53">
        <v>2136.52</v>
      </c>
      <c r="Q383" s="18">
        <v>0</v>
      </c>
      <c r="R383" s="53">
        <v>22390.29</v>
      </c>
      <c r="S383" s="18">
        <v>31421.789999999997</v>
      </c>
      <c r="T383" s="227" t="s">
        <v>1581</v>
      </c>
      <c r="U383" s="496">
        <v>1359</v>
      </c>
      <c r="V383" s="516" t="s">
        <v>672</v>
      </c>
      <c r="W383" s="17" t="s">
        <v>8953</v>
      </c>
      <c r="X383" s="17" t="s">
        <v>8481</v>
      </c>
      <c r="Y383" s="261">
        <v>3600400496622</v>
      </c>
      <c r="Z383" s="228" t="s">
        <v>1581</v>
      </c>
      <c r="AA383" s="266">
        <v>24526.81</v>
      </c>
      <c r="AB383" s="65">
        <v>21103.29</v>
      </c>
      <c r="AC383" s="65"/>
      <c r="AD383" s="65">
        <v>863</v>
      </c>
      <c r="AE383" s="65">
        <v>424</v>
      </c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148"/>
      <c r="AW383" s="65"/>
      <c r="AX383" s="65">
        <v>0</v>
      </c>
      <c r="AY383" s="65"/>
      <c r="AZ383" s="65">
        <v>2136.52</v>
      </c>
      <c r="BA383" s="57">
        <v>0</v>
      </c>
      <c r="BB383" s="65">
        <v>55948.6</v>
      </c>
      <c r="BC383" s="65">
        <v>31421.789999999997</v>
      </c>
      <c r="BD383" s="260"/>
      <c r="BE383" s="170">
        <v>1361</v>
      </c>
      <c r="BF383" s="163" t="s">
        <v>8771</v>
      </c>
      <c r="BG383" s="51" t="s">
        <v>8953</v>
      </c>
      <c r="BH383" s="17" t="s">
        <v>8481</v>
      </c>
      <c r="BI383" s="171">
        <v>21103.29</v>
      </c>
      <c r="BJ383" s="172">
        <v>21103.29</v>
      </c>
      <c r="BK383" s="171">
        <v>0</v>
      </c>
      <c r="BL383" s="17"/>
      <c r="BM383" s="48"/>
      <c r="BN383" s="67"/>
      <c r="BO383" s="67"/>
      <c r="BP383" s="48"/>
      <c r="BQ383" s="435" t="s">
        <v>8945</v>
      </c>
      <c r="BR383" s="380"/>
      <c r="BS383" s="381"/>
      <c r="BT383" s="382" t="s">
        <v>719</v>
      </c>
      <c r="BU383" s="383" t="s">
        <v>719</v>
      </c>
      <c r="BV383" s="384" t="s">
        <v>1581</v>
      </c>
      <c r="BW383" s="384">
        <v>60140</v>
      </c>
      <c r="BX383" s="382" t="s">
        <v>8946</v>
      </c>
      <c r="BY383" s="22"/>
      <c r="BZ383" s="495">
        <v>1359</v>
      </c>
      <c r="CA383" s="320" t="b">
        <f>EXACT(A383,CH383)</f>
        <v>1</v>
      </c>
      <c r="CB383" s="318" t="b">
        <f>EXACT(D383,CF383)</f>
        <v>1</v>
      </c>
      <c r="CC383" s="318" t="b">
        <f>EXACT(E383,CG383)</f>
        <v>1</v>
      </c>
      <c r="CD383" s="502">
        <f>+S382-BC382</f>
        <v>0</v>
      </c>
      <c r="CE383" s="17" t="s">
        <v>672</v>
      </c>
      <c r="CF383" s="17" t="s">
        <v>8953</v>
      </c>
      <c r="CG383" s="103" t="s">
        <v>8481</v>
      </c>
      <c r="CH383" s="275">
        <v>3600400496622</v>
      </c>
      <c r="CI383" s="447"/>
      <c r="CJ383" s="17"/>
      <c r="CK383" s="276"/>
      <c r="CL383" s="17"/>
      <c r="CM383" s="17"/>
      <c r="CN383" s="17"/>
      <c r="CO383" s="17"/>
    </row>
    <row r="384" spans="1:93" s="51" customFormat="1">
      <c r="A384" s="452" t="s">
        <v>4954</v>
      </c>
      <c r="B384" s="83" t="s">
        <v>709</v>
      </c>
      <c r="C384" s="331" t="s">
        <v>672</v>
      </c>
      <c r="D384" s="332" t="s">
        <v>268</v>
      </c>
      <c r="E384" s="333" t="s">
        <v>1367</v>
      </c>
      <c r="F384" s="452" t="s">
        <v>4954</v>
      </c>
      <c r="G384" s="59" t="s">
        <v>1580</v>
      </c>
      <c r="H384" s="459" t="s">
        <v>3274</v>
      </c>
      <c r="I384" s="426">
        <v>13025.6</v>
      </c>
      <c r="J384" s="426">
        <v>0</v>
      </c>
      <c r="K384" s="426">
        <v>179.25</v>
      </c>
      <c r="L384" s="426">
        <v>0</v>
      </c>
      <c r="M384" s="427">
        <v>2970</v>
      </c>
      <c r="N384" s="427">
        <v>0</v>
      </c>
      <c r="O384" s="426">
        <v>0</v>
      </c>
      <c r="P384" s="426">
        <v>0</v>
      </c>
      <c r="Q384" s="426">
        <v>0</v>
      </c>
      <c r="R384" s="426">
        <v>8997</v>
      </c>
      <c r="S384" s="426">
        <v>7177.85</v>
      </c>
      <c r="T384" s="227" t="s">
        <v>1581</v>
      </c>
      <c r="U384" s="496">
        <v>520</v>
      </c>
      <c r="V384" s="331" t="s">
        <v>672</v>
      </c>
      <c r="W384" s="332" t="s">
        <v>268</v>
      </c>
      <c r="X384" s="333" t="s">
        <v>1367</v>
      </c>
      <c r="Y384" s="291">
        <v>3600400497556</v>
      </c>
      <c r="Z384" s="228" t="s">
        <v>1581</v>
      </c>
      <c r="AA384" s="335">
        <v>8997</v>
      </c>
      <c r="AB384" s="335">
        <v>7710</v>
      </c>
      <c r="AC384" s="334"/>
      <c r="AD384" s="336">
        <v>863</v>
      </c>
      <c r="AE384" s="336">
        <v>424</v>
      </c>
      <c r="AF384" s="334"/>
      <c r="AG384" s="334"/>
      <c r="AH384" s="334"/>
      <c r="AI384" s="334"/>
      <c r="AJ384" s="334"/>
      <c r="AK384" s="334"/>
      <c r="AL384" s="334"/>
      <c r="AM384" s="334"/>
      <c r="AN384" s="334"/>
      <c r="AO384" s="334"/>
      <c r="AP384" s="334"/>
      <c r="AQ384" s="334"/>
      <c r="AR384" s="334"/>
      <c r="AS384" s="334"/>
      <c r="AT384" s="334"/>
      <c r="AU384" s="334"/>
      <c r="AV384" s="337"/>
      <c r="AW384" s="334"/>
      <c r="AX384" s="334">
        <v>0</v>
      </c>
      <c r="AY384" s="334"/>
      <c r="AZ384" s="335">
        <v>0</v>
      </c>
      <c r="BA384" s="351">
        <v>0</v>
      </c>
      <c r="BB384" s="335">
        <v>16174.85</v>
      </c>
      <c r="BC384" s="335">
        <v>7177.85</v>
      </c>
      <c r="BD384" s="338"/>
      <c r="BE384" s="170">
        <v>521</v>
      </c>
      <c r="BF384" s="352" t="s">
        <v>2206</v>
      </c>
      <c r="BG384" s="332" t="s">
        <v>268</v>
      </c>
      <c r="BH384" s="333" t="s">
        <v>1367</v>
      </c>
      <c r="BI384" s="545">
        <v>7710</v>
      </c>
      <c r="BJ384" s="545">
        <v>7710</v>
      </c>
      <c r="BK384" s="363">
        <v>0</v>
      </c>
      <c r="BL384" s="332"/>
      <c r="BM384" s="334"/>
      <c r="BN384" s="334"/>
      <c r="BO384" s="334"/>
      <c r="BP384" s="334"/>
      <c r="BQ384" s="374" t="s">
        <v>1396</v>
      </c>
      <c r="BR384" s="402" t="s">
        <v>698</v>
      </c>
      <c r="BS384" s="410" t="s">
        <v>51</v>
      </c>
      <c r="BT384" s="404" t="s">
        <v>805</v>
      </c>
      <c r="BU384" s="404" t="s">
        <v>702</v>
      </c>
      <c r="BV384" s="404" t="s">
        <v>1581</v>
      </c>
      <c r="BW384" s="405">
        <v>60110</v>
      </c>
      <c r="BX384" s="405" t="s">
        <v>859</v>
      </c>
      <c r="BY384" s="340"/>
      <c r="BZ384" s="495">
        <v>521</v>
      </c>
      <c r="CA384" s="320" t="b">
        <f>EXACT(A384,CH384)</f>
        <v>1</v>
      </c>
      <c r="CB384" s="318" t="b">
        <f>EXACT(D384,CF384)</f>
        <v>1</v>
      </c>
      <c r="CC384" s="318" t="b">
        <f>EXACT(E384,CG384)</f>
        <v>1</v>
      </c>
      <c r="CD384" s="502">
        <f>+S383-BC383</f>
        <v>0</v>
      </c>
      <c r="CE384" s="17" t="s">
        <v>672</v>
      </c>
      <c r="CF384" s="17" t="s">
        <v>268</v>
      </c>
      <c r="CG384" s="103" t="s">
        <v>1367</v>
      </c>
      <c r="CH384" s="275">
        <v>3600400497556</v>
      </c>
      <c r="CI384" s="447"/>
      <c r="CJ384" s="17"/>
      <c r="CK384" s="276"/>
      <c r="CL384" s="17"/>
      <c r="CM384" s="17"/>
      <c r="CN384" s="17"/>
      <c r="CO384" s="17"/>
    </row>
    <row r="385" spans="1:93">
      <c r="A385" s="511" t="s">
        <v>9103</v>
      </c>
      <c r="B385" s="83"/>
      <c r="C385" s="237" t="s">
        <v>686</v>
      </c>
      <c r="D385" s="86" t="s">
        <v>9102</v>
      </c>
      <c r="E385" s="92" t="s">
        <v>8460</v>
      </c>
      <c r="F385" s="514" t="s">
        <v>9103</v>
      </c>
      <c r="G385" s="59" t="s">
        <v>1580</v>
      </c>
      <c r="H385" s="283">
        <v>6080148250</v>
      </c>
      <c r="I385" s="244">
        <v>57993.599999999999</v>
      </c>
      <c r="J385" s="310">
        <v>0</v>
      </c>
      <c r="K385" s="81">
        <v>0</v>
      </c>
      <c r="L385" s="81">
        <v>0</v>
      </c>
      <c r="M385" s="85">
        <v>0</v>
      </c>
      <c r="N385" s="81">
        <v>0</v>
      </c>
      <c r="O385" s="81">
        <v>0</v>
      </c>
      <c r="P385" s="85">
        <v>2740.7</v>
      </c>
      <c r="Q385" s="81">
        <v>0</v>
      </c>
      <c r="R385" s="85">
        <v>36072</v>
      </c>
      <c r="S385" s="81">
        <v>11680.900000000001</v>
      </c>
      <c r="T385" s="227" t="s">
        <v>1581</v>
      </c>
      <c r="U385" s="496">
        <v>1420</v>
      </c>
      <c r="V385" s="516" t="s">
        <v>686</v>
      </c>
      <c r="W385" s="86" t="s">
        <v>9102</v>
      </c>
      <c r="X385" s="86" t="s">
        <v>8460</v>
      </c>
      <c r="Y385" s="261" t="s">
        <v>9103</v>
      </c>
      <c r="Z385" s="228" t="s">
        <v>1581</v>
      </c>
      <c r="AA385" s="266">
        <v>46312.7</v>
      </c>
      <c r="AB385" s="65">
        <v>27285</v>
      </c>
      <c r="AC385" s="65"/>
      <c r="AD385" s="65">
        <v>863</v>
      </c>
      <c r="AE385" s="65">
        <v>424</v>
      </c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>
        <v>7500</v>
      </c>
      <c r="AU385" s="65"/>
      <c r="AV385" s="148"/>
      <c r="AW385" s="65"/>
      <c r="AX385" s="65">
        <v>7500</v>
      </c>
      <c r="AY385" s="65"/>
      <c r="AZ385" s="65">
        <v>2740.7</v>
      </c>
      <c r="BA385" s="57">
        <v>0</v>
      </c>
      <c r="BB385" s="65">
        <v>57993.599999999999</v>
      </c>
      <c r="BC385" s="65">
        <v>11680.900000000001</v>
      </c>
      <c r="BD385" s="260"/>
      <c r="BE385" s="170">
        <v>1423</v>
      </c>
      <c r="BF385" s="163" t="s">
        <v>9170</v>
      </c>
      <c r="BG385" s="1" t="s">
        <v>9102</v>
      </c>
      <c r="BH385" s="86" t="s">
        <v>8460</v>
      </c>
      <c r="BI385" s="65">
        <v>27285</v>
      </c>
      <c r="BJ385" s="57">
        <v>27285</v>
      </c>
      <c r="BK385" s="171">
        <v>0</v>
      </c>
      <c r="BL385" s="86"/>
      <c r="BM385" s="48"/>
      <c r="BN385" s="67"/>
      <c r="BO385" s="67"/>
      <c r="BP385" s="48"/>
      <c r="BQ385" s="435" t="s">
        <v>1396</v>
      </c>
      <c r="BR385" s="382" t="s">
        <v>698</v>
      </c>
      <c r="BS385" s="395"/>
      <c r="BT385" s="382" t="s">
        <v>805</v>
      </c>
      <c r="BU385" s="382" t="s">
        <v>702</v>
      </c>
      <c r="BV385" s="386" t="s">
        <v>1581</v>
      </c>
      <c r="BW385" s="386" t="s">
        <v>703</v>
      </c>
      <c r="BX385" s="382" t="s">
        <v>9270</v>
      </c>
      <c r="BZ385" s="495">
        <v>1421</v>
      </c>
      <c r="CA385" s="320" t="b">
        <f>EXACT(A385,CH385)</f>
        <v>1</v>
      </c>
      <c r="CB385" s="318" t="b">
        <f>EXACT(D385,CF385)</f>
        <v>1</v>
      </c>
      <c r="CC385" s="318" t="b">
        <f>EXACT(E385,CG385)</f>
        <v>1</v>
      </c>
      <c r="CD385" s="502">
        <f>+S384-BC384</f>
        <v>0</v>
      </c>
      <c r="CE385" s="17" t="s">
        <v>686</v>
      </c>
      <c r="CF385" s="94" t="s">
        <v>9102</v>
      </c>
      <c r="CG385" s="99" t="s">
        <v>8460</v>
      </c>
      <c r="CH385" s="311" t="s">
        <v>9103</v>
      </c>
      <c r="CJ385" s="51"/>
      <c r="CM385" s="273"/>
      <c r="CO385" s="157"/>
    </row>
    <row r="386" spans="1:93" s="51" customFormat="1">
      <c r="A386" s="511" t="s">
        <v>8557</v>
      </c>
      <c r="B386" s="83" t="s">
        <v>709</v>
      </c>
      <c r="C386" s="237" t="s">
        <v>672</v>
      </c>
      <c r="D386" s="17" t="s">
        <v>8459</v>
      </c>
      <c r="E386" s="75" t="s">
        <v>8460</v>
      </c>
      <c r="F386" s="514" t="s">
        <v>8557</v>
      </c>
      <c r="G386" s="59" t="s">
        <v>1580</v>
      </c>
      <c r="H386" s="98" t="s">
        <v>8653</v>
      </c>
      <c r="I386" s="133">
        <v>57993.599999999999</v>
      </c>
      <c r="J386" s="167">
        <v>0</v>
      </c>
      <c r="K386" s="18">
        <v>0</v>
      </c>
      <c r="L386" s="18">
        <v>0</v>
      </c>
      <c r="M386" s="53">
        <v>0</v>
      </c>
      <c r="N386" s="18">
        <v>0</v>
      </c>
      <c r="O386" s="18">
        <v>0</v>
      </c>
      <c r="P386" s="53">
        <v>1757.69</v>
      </c>
      <c r="Q386" s="18">
        <v>0</v>
      </c>
      <c r="R386" s="53">
        <v>40962</v>
      </c>
      <c r="S386" s="18">
        <v>15273.909999999996</v>
      </c>
      <c r="T386" s="227" t="s">
        <v>1581</v>
      </c>
      <c r="U386" s="496">
        <v>1340</v>
      </c>
      <c r="V386" s="516" t="s">
        <v>672</v>
      </c>
      <c r="W386" s="17" t="s">
        <v>8459</v>
      </c>
      <c r="X386" s="17" t="s">
        <v>8460</v>
      </c>
      <c r="Y386" s="261">
        <v>3600400497602</v>
      </c>
      <c r="Z386" s="228" t="s">
        <v>1581</v>
      </c>
      <c r="AA386" s="266">
        <v>42719.69</v>
      </c>
      <c r="AB386" s="65">
        <v>39675</v>
      </c>
      <c r="AC386" s="65"/>
      <c r="AD386" s="65">
        <v>863</v>
      </c>
      <c r="AE386" s="65">
        <v>424</v>
      </c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148"/>
      <c r="AW386" s="65"/>
      <c r="AX386" s="65">
        <v>0</v>
      </c>
      <c r="AY386" s="65"/>
      <c r="AZ386" s="65">
        <v>1757.69</v>
      </c>
      <c r="BA386" s="57">
        <v>0</v>
      </c>
      <c r="BB386" s="65">
        <v>57993.599999999999</v>
      </c>
      <c r="BC386" s="65">
        <v>15273.909999999996</v>
      </c>
      <c r="BD386" s="260"/>
      <c r="BE386" s="170">
        <v>1342</v>
      </c>
      <c r="BF386" s="163" t="s">
        <v>8748</v>
      </c>
      <c r="BG386" s="51" t="s">
        <v>8459</v>
      </c>
      <c r="BH386" s="17" t="s">
        <v>8460</v>
      </c>
      <c r="BI386" s="171">
        <v>39675</v>
      </c>
      <c r="BJ386" s="172">
        <v>39675</v>
      </c>
      <c r="BK386" s="171">
        <v>0</v>
      </c>
      <c r="BL386" s="17"/>
      <c r="BM386" s="48"/>
      <c r="BN386" s="67"/>
      <c r="BO386" s="67"/>
      <c r="BP386" s="48"/>
      <c r="BQ386" s="435" t="s">
        <v>1396</v>
      </c>
      <c r="BR386" s="380">
        <v>3</v>
      </c>
      <c r="BS386" s="381"/>
      <c r="BT386" s="382" t="s">
        <v>805</v>
      </c>
      <c r="BU386" s="383" t="s">
        <v>702</v>
      </c>
      <c r="BV386" s="384" t="s">
        <v>1581</v>
      </c>
      <c r="BW386" s="384">
        <v>60110</v>
      </c>
      <c r="BX386" s="385" t="s">
        <v>8903</v>
      </c>
      <c r="BY386" s="22"/>
      <c r="BZ386" s="475">
        <v>1340</v>
      </c>
      <c r="CA386" s="320" t="b">
        <f>EXACT(A386,CH386)</f>
        <v>1</v>
      </c>
      <c r="CB386" s="318" t="b">
        <f>EXACT(D386,CF386)</f>
        <v>1</v>
      </c>
      <c r="CC386" s="318" t="b">
        <f>EXACT(E386,CG386)</f>
        <v>1</v>
      </c>
      <c r="CD386" s="502">
        <f>+S385-BC385</f>
        <v>0</v>
      </c>
      <c r="CE386" s="17" t="s">
        <v>672</v>
      </c>
      <c r="CF386" s="17" t="s">
        <v>8459</v>
      </c>
      <c r="CG386" s="103" t="s">
        <v>8460</v>
      </c>
      <c r="CH386" s="275">
        <v>3600400497602</v>
      </c>
      <c r="CI386" s="447"/>
      <c r="CJ386" s="17"/>
      <c r="CK386" s="276"/>
      <c r="CL386" s="17"/>
      <c r="CM386" s="17"/>
      <c r="CN386" s="17"/>
      <c r="CO386" s="17"/>
    </row>
    <row r="387" spans="1:93" s="51" customFormat="1">
      <c r="A387" s="452" t="s">
        <v>4958</v>
      </c>
      <c r="B387" s="83" t="s">
        <v>709</v>
      </c>
      <c r="C387" s="129" t="s">
        <v>672</v>
      </c>
      <c r="D387" s="158" t="s">
        <v>271</v>
      </c>
      <c r="E387" s="92" t="s">
        <v>581</v>
      </c>
      <c r="F387" s="452" t="s">
        <v>4958</v>
      </c>
      <c r="G387" s="59" t="s">
        <v>1580</v>
      </c>
      <c r="H387" s="449" t="s">
        <v>3298</v>
      </c>
      <c r="I387" s="234">
        <v>39858</v>
      </c>
      <c r="J387" s="234">
        <v>0</v>
      </c>
      <c r="K387" s="234">
        <v>193.5</v>
      </c>
      <c r="L387" s="234">
        <v>0</v>
      </c>
      <c r="M387" s="85">
        <v>2805</v>
      </c>
      <c r="N387" s="85">
        <v>0</v>
      </c>
      <c r="O387" s="234">
        <v>0</v>
      </c>
      <c r="P387" s="234">
        <v>0</v>
      </c>
      <c r="Q387" s="234">
        <v>0</v>
      </c>
      <c r="R387" s="234">
        <v>19922</v>
      </c>
      <c r="S387" s="234">
        <v>21767.040000000001</v>
      </c>
      <c r="T387" s="227" t="s">
        <v>1581</v>
      </c>
      <c r="U387" s="496">
        <v>525</v>
      </c>
      <c r="V387" s="129" t="s">
        <v>672</v>
      </c>
      <c r="W387" s="158" t="s">
        <v>271</v>
      </c>
      <c r="X387" s="92" t="s">
        <v>581</v>
      </c>
      <c r="Y387" s="262">
        <v>3600400501111</v>
      </c>
      <c r="Z387" s="228" t="s">
        <v>1581</v>
      </c>
      <c r="AA387" s="266">
        <v>21089.46</v>
      </c>
      <c r="AB387" s="66">
        <v>18635</v>
      </c>
      <c r="AC387" s="65"/>
      <c r="AD387" s="266">
        <v>863</v>
      </c>
      <c r="AE387" s="266">
        <v>424</v>
      </c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148"/>
      <c r="AW387" s="65"/>
      <c r="AX387" s="65">
        <v>1167.46</v>
      </c>
      <c r="AY387" s="65"/>
      <c r="AZ387" s="65">
        <v>0</v>
      </c>
      <c r="BA387" s="57">
        <v>0</v>
      </c>
      <c r="BB387" s="65">
        <v>42856.5</v>
      </c>
      <c r="BC387" s="65">
        <v>21767.040000000001</v>
      </c>
      <c r="BD387" s="252"/>
      <c r="BE387" s="170">
        <v>526</v>
      </c>
      <c r="BF387" s="282" t="s">
        <v>2962</v>
      </c>
      <c r="BG387" s="158" t="s">
        <v>271</v>
      </c>
      <c r="BH387" s="92" t="s">
        <v>581</v>
      </c>
      <c r="BI387" s="171">
        <v>18635</v>
      </c>
      <c r="BJ387" s="172">
        <v>18635</v>
      </c>
      <c r="BK387" s="171">
        <v>0</v>
      </c>
      <c r="BL387" s="158"/>
      <c r="BM387" s="48"/>
      <c r="BN387" s="67"/>
      <c r="BO387" s="67"/>
      <c r="BP387" s="59"/>
      <c r="BQ387" s="370" t="s">
        <v>725</v>
      </c>
      <c r="BR387" s="387" t="s">
        <v>739</v>
      </c>
      <c r="BS387" s="381" t="s">
        <v>709</v>
      </c>
      <c r="BT387" s="388" t="s">
        <v>1302</v>
      </c>
      <c r="BU387" s="388" t="s">
        <v>702</v>
      </c>
      <c r="BV387" s="388" t="s">
        <v>1581</v>
      </c>
      <c r="BW387" s="389">
        <v>60110</v>
      </c>
      <c r="BX387" s="389" t="s">
        <v>1900</v>
      </c>
      <c r="BY387" s="53"/>
      <c r="BZ387" s="475">
        <v>526</v>
      </c>
      <c r="CA387" s="320" t="b">
        <f>EXACT(A387,CH387)</f>
        <v>1</v>
      </c>
      <c r="CB387" s="318" t="b">
        <f>EXACT(D387,CF387)</f>
        <v>1</v>
      </c>
      <c r="CC387" s="318" t="b">
        <f>EXACT(E387,CG387)</f>
        <v>1</v>
      </c>
      <c r="CD387" s="502">
        <f>+S386-BC386</f>
        <v>0</v>
      </c>
      <c r="CE387" s="17" t="s">
        <v>672</v>
      </c>
      <c r="CF387" s="90" t="s">
        <v>271</v>
      </c>
      <c r="CG387" s="103" t="s">
        <v>581</v>
      </c>
      <c r="CH387" s="275">
        <v>3600400501111</v>
      </c>
      <c r="CI387" s="447"/>
      <c r="CK387" s="276"/>
      <c r="CL387" s="17"/>
      <c r="CM387" s="273"/>
      <c r="CN387" s="17"/>
      <c r="CO387" s="158"/>
    </row>
    <row r="388" spans="1:93" s="51" customFormat="1">
      <c r="A388" s="452" t="s">
        <v>7849</v>
      </c>
      <c r="B388" s="83" t="s">
        <v>709</v>
      </c>
      <c r="C388" s="129" t="s">
        <v>686</v>
      </c>
      <c r="D388" s="158" t="s">
        <v>7741</v>
      </c>
      <c r="E388" s="92" t="s">
        <v>2742</v>
      </c>
      <c r="F388" s="452" t="s">
        <v>7849</v>
      </c>
      <c r="G388" s="59" t="s">
        <v>1580</v>
      </c>
      <c r="H388" s="449" t="s">
        <v>7967</v>
      </c>
      <c r="I388" s="234">
        <v>55232</v>
      </c>
      <c r="J388" s="234">
        <v>0</v>
      </c>
      <c r="K388" s="234">
        <v>0</v>
      </c>
      <c r="L388" s="234">
        <v>0</v>
      </c>
      <c r="M388" s="85">
        <v>0</v>
      </c>
      <c r="N388" s="85">
        <v>0</v>
      </c>
      <c r="O388" s="234">
        <v>0</v>
      </c>
      <c r="P388" s="234">
        <v>2075.4</v>
      </c>
      <c r="Q388" s="234">
        <v>0</v>
      </c>
      <c r="R388" s="234">
        <v>31287</v>
      </c>
      <c r="S388" s="234">
        <v>17069.599999999999</v>
      </c>
      <c r="T388" s="227" t="s">
        <v>1581</v>
      </c>
      <c r="U388" s="496">
        <v>1130</v>
      </c>
      <c r="V388" s="129" t="s">
        <v>686</v>
      </c>
      <c r="W388" s="158" t="s">
        <v>7741</v>
      </c>
      <c r="X388" s="92" t="s">
        <v>2742</v>
      </c>
      <c r="Y388" s="262" t="s">
        <v>7849</v>
      </c>
      <c r="Z388" s="228" t="s">
        <v>1581</v>
      </c>
      <c r="AA388" s="54">
        <v>38162.400000000001</v>
      </c>
      <c r="AB388" s="55">
        <v>30000</v>
      </c>
      <c r="AC388" s="56"/>
      <c r="AD388" s="175">
        <v>863</v>
      </c>
      <c r="AE388" s="175">
        <v>424</v>
      </c>
      <c r="AF388" s="55"/>
      <c r="AG388" s="55"/>
      <c r="AH388" s="55"/>
      <c r="AI388" s="55"/>
      <c r="AJ388" s="55"/>
      <c r="AK388" s="55"/>
      <c r="AL388" s="55"/>
      <c r="AM388" s="57"/>
      <c r="AN388" s="57"/>
      <c r="AO388" s="57"/>
      <c r="AP388" s="57"/>
      <c r="AQ388" s="58"/>
      <c r="AR388" s="58"/>
      <c r="AS388" s="57"/>
      <c r="AT388" s="57"/>
      <c r="AU388" s="57"/>
      <c r="AV388" s="147"/>
      <c r="AW388" s="57"/>
      <c r="AX388" s="57">
        <v>4800</v>
      </c>
      <c r="AY388" s="58"/>
      <c r="AZ388" s="58">
        <v>2075.4</v>
      </c>
      <c r="BA388" s="74">
        <v>0</v>
      </c>
      <c r="BB388" s="58">
        <v>55232</v>
      </c>
      <c r="BC388" s="58">
        <v>17069.599999999999</v>
      </c>
      <c r="BD388" s="252"/>
      <c r="BE388" s="170">
        <v>1131</v>
      </c>
      <c r="BF388" s="101" t="s">
        <v>8362</v>
      </c>
      <c r="BG388" s="158" t="s">
        <v>7741</v>
      </c>
      <c r="BH388" s="92" t="s">
        <v>2742</v>
      </c>
      <c r="BI388" s="124">
        <v>33355</v>
      </c>
      <c r="BJ388" s="124">
        <v>30000</v>
      </c>
      <c r="BK388" s="124">
        <v>3355</v>
      </c>
      <c r="BL388" s="158"/>
      <c r="BM388" s="59"/>
      <c r="BN388" s="60"/>
      <c r="BO388" s="60"/>
      <c r="BP388" s="48"/>
      <c r="BQ388" s="368" t="s">
        <v>2906</v>
      </c>
      <c r="BR388" s="380">
        <v>9</v>
      </c>
      <c r="BS388" s="381"/>
      <c r="BT388" s="383" t="s">
        <v>701</v>
      </c>
      <c r="BU388" s="383" t="s">
        <v>702</v>
      </c>
      <c r="BV388" s="384" t="s">
        <v>1581</v>
      </c>
      <c r="BW388" s="384">
        <v>60110</v>
      </c>
      <c r="BX388" s="385" t="s">
        <v>8124</v>
      </c>
      <c r="BY388" s="22"/>
      <c r="BZ388" s="495">
        <v>1129</v>
      </c>
      <c r="CA388" s="320" t="b">
        <f>EXACT(A388,CH388)</f>
        <v>1</v>
      </c>
      <c r="CB388" s="318" t="b">
        <f>EXACT(D388,CF388)</f>
        <v>1</v>
      </c>
      <c r="CC388" s="318" t="b">
        <f>EXACT(E388,CG388)</f>
        <v>1</v>
      </c>
      <c r="CD388" s="502">
        <f>+S387-BC387</f>
        <v>0</v>
      </c>
      <c r="CE388" s="17" t="s">
        <v>686</v>
      </c>
      <c r="CF388" s="157" t="s">
        <v>7741</v>
      </c>
      <c r="CG388" s="99" t="s">
        <v>2742</v>
      </c>
      <c r="CH388" s="311" t="s">
        <v>7849</v>
      </c>
      <c r="CI388" s="447"/>
      <c r="CK388" s="276"/>
      <c r="CM388" s="273"/>
      <c r="CN388" s="17"/>
      <c r="CO388" s="158"/>
    </row>
    <row r="389" spans="1:93" s="51" customFormat="1">
      <c r="A389" s="452" t="s">
        <v>6021</v>
      </c>
      <c r="B389" s="83" t="s">
        <v>709</v>
      </c>
      <c r="C389" s="237" t="s">
        <v>686</v>
      </c>
      <c r="D389" s="86" t="s">
        <v>6019</v>
      </c>
      <c r="E389" s="92" t="s">
        <v>6020</v>
      </c>
      <c r="F389" s="452" t="s">
        <v>6021</v>
      </c>
      <c r="G389" s="59" t="s">
        <v>1580</v>
      </c>
      <c r="H389" s="283" t="s">
        <v>6258</v>
      </c>
      <c r="I389" s="244">
        <v>32225.9</v>
      </c>
      <c r="J389" s="310">
        <v>0</v>
      </c>
      <c r="K389" s="81">
        <v>44.63</v>
      </c>
      <c r="L389" s="81">
        <v>0</v>
      </c>
      <c r="M389" s="85">
        <v>0</v>
      </c>
      <c r="N389" s="81">
        <v>0</v>
      </c>
      <c r="O389" s="81">
        <v>0</v>
      </c>
      <c r="P389" s="85">
        <v>33.36</v>
      </c>
      <c r="Q389" s="81">
        <v>0</v>
      </c>
      <c r="R389" s="85">
        <v>20342.89</v>
      </c>
      <c r="S389" s="81">
        <v>8444.6600000000035</v>
      </c>
      <c r="T389" s="227" t="s">
        <v>1581</v>
      </c>
      <c r="U389" s="496">
        <v>127</v>
      </c>
      <c r="V389" s="237" t="s">
        <v>686</v>
      </c>
      <c r="W389" s="86" t="s">
        <v>6019</v>
      </c>
      <c r="X389" s="92" t="s">
        <v>6020</v>
      </c>
      <c r="Y389" s="261">
        <v>3600400512024</v>
      </c>
      <c r="Z389" s="228" t="s">
        <v>1581</v>
      </c>
      <c r="AA389" s="266">
        <v>23825.87</v>
      </c>
      <c r="AB389" s="65">
        <v>18215.89</v>
      </c>
      <c r="AC389" s="65"/>
      <c r="AD389" s="65">
        <v>863</v>
      </c>
      <c r="AE389" s="65">
        <v>0</v>
      </c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>
        <v>1264</v>
      </c>
      <c r="AU389" s="65"/>
      <c r="AV389" s="148"/>
      <c r="AW389" s="65"/>
      <c r="AX389" s="65">
        <v>3449.62</v>
      </c>
      <c r="AY389" s="65"/>
      <c r="AZ389" s="65">
        <v>33.36</v>
      </c>
      <c r="BA389" s="57">
        <v>0</v>
      </c>
      <c r="BB389" s="65">
        <v>32270.530000000002</v>
      </c>
      <c r="BC389" s="65">
        <v>8444.6600000000035</v>
      </c>
      <c r="BD389" s="260"/>
      <c r="BE389" s="170">
        <v>127</v>
      </c>
      <c r="BF389" s="163" t="s">
        <v>6369</v>
      </c>
      <c r="BG389" s="86" t="s">
        <v>6019</v>
      </c>
      <c r="BH389" s="86" t="s">
        <v>6020</v>
      </c>
      <c r="BI389" s="171">
        <v>18215.89</v>
      </c>
      <c r="BJ389" s="172">
        <v>18215.89</v>
      </c>
      <c r="BK389" s="171">
        <v>0</v>
      </c>
      <c r="BL389" s="86"/>
      <c r="BM389" s="48"/>
      <c r="BN389" s="67"/>
      <c r="BO389" s="67"/>
      <c r="BP389" s="48"/>
      <c r="BQ389" s="368">
        <v>30</v>
      </c>
      <c r="BR389" s="380" t="s">
        <v>698</v>
      </c>
      <c r="BS389" s="381" t="s">
        <v>709</v>
      </c>
      <c r="BT389" s="382" t="s">
        <v>701</v>
      </c>
      <c r="BU389" s="383" t="s">
        <v>702</v>
      </c>
      <c r="BV389" s="384" t="s">
        <v>1581</v>
      </c>
      <c r="BW389" s="384">
        <v>60110</v>
      </c>
      <c r="BX389" s="385" t="s">
        <v>6629</v>
      </c>
      <c r="BY389" s="22"/>
      <c r="BZ389" s="495">
        <v>127</v>
      </c>
      <c r="CA389" s="320" t="b">
        <f>EXACT(A389,CH389)</f>
        <v>1</v>
      </c>
      <c r="CB389" s="318" t="b">
        <f>EXACT(D389,CF389)</f>
        <v>1</v>
      </c>
      <c r="CC389" s="318" t="b">
        <f>EXACT(E389,CG389)</f>
        <v>1</v>
      </c>
      <c r="CD389" s="502">
        <f>+S389-BC389</f>
        <v>0</v>
      </c>
      <c r="CE389" s="17" t="s">
        <v>686</v>
      </c>
      <c r="CF389" s="157" t="s">
        <v>6019</v>
      </c>
      <c r="CG389" s="99" t="s">
        <v>6020</v>
      </c>
      <c r="CH389" s="311">
        <v>3600400512024</v>
      </c>
      <c r="CJ389" s="17"/>
      <c r="CK389" s="276"/>
      <c r="CL389" s="17"/>
      <c r="CM389" s="273"/>
      <c r="CN389" s="17"/>
      <c r="CO389" s="157"/>
    </row>
    <row r="390" spans="1:93" s="51" customFormat="1">
      <c r="A390" s="452" t="s">
        <v>7809</v>
      </c>
      <c r="B390" s="83" t="s">
        <v>709</v>
      </c>
      <c r="C390" s="129" t="s">
        <v>686</v>
      </c>
      <c r="D390" s="158" t="s">
        <v>7695</v>
      </c>
      <c r="E390" s="92" t="s">
        <v>7696</v>
      </c>
      <c r="F390" s="452" t="s">
        <v>7809</v>
      </c>
      <c r="G390" s="59" t="s">
        <v>1580</v>
      </c>
      <c r="H390" s="449" t="s">
        <v>7924</v>
      </c>
      <c r="I390" s="234">
        <v>49027.6</v>
      </c>
      <c r="J390" s="234">
        <v>0</v>
      </c>
      <c r="K390" s="234">
        <v>0</v>
      </c>
      <c r="L390" s="234">
        <v>0</v>
      </c>
      <c r="M390" s="85">
        <v>0</v>
      </c>
      <c r="N390" s="85">
        <v>0</v>
      </c>
      <c r="O390" s="234">
        <v>0</v>
      </c>
      <c r="P390" s="234">
        <v>1694.42</v>
      </c>
      <c r="Q390" s="234">
        <v>0</v>
      </c>
      <c r="R390" s="234">
        <v>20717.900000000001</v>
      </c>
      <c r="S390" s="234">
        <v>13715.279999999999</v>
      </c>
      <c r="T390" s="227" t="s">
        <v>1581</v>
      </c>
      <c r="U390" s="496">
        <v>647</v>
      </c>
      <c r="V390" s="129" t="s">
        <v>686</v>
      </c>
      <c r="W390" s="158" t="s">
        <v>7695</v>
      </c>
      <c r="X390" s="92" t="s">
        <v>7696</v>
      </c>
      <c r="Y390" s="262" t="s">
        <v>7809</v>
      </c>
      <c r="Z390" s="228" t="s">
        <v>1581</v>
      </c>
      <c r="AA390" s="55">
        <v>35312.32</v>
      </c>
      <c r="AB390" s="55">
        <v>18842.5</v>
      </c>
      <c r="AC390" s="59"/>
      <c r="AD390" s="175">
        <v>863</v>
      </c>
      <c r="AE390" s="175">
        <v>424</v>
      </c>
      <c r="AF390" s="59">
        <v>588.4</v>
      </c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>
        <v>0</v>
      </c>
      <c r="AU390" s="59"/>
      <c r="AV390" s="147">
        <v>0</v>
      </c>
      <c r="AW390" s="59"/>
      <c r="AX390" s="59">
        <v>12900</v>
      </c>
      <c r="AY390" s="59"/>
      <c r="AZ390" s="59">
        <v>1694.42</v>
      </c>
      <c r="BA390" s="59">
        <v>0</v>
      </c>
      <c r="BB390" s="59">
        <v>49027.6</v>
      </c>
      <c r="BC390" s="59">
        <v>13715.279999999999</v>
      </c>
      <c r="BD390" s="252"/>
      <c r="BE390" s="170">
        <v>648</v>
      </c>
      <c r="BF390" s="282" t="s">
        <v>8321</v>
      </c>
      <c r="BG390" s="158" t="s">
        <v>7695</v>
      </c>
      <c r="BH390" s="92" t="s">
        <v>7696</v>
      </c>
      <c r="BI390" s="121">
        <v>18842.5</v>
      </c>
      <c r="BJ390" s="121">
        <v>18842.5</v>
      </c>
      <c r="BK390" s="121">
        <v>0</v>
      </c>
      <c r="BL390" s="158"/>
      <c r="BM390" s="59"/>
      <c r="BN390" s="59"/>
      <c r="BO390" s="59"/>
      <c r="BP390" s="48"/>
      <c r="BQ390" s="371" t="s">
        <v>8021</v>
      </c>
      <c r="BR390" s="380">
        <v>3</v>
      </c>
      <c r="BS390" s="381"/>
      <c r="BT390" s="382" t="s">
        <v>701</v>
      </c>
      <c r="BU390" s="383" t="s">
        <v>702</v>
      </c>
      <c r="BV390" s="384" t="s">
        <v>1581</v>
      </c>
      <c r="BW390" s="384">
        <v>60110</v>
      </c>
      <c r="BX390" s="385" t="s">
        <v>8022</v>
      </c>
      <c r="BY390" s="23"/>
      <c r="BZ390" s="475">
        <v>648</v>
      </c>
      <c r="CA390" s="320" t="b">
        <f>EXACT(A390,CH390)</f>
        <v>1</v>
      </c>
      <c r="CB390" s="318" t="b">
        <f>EXACT(D390,CF390)</f>
        <v>1</v>
      </c>
      <c r="CC390" s="318" t="b">
        <f>EXACT(E390,CG390)</f>
        <v>1</v>
      </c>
      <c r="CD390" s="502">
        <f>+S389-BC389</f>
        <v>0</v>
      </c>
      <c r="CE390" s="17" t="s">
        <v>686</v>
      </c>
      <c r="CF390" s="17" t="s">
        <v>7695</v>
      </c>
      <c r="CG390" s="103" t="s">
        <v>7696</v>
      </c>
      <c r="CH390" s="275" t="s">
        <v>7809</v>
      </c>
      <c r="CI390" s="447"/>
      <c r="CJ390" s="17"/>
      <c r="CK390" s="276"/>
      <c r="CL390" s="17"/>
      <c r="CM390" s="17"/>
      <c r="CN390" s="17"/>
      <c r="CO390" s="17"/>
    </row>
    <row r="391" spans="1:93" s="157" customFormat="1">
      <c r="A391" s="511" t="s">
        <v>8553</v>
      </c>
      <c r="B391" s="83" t="s">
        <v>709</v>
      </c>
      <c r="C391" s="237" t="s">
        <v>672</v>
      </c>
      <c r="D391" s="17" t="s">
        <v>7647</v>
      </c>
      <c r="E391" s="75" t="s">
        <v>8454</v>
      </c>
      <c r="F391" s="514" t="s">
        <v>8553</v>
      </c>
      <c r="G391" s="59" t="s">
        <v>1580</v>
      </c>
      <c r="H391" s="98" t="s">
        <v>8649</v>
      </c>
      <c r="I391" s="133">
        <v>35322.47</v>
      </c>
      <c r="J391" s="167">
        <v>0</v>
      </c>
      <c r="K391" s="18">
        <v>0</v>
      </c>
      <c r="L391" s="18">
        <v>0</v>
      </c>
      <c r="M391" s="53">
        <v>0</v>
      </c>
      <c r="N391" s="18">
        <v>0</v>
      </c>
      <c r="O391" s="18">
        <v>0</v>
      </c>
      <c r="P391" s="53">
        <v>99.45</v>
      </c>
      <c r="Q391" s="18">
        <v>0</v>
      </c>
      <c r="R391" s="53">
        <v>21637</v>
      </c>
      <c r="S391" s="18">
        <v>13586.02</v>
      </c>
      <c r="T391" s="227" t="s">
        <v>1581</v>
      </c>
      <c r="U391" s="496">
        <v>1336</v>
      </c>
      <c r="V391" s="516" t="s">
        <v>672</v>
      </c>
      <c r="W391" s="17" t="s">
        <v>7647</v>
      </c>
      <c r="X391" s="17" t="s">
        <v>8454</v>
      </c>
      <c r="Y391" s="261">
        <v>3600400519487</v>
      </c>
      <c r="Z391" s="228" t="s">
        <v>1581</v>
      </c>
      <c r="AA391" s="266">
        <v>21736.45</v>
      </c>
      <c r="AB391" s="65">
        <v>20350</v>
      </c>
      <c r="AC391" s="65"/>
      <c r="AD391" s="65">
        <v>863</v>
      </c>
      <c r="AE391" s="65">
        <v>424</v>
      </c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148"/>
      <c r="AW391" s="65"/>
      <c r="AX391" s="65">
        <v>0</v>
      </c>
      <c r="AY391" s="65"/>
      <c r="AZ391" s="65">
        <v>99.45</v>
      </c>
      <c r="BA391" s="57">
        <v>0</v>
      </c>
      <c r="BB391" s="65">
        <v>35322.47</v>
      </c>
      <c r="BC391" s="65">
        <v>13586.02</v>
      </c>
      <c r="BD391" s="260"/>
      <c r="BE391" s="170">
        <v>1338</v>
      </c>
      <c r="BF391" s="163" t="s">
        <v>8744</v>
      </c>
      <c r="BG391" s="51" t="s">
        <v>7647</v>
      </c>
      <c r="BH391" s="17" t="s">
        <v>8454</v>
      </c>
      <c r="BI391" s="171">
        <v>20350</v>
      </c>
      <c r="BJ391" s="172">
        <v>20350</v>
      </c>
      <c r="BK391" s="171">
        <v>0</v>
      </c>
      <c r="BL391" s="17"/>
      <c r="BM391" s="48"/>
      <c r="BN391" s="67"/>
      <c r="BO391" s="67"/>
      <c r="BP391" s="48"/>
      <c r="BQ391" s="435" t="s">
        <v>8896</v>
      </c>
      <c r="BR391" s="380">
        <v>5</v>
      </c>
      <c r="BS391" s="381"/>
      <c r="BT391" s="382" t="s">
        <v>701</v>
      </c>
      <c r="BU391" s="383" t="s">
        <v>702</v>
      </c>
      <c r="BV391" s="384" t="s">
        <v>1581</v>
      </c>
      <c r="BW391" s="384">
        <v>60110</v>
      </c>
      <c r="BX391" s="385" t="s">
        <v>8897</v>
      </c>
      <c r="BY391" s="22"/>
      <c r="BZ391" s="475">
        <v>1336</v>
      </c>
      <c r="CA391" s="320" t="b">
        <f>EXACT(A391,CH391)</f>
        <v>1</v>
      </c>
      <c r="CB391" s="318" t="b">
        <f>EXACT(D391,CF391)</f>
        <v>1</v>
      </c>
      <c r="CC391" s="318" t="b">
        <f>EXACT(E391,CG391)</f>
        <v>1</v>
      </c>
      <c r="CD391" s="502">
        <f>+S390-BC390</f>
        <v>0</v>
      </c>
      <c r="CE391" s="17" t="s">
        <v>672</v>
      </c>
      <c r="CF391" s="90" t="s">
        <v>7647</v>
      </c>
      <c r="CG391" s="103" t="s">
        <v>8454</v>
      </c>
      <c r="CH391" s="275">
        <v>3600400519487</v>
      </c>
      <c r="CI391" s="51"/>
      <c r="CJ391" s="17"/>
      <c r="CK391" s="276"/>
      <c r="CL391" s="51"/>
      <c r="CM391" s="273"/>
      <c r="CN391" s="17"/>
    </row>
    <row r="392" spans="1:93" s="51" customFormat="1">
      <c r="A392" s="452" t="s">
        <v>4752</v>
      </c>
      <c r="B392" s="83" t="s">
        <v>709</v>
      </c>
      <c r="C392" s="158" t="s">
        <v>672</v>
      </c>
      <c r="D392" s="158" t="s">
        <v>328</v>
      </c>
      <c r="E392" s="92" t="s">
        <v>1311</v>
      </c>
      <c r="F392" s="452" t="s">
        <v>4752</v>
      </c>
      <c r="G392" s="59" t="s">
        <v>1580</v>
      </c>
      <c r="H392" s="449" t="s">
        <v>984</v>
      </c>
      <c r="I392" s="234">
        <v>18671.400000000001</v>
      </c>
      <c r="J392" s="234">
        <v>0</v>
      </c>
      <c r="K392" s="234">
        <v>107.4</v>
      </c>
      <c r="L392" s="234">
        <v>0</v>
      </c>
      <c r="M392" s="85">
        <v>2736</v>
      </c>
      <c r="N392" s="85">
        <v>0</v>
      </c>
      <c r="O392" s="234">
        <v>0</v>
      </c>
      <c r="P392" s="234">
        <v>0</v>
      </c>
      <c r="Q392" s="234">
        <v>0</v>
      </c>
      <c r="R392" s="234">
        <v>11807</v>
      </c>
      <c r="S392" s="234">
        <v>9707.8000000000029</v>
      </c>
      <c r="T392" s="227" t="s">
        <v>1581</v>
      </c>
      <c r="U392" s="496">
        <v>824</v>
      </c>
      <c r="V392" s="158" t="s">
        <v>672</v>
      </c>
      <c r="W392" s="158" t="s">
        <v>328</v>
      </c>
      <c r="X392" s="92" t="s">
        <v>1311</v>
      </c>
      <c r="Y392" s="262">
        <v>3600400521023</v>
      </c>
      <c r="Z392" s="228" t="s">
        <v>1581</v>
      </c>
      <c r="AA392" s="63">
        <v>11807</v>
      </c>
      <c r="AB392" s="66">
        <v>10520</v>
      </c>
      <c r="AC392" s="65"/>
      <c r="AD392" s="266">
        <v>863</v>
      </c>
      <c r="AE392" s="266">
        <v>424</v>
      </c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6"/>
      <c r="AR392" s="65"/>
      <c r="AS392" s="65"/>
      <c r="AT392" s="65"/>
      <c r="AU392" s="65"/>
      <c r="AV392" s="148"/>
      <c r="AW392" s="65"/>
      <c r="AX392" s="65">
        <v>0</v>
      </c>
      <c r="AY392" s="66"/>
      <c r="AZ392" s="66">
        <v>0</v>
      </c>
      <c r="BA392" s="74">
        <v>0</v>
      </c>
      <c r="BB392" s="66">
        <v>21514.800000000003</v>
      </c>
      <c r="BC392" s="66">
        <v>9707.8000000000029</v>
      </c>
      <c r="BD392" s="252"/>
      <c r="BE392" s="170">
        <v>825</v>
      </c>
      <c r="BF392" s="101" t="s">
        <v>2265</v>
      </c>
      <c r="BG392" s="158" t="s">
        <v>328</v>
      </c>
      <c r="BH392" s="92" t="s">
        <v>1311</v>
      </c>
      <c r="BI392" s="169">
        <v>10520</v>
      </c>
      <c r="BJ392" s="124">
        <v>10520</v>
      </c>
      <c r="BK392" s="124">
        <v>0</v>
      </c>
      <c r="BL392" s="158"/>
      <c r="BM392" s="48"/>
      <c r="BN392" s="67"/>
      <c r="BO392" s="67"/>
      <c r="BP392" s="59"/>
      <c r="BQ392" s="370" t="s">
        <v>396</v>
      </c>
      <c r="BR392" s="387" t="s">
        <v>689</v>
      </c>
      <c r="BS392" s="381" t="s">
        <v>51</v>
      </c>
      <c r="BT392" s="388" t="s">
        <v>397</v>
      </c>
      <c r="BU392" s="388" t="s">
        <v>702</v>
      </c>
      <c r="BV392" s="388" t="s">
        <v>1581</v>
      </c>
      <c r="BW392" s="389">
        <v>60110</v>
      </c>
      <c r="BX392" s="385"/>
      <c r="BY392" s="22"/>
      <c r="BZ392" s="475">
        <v>824</v>
      </c>
      <c r="CA392" s="320" t="b">
        <f>EXACT(A392,CH392)</f>
        <v>1</v>
      </c>
      <c r="CB392" s="318" t="b">
        <f>EXACT(D392,CF392)</f>
        <v>1</v>
      </c>
      <c r="CC392" s="318" t="b">
        <f>EXACT(E392,CG392)</f>
        <v>1</v>
      </c>
      <c r="CD392" s="502">
        <f>+S391-BC391</f>
        <v>0</v>
      </c>
      <c r="CE392" s="17" t="s">
        <v>672</v>
      </c>
      <c r="CF392" s="17" t="s">
        <v>328</v>
      </c>
      <c r="CG392" s="103" t="s">
        <v>1311</v>
      </c>
      <c r="CH392" s="275">
        <v>3600400521023</v>
      </c>
      <c r="CI392" s="447"/>
      <c r="CJ392" s="17"/>
      <c r="CK392" s="276"/>
      <c r="CL392" s="17"/>
      <c r="CM392" s="273"/>
      <c r="CN392" s="17"/>
      <c r="CO392" s="17"/>
    </row>
    <row r="393" spans="1:93">
      <c r="A393" s="452" t="s">
        <v>5051</v>
      </c>
      <c r="B393" s="83" t="s">
        <v>709</v>
      </c>
      <c r="C393" s="158" t="s">
        <v>686</v>
      </c>
      <c r="D393" s="158" t="s">
        <v>2391</v>
      </c>
      <c r="E393" s="92" t="s">
        <v>2392</v>
      </c>
      <c r="F393" s="452" t="s">
        <v>5051</v>
      </c>
      <c r="G393" s="59" t="s">
        <v>1580</v>
      </c>
      <c r="H393" s="449" t="s">
        <v>2511</v>
      </c>
      <c r="I393" s="234">
        <v>46289</v>
      </c>
      <c r="J393" s="234">
        <v>0</v>
      </c>
      <c r="K393" s="234">
        <v>100.2</v>
      </c>
      <c r="L393" s="234">
        <v>0</v>
      </c>
      <c r="M393" s="85">
        <v>1251</v>
      </c>
      <c r="N393" s="85">
        <v>0</v>
      </c>
      <c r="O393" s="234">
        <v>0</v>
      </c>
      <c r="P393" s="234">
        <v>298.67</v>
      </c>
      <c r="Q393" s="234">
        <v>0</v>
      </c>
      <c r="R393" s="234">
        <v>26947</v>
      </c>
      <c r="S393" s="234">
        <v>20394.53</v>
      </c>
      <c r="T393" s="227" t="s">
        <v>1581</v>
      </c>
      <c r="U393" s="496">
        <v>703</v>
      </c>
      <c r="V393" s="158" t="s">
        <v>686</v>
      </c>
      <c r="W393" s="158" t="s">
        <v>2391</v>
      </c>
      <c r="X393" s="92" t="s">
        <v>2392</v>
      </c>
      <c r="Y393" s="262">
        <v>3600400521619</v>
      </c>
      <c r="Z393" s="228" t="s">
        <v>1581</v>
      </c>
      <c r="AA393" s="266">
        <v>27245.67</v>
      </c>
      <c r="AB393" s="66">
        <v>25660</v>
      </c>
      <c r="AC393" s="65"/>
      <c r="AD393" s="266">
        <v>863</v>
      </c>
      <c r="AE393" s="266">
        <v>424</v>
      </c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>
        <v>0</v>
      </c>
      <c r="AU393" s="65"/>
      <c r="AV393" s="148"/>
      <c r="AW393" s="65"/>
      <c r="AX393" s="65">
        <v>0</v>
      </c>
      <c r="AY393" s="66"/>
      <c r="AZ393" s="66">
        <v>298.67</v>
      </c>
      <c r="BA393" s="74">
        <v>0</v>
      </c>
      <c r="BB393" s="66">
        <v>47640.2</v>
      </c>
      <c r="BC393" s="66">
        <v>20394.53</v>
      </c>
      <c r="BD393" s="252"/>
      <c r="BE393" s="170">
        <v>704</v>
      </c>
      <c r="BF393" s="101" t="s">
        <v>2429</v>
      </c>
      <c r="BG393" s="158" t="s">
        <v>2391</v>
      </c>
      <c r="BH393" s="92" t="s">
        <v>2392</v>
      </c>
      <c r="BI393" s="169">
        <v>25660</v>
      </c>
      <c r="BJ393" s="124">
        <v>25660</v>
      </c>
      <c r="BK393" s="124">
        <v>0</v>
      </c>
      <c r="BL393" s="158"/>
      <c r="BM393" s="48" t="s">
        <v>677</v>
      </c>
      <c r="BN393" s="67"/>
      <c r="BO393" s="67"/>
      <c r="BP393" s="48"/>
      <c r="BQ393" s="368" t="s">
        <v>2454</v>
      </c>
      <c r="BR393" s="380" t="s">
        <v>676</v>
      </c>
      <c r="BS393" s="381" t="s">
        <v>709</v>
      </c>
      <c r="BT393" s="382" t="s">
        <v>702</v>
      </c>
      <c r="BU393" s="383" t="s">
        <v>702</v>
      </c>
      <c r="BV393" s="384" t="s">
        <v>1581</v>
      </c>
      <c r="BW393" s="384">
        <v>60110</v>
      </c>
      <c r="BX393" s="385" t="s">
        <v>2455</v>
      </c>
      <c r="BY393" s="76"/>
      <c r="BZ393" s="495">
        <v>703</v>
      </c>
      <c r="CA393" s="320" t="b">
        <f>EXACT(A393,CH393)</f>
        <v>1</v>
      </c>
      <c r="CB393" s="318" t="b">
        <f>EXACT(D393,CF393)</f>
        <v>1</v>
      </c>
      <c r="CC393" s="318" t="b">
        <f>EXACT(E393,CG393)</f>
        <v>1</v>
      </c>
      <c r="CD393" s="502">
        <f>+S392-BC392</f>
        <v>0</v>
      </c>
      <c r="CE393" s="17" t="s">
        <v>686</v>
      </c>
      <c r="CF393" s="157" t="s">
        <v>2391</v>
      </c>
      <c r="CG393" s="99" t="s">
        <v>2392</v>
      </c>
      <c r="CH393" s="311">
        <v>3600400521619</v>
      </c>
      <c r="CL393" s="51"/>
      <c r="CM393" s="273"/>
      <c r="CO393" s="158"/>
    </row>
    <row r="394" spans="1:93">
      <c r="A394" s="452" t="s">
        <v>7505</v>
      </c>
      <c r="B394" s="83" t="s">
        <v>709</v>
      </c>
      <c r="C394" s="237" t="s">
        <v>686</v>
      </c>
      <c r="D394" s="158" t="s">
        <v>6823</v>
      </c>
      <c r="E394" s="1" t="s">
        <v>6824</v>
      </c>
      <c r="F394" s="452" t="s">
        <v>7505</v>
      </c>
      <c r="G394" s="59" t="s">
        <v>1580</v>
      </c>
      <c r="H394" s="449" t="s">
        <v>6952</v>
      </c>
      <c r="I394" s="234">
        <v>47879.8</v>
      </c>
      <c r="J394" s="234">
        <v>0</v>
      </c>
      <c r="K394" s="234">
        <v>7.68</v>
      </c>
      <c r="L394" s="234">
        <v>0</v>
      </c>
      <c r="M394" s="85">
        <v>0</v>
      </c>
      <c r="N394" s="85">
        <v>0</v>
      </c>
      <c r="O394" s="234">
        <v>0</v>
      </c>
      <c r="P394" s="234">
        <v>1183.4100000000001</v>
      </c>
      <c r="Q394" s="234">
        <v>0</v>
      </c>
      <c r="R394" s="234">
        <v>36762</v>
      </c>
      <c r="S394" s="234">
        <v>9942.07</v>
      </c>
      <c r="T394" s="227" t="s">
        <v>1581</v>
      </c>
      <c r="U394" s="496">
        <v>1033</v>
      </c>
      <c r="V394" s="237" t="s">
        <v>686</v>
      </c>
      <c r="W394" s="158" t="s">
        <v>6823</v>
      </c>
      <c r="X394" s="424" t="s">
        <v>6824</v>
      </c>
      <c r="Y394" s="262">
        <v>3600400526122</v>
      </c>
      <c r="Z394" s="228" t="s">
        <v>1581</v>
      </c>
      <c r="AA394" s="55">
        <v>37945.410000000003</v>
      </c>
      <c r="AB394" s="55">
        <v>31375</v>
      </c>
      <c r="AC394" s="59"/>
      <c r="AD394" s="175">
        <v>863</v>
      </c>
      <c r="AE394" s="175">
        <v>424</v>
      </c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>
        <v>4100</v>
      </c>
      <c r="AU394" s="59"/>
      <c r="AV394" s="148"/>
      <c r="AW394" s="59"/>
      <c r="AX394" s="59">
        <v>0</v>
      </c>
      <c r="AY394" s="59"/>
      <c r="AZ394" s="59">
        <v>1183.4100000000001</v>
      </c>
      <c r="BA394" s="59">
        <v>0</v>
      </c>
      <c r="BB394" s="59">
        <v>47887.48</v>
      </c>
      <c r="BC394" s="59">
        <v>9942.07</v>
      </c>
      <c r="BD394" s="252"/>
      <c r="BE394" s="170">
        <v>1034</v>
      </c>
      <c r="BF394" s="282" t="s">
        <v>7131</v>
      </c>
      <c r="BG394" s="158" t="s">
        <v>6823</v>
      </c>
      <c r="BH394" s="92" t="s">
        <v>6824</v>
      </c>
      <c r="BI394" s="121">
        <v>31375</v>
      </c>
      <c r="BJ394" s="121">
        <v>31375</v>
      </c>
      <c r="BK394" s="121">
        <v>0</v>
      </c>
      <c r="BL394" s="158"/>
      <c r="BM394" s="59"/>
      <c r="BN394" s="59"/>
      <c r="BO394" s="59"/>
      <c r="BP394" s="59"/>
      <c r="BQ394" s="370" t="s">
        <v>7320</v>
      </c>
      <c r="BR394" s="387" t="s">
        <v>689</v>
      </c>
      <c r="BS394" s="381" t="s">
        <v>709</v>
      </c>
      <c r="BT394" s="388" t="s">
        <v>1467</v>
      </c>
      <c r="BU394" s="388" t="s">
        <v>702</v>
      </c>
      <c r="BV394" s="388" t="s">
        <v>1581</v>
      </c>
      <c r="BW394" s="389">
        <v>60110</v>
      </c>
      <c r="BX394" s="389" t="s">
        <v>7321</v>
      </c>
      <c r="BY394" s="61"/>
      <c r="BZ394" s="495">
        <v>1033</v>
      </c>
      <c r="CA394" s="320" t="b">
        <f>EXACT(A394,CH394)</f>
        <v>1</v>
      </c>
      <c r="CB394" s="318" t="b">
        <f>EXACT(D394,CF394)</f>
        <v>1</v>
      </c>
      <c r="CC394" s="318" t="b">
        <f>EXACT(E394,CG394)</f>
        <v>1</v>
      </c>
      <c r="CD394" s="502">
        <f>+S393-BC393</f>
        <v>0</v>
      </c>
      <c r="CE394" s="51" t="s">
        <v>686</v>
      </c>
      <c r="CF394" s="17" t="s">
        <v>6823</v>
      </c>
      <c r="CG394" s="103" t="s">
        <v>6824</v>
      </c>
      <c r="CH394" s="275">
        <v>3600400526122</v>
      </c>
      <c r="CJ394" s="51"/>
      <c r="CL394" s="51"/>
      <c r="CM394" s="273"/>
      <c r="CO394" s="364"/>
    </row>
    <row r="395" spans="1:93" s="51" customFormat="1">
      <c r="A395" s="452" t="s">
        <v>4935</v>
      </c>
      <c r="B395" s="83" t="s">
        <v>709</v>
      </c>
      <c r="C395" s="129" t="s">
        <v>686</v>
      </c>
      <c r="D395" s="158" t="s">
        <v>249</v>
      </c>
      <c r="E395" s="92" t="s">
        <v>1138</v>
      </c>
      <c r="F395" s="452" t="s">
        <v>4935</v>
      </c>
      <c r="G395" s="59" t="s">
        <v>1580</v>
      </c>
      <c r="H395" s="449" t="s">
        <v>3773</v>
      </c>
      <c r="I395" s="234">
        <v>19123.2</v>
      </c>
      <c r="J395" s="234">
        <v>0</v>
      </c>
      <c r="K395" s="234">
        <v>281.75</v>
      </c>
      <c r="L395" s="234">
        <v>0</v>
      </c>
      <c r="M395" s="85">
        <v>4362</v>
      </c>
      <c r="N395" s="85">
        <v>0</v>
      </c>
      <c r="O395" s="234">
        <v>0</v>
      </c>
      <c r="P395" s="234">
        <v>0</v>
      </c>
      <c r="Q395" s="234">
        <v>0</v>
      </c>
      <c r="R395" s="234">
        <v>6932</v>
      </c>
      <c r="S395" s="234">
        <v>14957.02</v>
      </c>
      <c r="T395" s="227" t="s">
        <v>1581</v>
      </c>
      <c r="U395" s="496">
        <v>494</v>
      </c>
      <c r="V395" s="129" t="s">
        <v>686</v>
      </c>
      <c r="W395" s="158" t="s">
        <v>249</v>
      </c>
      <c r="X395" s="92" t="s">
        <v>1138</v>
      </c>
      <c r="Y395" s="262">
        <v>3600400529393</v>
      </c>
      <c r="Z395" s="228" t="s">
        <v>1581</v>
      </c>
      <c r="AA395" s="54">
        <v>8809.93</v>
      </c>
      <c r="AB395" s="55">
        <v>5645</v>
      </c>
      <c r="AC395" s="56"/>
      <c r="AD395" s="175">
        <v>863</v>
      </c>
      <c r="AE395" s="175">
        <v>424</v>
      </c>
      <c r="AF395" s="55"/>
      <c r="AG395" s="55"/>
      <c r="AH395" s="55"/>
      <c r="AI395" s="55"/>
      <c r="AJ395" s="55"/>
      <c r="AK395" s="55"/>
      <c r="AL395" s="55"/>
      <c r="AM395" s="57"/>
      <c r="AN395" s="57"/>
      <c r="AO395" s="57"/>
      <c r="AP395" s="57"/>
      <c r="AQ395" s="58"/>
      <c r="AR395" s="58"/>
      <c r="AS395" s="57"/>
      <c r="AT395" s="57"/>
      <c r="AU395" s="57"/>
      <c r="AV395" s="147"/>
      <c r="AW395" s="57"/>
      <c r="AX395" s="57">
        <v>1877.93</v>
      </c>
      <c r="AY395" s="58"/>
      <c r="AZ395" s="58">
        <v>0</v>
      </c>
      <c r="BA395" s="74">
        <v>0</v>
      </c>
      <c r="BB395" s="58">
        <v>23766.95</v>
      </c>
      <c r="BC395" s="58">
        <v>14957.02</v>
      </c>
      <c r="BD395" s="252"/>
      <c r="BE395" s="170">
        <v>495</v>
      </c>
      <c r="BF395" s="101" t="s">
        <v>1165</v>
      </c>
      <c r="BG395" s="158" t="s">
        <v>249</v>
      </c>
      <c r="BH395" s="92" t="s">
        <v>1138</v>
      </c>
      <c r="BI395" s="124">
        <v>5645</v>
      </c>
      <c r="BJ395" s="124">
        <v>5645</v>
      </c>
      <c r="BK395" s="124">
        <v>0</v>
      </c>
      <c r="BL395" s="158"/>
      <c r="BM395" s="59" t="s">
        <v>690</v>
      </c>
      <c r="BN395" s="60"/>
      <c r="BO395" s="60"/>
      <c r="BP395" s="48"/>
      <c r="BQ395" s="368" t="s">
        <v>1176</v>
      </c>
      <c r="BR395" s="380" t="s">
        <v>698</v>
      </c>
      <c r="BS395" s="381" t="s">
        <v>709</v>
      </c>
      <c r="BT395" s="382" t="s">
        <v>805</v>
      </c>
      <c r="BU395" s="383" t="s">
        <v>702</v>
      </c>
      <c r="BV395" s="384" t="s">
        <v>1581</v>
      </c>
      <c r="BW395" s="384">
        <v>60110</v>
      </c>
      <c r="BX395" s="385"/>
      <c r="BY395" s="1"/>
      <c r="BZ395" s="495">
        <v>495</v>
      </c>
      <c r="CA395" s="320" t="b">
        <f>EXACT(A395,CH395)</f>
        <v>1</v>
      </c>
      <c r="CB395" s="318" t="b">
        <f>EXACT(D395,CF395)</f>
        <v>1</v>
      </c>
      <c r="CC395" s="318" t="b">
        <f>EXACT(E395,CG395)</f>
        <v>1</v>
      </c>
      <c r="CD395" s="502">
        <f>+S394-BC394</f>
        <v>0</v>
      </c>
      <c r="CE395" s="1" t="s">
        <v>686</v>
      </c>
      <c r="CF395" s="157" t="s">
        <v>249</v>
      </c>
      <c r="CG395" s="99" t="s">
        <v>1138</v>
      </c>
      <c r="CH395" s="311">
        <v>3600400529393</v>
      </c>
      <c r="CI395" s="447"/>
      <c r="CK395" s="276"/>
      <c r="CM395" s="273"/>
      <c r="CN395" s="17"/>
      <c r="CO395" s="157"/>
    </row>
    <row r="396" spans="1:93" s="51" customFormat="1">
      <c r="A396" s="452" t="s">
        <v>4479</v>
      </c>
      <c r="B396" s="83" t="s">
        <v>709</v>
      </c>
      <c r="C396" s="129" t="s">
        <v>695</v>
      </c>
      <c r="D396" s="158" t="s">
        <v>2060</v>
      </c>
      <c r="E396" s="92" t="s">
        <v>2061</v>
      </c>
      <c r="F396" s="452" t="s">
        <v>4479</v>
      </c>
      <c r="G396" s="59" t="s">
        <v>1580</v>
      </c>
      <c r="H396" s="449" t="s">
        <v>1968</v>
      </c>
      <c r="I396" s="234">
        <v>22687</v>
      </c>
      <c r="J396" s="234">
        <v>0</v>
      </c>
      <c r="K396" s="234">
        <v>137.03</v>
      </c>
      <c r="L396" s="234">
        <v>0</v>
      </c>
      <c r="M396" s="85">
        <v>2086</v>
      </c>
      <c r="N396" s="85">
        <v>0</v>
      </c>
      <c r="O396" s="234">
        <v>0</v>
      </c>
      <c r="P396" s="234">
        <v>0</v>
      </c>
      <c r="Q396" s="234">
        <v>0</v>
      </c>
      <c r="R396" s="234">
        <v>15100</v>
      </c>
      <c r="S396" s="234">
        <v>9810.0299999999988</v>
      </c>
      <c r="T396" s="227" t="s">
        <v>1581</v>
      </c>
      <c r="U396" s="496">
        <v>1170</v>
      </c>
      <c r="V396" s="129" t="s">
        <v>695</v>
      </c>
      <c r="W396" s="158" t="s">
        <v>2060</v>
      </c>
      <c r="X396" s="92" t="s">
        <v>2061</v>
      </c>
      <c r="Y396" s="262">
        <v>3600400529423</v>
      </c>
      <c r="Z396" s="228" t="s">
        <v>1581</v>
      </c>
      <c r="AA396" s="266">
        <v>15100</v>
      </c>
      <c r="AB396" s="66">
        <v>15100</v>
      </c>
      <c r="AC396" s="65"/>
      <c r="AD396" s="266">
        <v>0</v>
      </c>
      <c r="AE396" s="266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148"/>
      <c r="AW396" s="65"/>
      <c r="AX396" s="65">
        <v>0</v>
      </c>
      <c r="AY396" s="65"/>
      <c r="AZ396" s="65">
        <v>0</v>
      </c>
      <c r="BA396" s="57">
        <v>0</v>
      </c>
      <c r="BB396" s="65">
        <v>24910.03</v>
      </c>
      <c r="BC396" s="65">
        <v>9810.0299999999988</v>
      </c>
      <c r="BD396" s="252"/>
      <c r="BE396" s="170">
        <v>1172</v>
      </c>
      <c r="BF396" s="282" t="s">
        <v>7147</v>
      </c>
      <c r="BG396" s="158" t="s">
        <v>2060</v>
      </c>
      <c r="BH396" s="92" t="s">
        <v>2061</v>
      </c>
      <c r="BI396" s="171">
        <v>15100</v>
      </c>
      <c r="BJ396" s="172">
        <v>15100</v>
      </c>
      <c r="BK396" s="171">
        <v>0</v>
      </c>
      <c r="BL396" s="158"/>
      <c r="BM396" s="48" t="s">
        <v>690</v>
      </c>
      <c r="BN396" s="67"/>
      <c r="BO396" s="67"/>
      <c r="BP396" s="48"/>
      <c r="BQ396" s="368">
        <v>52</v>
      </c>
      <c r="BR396" s="380" t="s">
        <v>709</v>
      </c>
      <c r="BS396" s="381" t="s">
        <v>1469</v>
      </c>
      <c r="BT396" s="382" t="s">
        <v>709</v>
      </c>
      <c r="BU396" s="383" t="s">
        <v>46</v>
      </c>
      <c r="BV396" s="384" t="s">
        <v>1480</v>
      </c>
      <c r="BW396" s="384">
        <v>66000</v>
      </c>
      <c r="BX396" s="385" t="s">
        <v>1470</v>
      </c>
      <c r="BY396" s="84"/>
      <c r="BZ396" s="475">
        <v>1170</v>
      </c>
      <c r="CA396" s="320" t="b">
        <f>EXACT(A396,CH396)</f>
        <v>1</v>
      </c>
      <c r="CB396" s="318" t="b">
        <f>EXACT(D396,CF396)</f>
        <v>1</v>
      </c>
      <c r="CC396" s="318" t="b">
        <f>EXACT(E396,CG396)</f>
        <v>1</v>
      </c>
      <c r="CD396" s="502">
        <f>+S395-BC395</f>
        <v>0</v>
      </c>
      <c r="CE396" s="17" t="s">
        <v>695</v>
      </c>
      <c r="CF396" s="157" t="s">
        <v>2060</v>
      </c>
      <c r="CG396" s="99" t="s">
        <v>2061</v>
      </c>
      <c r="CH396" s="311">
        <v>3600400529423</v>
      </c>
      <c r="CJ396" s="17"/>
      <c r="CK396" s="276"/>
      <c r="CL396" s="17"/>
      <c r="CM396" s="273"/>
      <c r="CN396" s="17"/>
      <c r="CO396" s="157"/>
    </row>
    <row r="397" spans="1:93" s="51" customFormat="1">
      <c r="A397" s="452" t="s">
        <v>6023</v>
      </c>
      <c r="B397" s="83" t="s">
        <v>709</v>
      </c>
      <c r="C397" s="237" t="s">
        <v>686</v>
      </c>
      <c r="D397" s="86" t="s">
        <v>6022</v>
      </c>
      <c r="E397" s="92" t="s">
        <v>910</v>
      </c>
      <c r="F397" s="452" t="s">
        <v>6023</v>
      </c>
      <c r="G397" s="59" t="s">
        <v>1580</v>
      </c>
      <c r="H397" s="283" t="s">
        <v>6259</v>
      </c>
      <c r="I397" s="244">
        <v>31903.81</v>
      </c>
      <c r="J397" s="310">
        <v>0</v>
      </c>
      <c r="K397" s="81">
        <v>0</v>
      </c>
      <c r="L397" s="81">
        <v>0</v>
      </c>
      <c r="M397" s="85">
        <v>0</v>
      </c>
      <c r="N397" s="81">
        <v>0</v>
      </c>
      <c r="O397" s="81">
        <v>0</v>
      </c>
      <c r="P397" s="85">
        <v>17.52</v>
      </c>
      <c r="Q397" s="81">
        <v>0</v>
      </c>
      <c r="R397" s="85">
        <v>21623</v>
      </c>
      <c r="S397" s="81">
        <v>10263.290000000001</v>
      </c>
      <c r="T397" s="227" t="s">
        <v>1581</v>
      </c>
      <c r="U397" s="496">
        <v>627</v>
      </c>
      <c r="V397" s="237" t="s">
        <v>686</v>
      </c>
      <c r="W397" s="86" t="s">
        <v>6022</v>
      </c>
      <c r="X397" s="92" t="s">
        <v>910</v>
      </c>
      <c r="Y397" s="261">
        <v>3600400529482</v>
      </c>
      <c r="Z397" s="228" t="s">
        <v>1581</v>
      </c>
      <c r="AA397" s="266">
        <v>21640.52</v>
      </c>
      <c r="AB397" s="65">
        <v>20760</v>
      </c>
      <c r="AC397" s="65"/>
      <c r="AD397" s="65">
        <v>863</v>
      </c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148"/>
      <c r="AW397" s="65"/>
      <c r="AX397" s="65">
        <v>0</v>
      </c>
      <c r="AY397" s="65"/>
      <c r="AZ397" s="65">
        <v>17.52</v>
      </c>
      <c r="BA397" s="57">
        <v>0</v>
      </c>
      <c r="BB397" s="65">
        <v>31903.81</v>
      </c>
      <c r="BC397" s="65">
        <v>10263.290000000001</v>
      </c>
      <c r="BD397" s="260"/>
      <c r="BE397" s="170">
        <v>628</v>
      </c>
      <c r="BF397" s="163" t="s">
        <v>6370</v>
      </c>
      <c r="BG397" s="86" t="s">
        <v>6022</v>
      </c>
      <c r="BH397" s="86" t="s">
        <v>910</v>
      </c>
      <c r="BI397" s="171">
        <v>20760</v>
      </c>
      <c r="BJ397" s="172">
        <v>20760</v>
      </c>
      <c r="BK397" s="171">
        <v>0</v>
      </c>
      <c r="BL397" s="86"/>
      <c r="BM397" s="48"/>
      <c r="BN397" s="67"/>
      <c r="BO397" s="67"/>
      <c r="BP397" s="48"/>
      <c r="BQ397" s="368" t="s">
        <v>6524</v>
      </c>
      <c r="BR397" s="380" t="s">
        <v>698</v>
      </c>
      <c r="BS397" s="381" t="s">
        <v>709</v>
      </c>
      <c r="BT397" s="382" t="s">
        <v>805</v>
      </c>
      <c r="BU397" s="383" t="s">
        <v>702</v>
      </c>
      <c r="BV397" s="384" t="s">
        <v>1581</v>
      </c>
      <c r="BW397" s="384">
        <v>60110</v>
      </c>
      <c r="BX397" s="385" t="s">
        <v>6525</v>
      </c>
      <c r="BY397" s="22"/>
      <c r="BZ397" s="475">
        <v>628</v>
      </c>
      <c r="CA397" s="320" t="b">
        <f>EXACT(A397,CH397)</f>
        <v>1</v>
      </c>
      <c r="CB397" s="318" t="b">
        <f>EXACT(D397,CF397)</f>
        <v>1</v>
      </c>
      <c r="CC397" s="318" t="b">
        <f>EXACT(E397,CG397)</f>
        <v>1</v>
      </c>
      <c r="CD397" s="502">
        <f>+S396-BC396</f>
        <v>0</v>
      </c>
      <c r="CE397" s="17" t="s">
        <v>686</v>
      </c>
      <c r="CF397" s="157" t="s">
        <v>6022</v>
      </c>
      <c r="CG397" s="99" t="s">
        <v>910</v>
      </c>
      <c r="CH397" s="311">
        <v>3600400529482</v>
      </c>
      <c r="CI397" s="447"/>
      <c r="CK397" s="276"/>
      <c r="CM397" s="273"/>
      <c r="CN397" s="17"/>
      <c r="CO397" s="364"/>
    </row>
    <row r="398" spans="1:93" s="51" customFormat="1">
      <c r="A398" s="452" t="s">
        <v>5057</v>
      </c>
      <c r="B398" s="83" t="s">
        <v>709</v>
      </c>
      <c r="C398" s="129" t="s">
        <v>672</v>
      </c>
      <c r="D398" s="158" t="s">
        <v>909</v>
      </c>
      <c r="E398" s="92" t="s">
        <v>910</v>
      </c>
      <c r="F398" s="452" t="s">
        <v>5057</v>
      </c>
      <c r="G398" s="59" t="s">
        <v>1580</v>
      </c>
      <c r="H398" s="449" t="s">
        <v>3774</v>
      </c>
      <c r="I398" s="234">
        <v>31192</v>
      </c>
      <c r="J398" s="234">
        <v>0</v>
      </c>
      <c r="K398" s="234">
        <v>25.28</v>
      </c>
      <c r="L398" s="234">
        <v>0</v>
      </c>
      <c r="M398" s="85">
        <v>926</v>
      </c>
      <c r="N398" s="85">
        <v>0</v>
      </c>
      <c r="O398" s="234">
        <v>0</v>
      </c>
      <c r="P398" s="234">
        <v>235.49</v>
      </c>
      <c r="Q398" s="234">
        <v>0</v>
      </c>
      <c r="R398" s="234">
        <v>20287</v>
      </c>
      <c r="S398" s="234">
        <v>10044.589999999997</v>
      </c>
      <c r="T398" s="227" t="s">
        <v>1581</v>
      </c>
      <c r="U398" s="496">
        <v>712</v>
      </c>
      <c r="V398" s="129" t="s">
        <v>672</v>
      </c>
      <c r="W398" s="158" t="s">
        <v>909</v>
      </c>
      <c r="X398" s="92" t="s">
        <v>910</v>
      </c>
      <c r="Y398" s="262">
        <v>3600400529504</v>
      </c>
      <c r="Z398" s="228" t="s">
        <v>1581</v>
      </c>
      <c r="AA398" s="54">
        <v>22098.690000000002</v>
      </c>
      <c r="AB398" s="55">
        <v>19000</v>
      </c>
      <c r="AC398" s="56"/>
      <c r="AD398" s="175">
        <v>863</v>
      </c>
      <c r="AE398" s="175">
        <v>424</v>
      </c>
      <c r="AF398" s="55"/>
      <c r="AG398" s="55"/>
      <c r="AH398" s="55"/>
      <c r="AI398" s="55"/>
      <c r="AJ398" s="55"/>
      <c r="AK398" s="55"/>
      <c r="AL398" s="55"/>
      <c r="AM398" s="57"/>
      <c r="AN398" s="57"/>
      <c r="AO398" s="57"/>
      <c r="AP398" s="57"/>
      <c r="AQ398" s="58"/>
      <c r="AR398" s="58"/>
      <c r="AS398" s="57"/>
      <c r="AT398" s="57"/>
      <c r="AU398" s="57"/>
      <c r="AV398" s="147"/>
      <c r="AW398" s="57"/>
      <c r="AX398" s="57">
        <v>1576.2</v>
      </c>
      <c r="AY398" s="58"/>
      <c r="AZ398" s="58">
        <v>235.49</v>
      </c>
      <c r="BA398" s="74">
        <v>0</v>
      </c>
      <c r="BB398" s="58">
        <v>32143.279999999999</v>
      </c>
      <c r="BC398" s="58">
        <v>10044.589999999997</v>
      </c>
      <c r="BD398" s="252"/>
      <c r="BE398" s="170">
        <v>713</v>
      </c>
      <c r="BF398" s="101" t="s">
        <v>938</v>
      </c>
      <c r="BG398" s="158" t="s">
        <v>909</v>
      </c>
      <c r="BH398" s="92" t="s">
        <v>910</v>
      </c>
      <c r="BI398" s="58">
        <v>21920</v>
      </c>
      <c r="BJ398" s="58">
        <v>19000</v>
      </c>
      <c r="BK398" s="124">
        <v>2920</v>
      </c>
      <c r="BL398" s="158"/>
      <c r="BM398" s="59"/>
      <c r="BN398" s="60"/>
      <c r="BO398" s="60"/>
      <c r="BP398" s="48"/>
      <c r="BQ398" s="368" t="s">
        <v>953</v>
      </c>
      <c r="BR398" s="380" t="s">
        <v>698</v>
      </c>
      <c r="BS398" s="381" t="s">
        <v>709</v>
      </c>
      <c r="BT398" s="382" t="s">
        <v>805</v>
      </c>
      <c r="BU398" s="383" t="s">
        <v>702</v>
      </c>
      <c r="BV398" s="384" t="s">
        <v>1581</v>
      </c>
      <c r="BW398" s="384">
        <v>60110</v>
      </c>
      <c r="BX398" s="385" t="s">
        <v>954</v>
      </c>
      <c r="BY398" s="23"/>
      <c r="BZ398" s="475">
        <v>712</v>
      </c>
      <c r="CA398" s="320" t="b">
        <f>EXACT(A398,CH398)</f>
        <v>1</v>
      </c>
      <c r="CB398" s="318" t="b">
        <f>EXACT(D398,CF398)</f>
        <v>1</v>
      </c>
      <c r="CC398" s="318" t="b">
        <f>EXACT(E398,CG398)</f>
        <v>1</v>
      </c>
      <c r="CD398" s="502">
        <f>+S397-BC397</f>
        <v>0</v>
      </c>
      <c r="CE398" s="17" t="s">
        <v>672</v>
      </c>
      <c r="CF398" s="157" t="s">
        <v>909</v>
      </c>
      <c r="CG398" s="103" t="s">
        <v>910</v>
      </c>
      <c r="CH398" s="275">
        <v>3600400529504</v>
      </c>
      <c r="CI398" s="447"/>
      <c r="CJ398" s="17"/>
      <c r="CK398" s="276"/>
      <c r="CL398" s="17"/>
      <c r="CM398" s="273"/>
      <c r="CN398" s="17"/>
      <c r="CO398" s="17"/>
    </row>
    <row r="399" spans="1:93" s="51" customFormat="1">
      <c r="A399" s="452" t="s">
        <v>4976</v>
      </c>
      <c r="B399" s="83" t="s">
        <v>709</v>
      </c>
      <c r="C399" s="129" t="s">
        <v>686</v>
      </c>
      <c r="D399" s="158" t="s">
        <v>3852</v>
      </c>
      <c r="E399" s="92" t="s">
        <v>910</v>
      </c>
      <c r="F399" s="452" t="s">
        <v>4976</v>
      </c>
      <c r="G399" s="59" t="s">
        <v>1580</v>
      </c>
      <c r="H399" s="449" t="s">
        <v>3969</v>
      </c>
      <c r="I399" s="234">
        <v>48300</v>
      </c>
      <c r="J399" s="234">
        <v>0</v>
      </c>
      <c r="K399" s="234">
        <v>62.63</v>
      </c>
      <c r="L399" s="234">
        <v>0</v>
      </c>
      <c r="M399" s="85">
        <v>0</v>
      </c>
      <c r="N399" s="85">
        <v>0</v>
      </c>
      <c r="O399" s="234">
        <v>0</v>
      </c>
      <c r="P399" s="234">
        <v>1471.35</v>
      </c>
      <c r="Q399" s="234">
        <v>0</v>
      </c>
      <c r="R399" s="234">
        <v>31999.599999999999</v>
      </c>
      <c r="S399" s="234">
        <v>14891.68</v>
      </c>
      <c r="T399" s="227" t="s">
        <v>1581</v>
      </c>
      <c r="U399" s="496">
        <v>558</v>
      </c>
      <c r="V399" s="129" t="s">
        <v>686</v>
      </c>
      <c r="W399" s="158" t="s">
        <v>3852</v>
      </c>
      <c r="X399" s="92" t="s">
        <v>910</v>
      </c>
      <c r="Y399" s="262">
        <v>3600400529512</v>
      </c>
      <c r="Z399" s="228" t="s">
        <v>1581</v>
      </c>
      <c r="AA399" s="54">
        <v>33470.949999999997</v>
      </c>
      <c r="AB399" s="55">
        <v>23000</v>
      </c>
      <c r="AC399" s="56"/>
      <c r="AD399" s="175">
        <v>863</v>
      </c>
      <c r="AE399" s="175">
        <v>424</v>
      </c>
      <c r="AF399" s="55">
        <v>7712.6</v>
      </c>
      <c r="AG399" s="55"/>
      <c r="AH399" s="55"/>
      <c r="AI399" s="55"/>
      <c r="AJ399" s="55"/>
      <c r="AK399" s="55"/>
      <c r="AL399" s="55"/>
      <c r="AM399" s="57"/>
      <c r="AN399" s="57"/>
      <c r="AO399" s="57"/>
      <c r="AP399" s="57"/>
      <c r="AQ399" s="58"/>
      <c r="AR399" s="58"/>
      <c r="AS399" s="57"/>
      <c r="AT399" s="57"/>
      <c r="AU399" s="57"/>
      <c r="AV399" s="147"/>
      <c r="AW399" s="57"/>
      <c r="AX399" s="57">
        <v>0</v>
      </c>
      <c r="AY399" s="58"/>
      <c r="AZ399" s="58">
        <v>1471.35</v>
      </c>
      <c r="BA399" s="74">
        <v>0</v>
      </c>
      <c r="BB399" s="58">
        <v>48362.63</v>
      </c>
      <c r="BC399" s="58">
        <v>14891.68</v>
      </c>
      <c r="BD399" s="252"/>
      <c r="BE399" s="170">
        <v>559</v>
      </c>
      <c r="BF399" s="101" t="s">
        <v>4064</v>
      </c>
      <c r="BG399" s="158" t="s">
        <v>3852</v>
      </c>
      <c r="BH399" s="92" t="s">
        <v>910</v>
      </c>
      <c r="BI399" s="124">
        <v>30265</v>
      </c>
      <c r="BJ399" s="124">
        <v>23000</v>
      </c>
      <c r="BK399" s="124">
        <v>7265</v>
      </c>
      <c r="BL399" s="158"/>
      <c r="BM399" s="59"/>
      <c r="BN399" s="60"/>
      <c r="BO399" s="60"/>
      <c r="BP399" s="59"/>
      <c r="BQ399" s="369" t="s">
        <v>953</v>
      </c>
      <c r="BR399" s="380">
        <v>3</v>
      </c>
      <c r="BS399" s="381" t="s">
        <v>51</v>
      </c>
      <c r="BT399" s="383" t="s">
        <v>3259</v>
      </c>
      <c r="BU399" s="383" t="s">
        <v>3260</v>
      </c>
      <c r="BV399" s="383" t="s">
        <v>128</v>
      </c>
      <c r="BW399" s="383">
        <v>60110</v>
      </c>
      <c r="BX399" s="385" t="s">
        <v>4190</v>
      </c>
      <c r="BY399" s="76"/>
      <c r="BZ399" s="495">
        <v>559</v>
      </c>
      <c r="CA399" s="320" t="b">
        <f>EXACT(A399,CH399)</f>
        <v>1</v>
      </c>
      <c r="CB399" s="318" t="b">
        <f>EXACT(D399,CF399)</f>
        <v>1</v>
      </c>
      <c r="CC399" s="318" t="b">
        <f>EXACT(E399,CG399)</f>
        <v>1</v>
      </c>
      <c r="CD399" s="502">
        <f>+S398-BC398</f>
        <v>0</v>
      </c>
      <c r="CE399" s="17" t="s">
        <v>686</v>
      </c>
      <c r="CF399" s="51" t="s">
        <v>3852</v>
      </c>
      <c r="CG399" s="51" t="s">
        <v>910</v>
      </c>
      <c r="CH399" s="312">
        <v>3600400529512</v>
      </c>
      <c r="CI399" s="447"/>
      <c r="CJ399" s="17"/>
      <c r="CK399" s="276"/>
      <c r="CL399" s="17"/>
      <c r="CM399" s="273"/>
      <c r="CN399" s="17"/>
      <c r="CO399" s="158"/>
    </row>
    <row r="400" spans="1:93" s="51" customFormat="1">
      <c r="A400" s="452" t="s">
        <v>4447</v>
      </c>
      <c r="B400" s="83" t="s">
        <v>709</v>
      </c>
      <c r="C400" s="129" t="s">
        <v>686</v>
      </c>
      <c r="D400" s="158" t="s">
        <v>1278</v>
      </c>
      <c r="E400" s="92" t="s">
        <v>65</v>
      </c>
      <c r="F400" s="452" t="s">
        <v>4447</v>
      </c>
      <c r="G400" s="59" t="s">
        <v>1580</v>
      </c>
      <c r="H400" s="449" t="s">
        <v>1980</v>
      </c>
      <c r="I400" s="234">
        <v>25263.200000000001</v>
      </c>
      <c r="J400" s="234">
        <v>0</v>
      </c>
      <c r="K400" s="234">
        <v>281.75</v>
      </c>
      <c r="L400" s="234">
        <v>0</v>
      </c>
      <c r="M400" s="85">
        <v>5763</v>
      </c>
      <c r="N400" s="85">
        <v>549.20000000000005</v>
      </c>
      <c r="O400" s="234">
        <v>0</v>
      </c>
      <c r="P400" s="234">
        <v>51.19</v>
      </c>
      <c r="Q400" s="234">
        <v>0</v>
      </c>
      <c r="R400" s="234">
        <v>11548</v>
      </c>
      <c r="S400" s="234">
        <v>20257.96</v>
      </c>
      <c r="T400" s="227" t="s">
        <v>1581</v>
      </c>
      <c r="U400" s="496">
        <v>1220</v>
      </c>
      <c r="V400" s="129" t="s">
        <v>686</v>
      </c>
      <c r="W400" s="158" t="s">
        <v>1278</v>
      </c>
      <c r="X400" s="92" t="s">
        <v>65</v>
      </c>
      <c r="Y400" s="262">
        <v>3600400529881</v>
      </c>
      <c r="Z400" s="228" t="s">
        <v>1581</v>
      </c>
      <c r="AA400" s="266">
        <v>11599.19</v>
      </c>
      <c r="AB400" s="66">
        <v>10685</v>
      </c>
      <c r="AC400" s="65"/>
      <c r="AD400" s="266">
        <v>863</v>
      </c>
      <c r="AE400" s="266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148"/>
      <c r="AW400" s="65"/>
      <c r="AX400" s="65">
        <v>0</v>
      </c>
      <c r="AY400" s="65"/>
      <c r="AZ400" s="65">
        <v>51.19</v>
      </c>
      <c r="BA400" s="57">
        <v>0</v>
      </c>
      <c r="BB400" s="65">
        <v>31857.15</v>
      </c>
      <c r="BC400" s="65">
        <v>20257.96</v>
      </c>
      <c r="BD400" s="252"/>
      <c r="BE400" s="170">
        <v>1222</v>
      </c>
      <c r="BF400" s="282" t="s">
        <v>95</v>
      </c>
      <c r="BG400" s="158" t="s">
        <v>1278</v>
      </c>
      <c r="BH400" s="92" t="s">
        <v>65</v>
      </c>
      <c r="BI400" s="171">
        <v>10685</v>
      </c>
      <c r="BJ400" s="172">
        <v>10685</v>
      </c>
      <c r="BK400" s="171">
        <v>0</v>
      </c>
      <c r="BL400" s="158"/>
      <c r="BM400" s="48" t="s">
        <v>704</v>
      </c>
      <c r="BN400" s="67"/>
      <c r="BO400" s="67"/>
      <c r="BP400" s="59"/>
      <c r="BQ400" s="370" t="s">
        <v>68</v>
      </c>
      <c r="BR400" s="387" t="s">
        <v>698</v>
      </c>
      <c r="BS400" s="381" t="s">
        <v>51</v>
      </c>
      <c r="BT400" s="388" t="s">
        <v>805</v>
      </c>
      <c r="BU400" s="388" t="s">
        <v>702</v>
      </c>
      <c r="BV400" s="388" t="s">
        <v>1581</v>
      </c>
      <c r="BW400" s="389" t="s">
        <v>703</v>
      </c>
      <c r="BX400" s="389" t="s">
        <v>1280</v>
      </c>
      <c r="BY400" s="62"/>
      <c r="BZ400" s="475">
        <v>1220</v>
      </c>
      <c r="CA400" s="320" t="b">
        <f>EXACT(A400,CH400)</f>
        <v>1</v>
      </c>
      <c r="CB400" s="318" t="b">
        <f>EXACT(D400,CF400)</f>
        <v>1</v>
      </c>
      <c r="CC400" s="318" t="b">
        <f>EXACT(E400,CG400)</f>
        <v>1</v>
      </c>
      <c r="CD400" s="502">
        <f>+S399-BC399</f>
        <v>0</v>
      </c>
      <c r="CE400" s="17" t="s">
        <v>686</v>
      </c>
      <c r="CF400" s="17" t="s">
        <v>1278</v>
      </c>
      <c r="CG400" s="103" t="s">
        <v>65</v>
      </c>
      <c r="CH400" s="275">
        <v>3600400529881</v>
      </c>
      <c r="CI400" s="447"/>
      <c r="CJ400" s="17"/>
      <c r="CK400" s="276"/>
      <c r="CL400" s="17"/>
      <c r="CM400" s="17"/>
      <c r="CN400" s="17"/>
      <c r="CO400" s="17"/>
    </row>
    <row r="401" spans="1:93" s="51" customFormat="1">
      <c r="A401" s="452" t="s">
        <v>4681</v>
      </c>
      <c r="B401" s="83" t="s">
        <v>709</v>
      </c>
      <c r="C401" s="129" t="s">
        <v>686</v>
      </c>
      <c r="D401" s="158" t="s">
        <v>3407</v>
      </c>
      <c r="E401" s="92" t="s">
        <v>3408</v>
      </c>
      <c r="F401" s="452" t="s">
        <v>4681</v>
      </c>
      <c r="G401" s="59" t="s">
        <v>1580</v>
      </c>
      <c r="H401" s="449" t="s">
        <v>3497</v>
      </c>
      <c r="I401" s="234">
        <v>38043.599999999999</v>
      </c>
      <c r="J401" s="234">
        <v>0</v>
      </c>
      <c r="K401" s="234">
        <v>75.08</v>
      </c>
      <c r="L401" s="234">
        <v>0</v>
      </c>
      <c r="M401" s="85">
        <v>0</v>
      </c>
      <c r="N401" s="85">
        <v>0</v>
      </c>
      <c r="O401" s="234">
        <v>0</v>
      </c>
      <c r="P401" s="234">
        <v>579.26</v>
      </c>
      <c r="Q401" s="234">
        <v>0</v>
      </c>
      <c r="R401" s="234">
        <v>22287</v>
      </c>
      <c r="S401" s="234">
        <v>11913.990000000002</v>
      </c>
      <c r="T401" s="227" t="s">
        <v>1581</v>
      </c>
      <c r="U401" s="496">
        <v>927</v>
      </c>
      <c r="V401" s="129" t="s">
        <v>686</v>
      </c>
      <c r="W401" s="158" t="s">
        <v>3407</v>
      </c>
      <c r="X401" s="92" t="s">
        <v>3408</v>
      </c>
      <c r="Y401" s="262">
        <v>3600400530049</v>
      </c>
      <c r="Z401" s="228" t="s">
        <v>1581</v>
      </c>
      <c r="AA401" s="54">
        <v>26204.69</v>
      </c>
      <c r="AB401" s="55">
        <v>21000</v>
      </c>
      <c r="AC401" s="56"/>
      <c r="AD401" s="175">
        <v>863</v>
      </c>
      <c r="AE401" s="175">
        <v>424</v>
      </c>
      <c r="AF401" s="55"/>
      <c r="AG401" s="55"/>
      <c r="AH401" s="55"/>
      <c r="AI401" s="55"/>
      <c r="AJ401" s="55"/>
      <c r="AK401" s="55"/>
      <c r="AL401" s="55"/>
      <c r="AM401" s="57"/>
      <c r="AN401" s="57"/>
      <c r="AO401" s="57"/>
      <c r="AP401" s="57"/>
      <c r="AQ401" s="58"/>
      <c r="AR401" s="58"/>
      <c r="AS401" s="57"/>
      <c r="AT401" s="57">
        <v>0</v>
      </c>
      <c r="AU401" s="57"/>
      <c r="AV401" s="147"/>
      <c r="AW401" s="57"/>
      <c r="AX401" s="57">
        <v>3338.43</v>
      </c>
      <c r="AY401" s="58"/>
      <c r="AZ401" s="58">
        <v>579.26</v>
      </c>
      <c r="BA401" s="74">
        <v>0</v>
      </c>
      <c r="BB401" s="58">
        <v>38118.68</v>
      </c>
      <c r="BC401" s="58">
        <v>11913.990000000002</v>
      </c>
      <c r="BD401" s="252"/>
      <c r="BE401" s="170">
        <v>928</v>
      </c>
      <c r="BF401" s="101" t="s">
        <v>3578</v>
      </c>
      <c r="BG401" s="158" t="s">
        <v>3407</v>
      </c>
      <c r="BH401" s="92" t="s">
        <v>3408</v>
      </c>
      <c r="BI401" s="124">
        <v>26980</v>
      </c>
      <c r="BJ401" s="124">
        <v>21000</v>
      </c>
      <c r="BK401" s="124">
        <v>5980</v>
      </c>
      <c r="BL401" s="158"/>
      <c r="BM401" s="59"/>
      <c r="BN401" s="60"/>
      <c r="BO401" s="60"/>
      <c r="BP401" s="48"/>
      <c r="BQ401" s="368" t="s">
        <v>3605</v>
      </c>
      <c r="BR401" s="380" t="s">
        <v>698</v>
      </c>
      <c r="BS401" s="381" t="s">
        <v>709</v>
      </c>
      <c r="BT401" s="382" t="s">
        <v>805</v>
      </c>
      <c r="BU401" s="383" t="s">
        <v>702</v>
      </c>
      <c r="BV401" s="384" t="s">
        <v>1581</v>
      </c>
      <c r="BW401" s="384">
        <v>60110</v>
      </c>
      <c r="BX401" s="385" t="s">
        <v>3606</v>
      </c>
      <c r="BY401" s="76"/>
      <c r="BZ401" s="495">
        <v>927</v>
      </c>
      <c r="CA401" s="320" t="b">
        <f>EXACT(A401,CH401)</f>
        <v>1</v>
      </c>
      <c r="CB401" s="318" t="b">
        <f>EXACT(D401,CF401)</f>
        <v>1</v>
      </c>
      <c r="CC401" s="318" t="b">
        <f>EXACT(E401,CG401)</f>
        <v>1</v>
      </c>
      <c r="CD401" s="502">
        <f>+S400-BC400</f>
        <v>0</v>
      </c>
      <c r="CE401" s="17" t="s">
        <v>686</v>
      </c>
      <c r="CF401" s="157" t="s">
        <v>3407</v>
      </c>
      <c r="CG401" s="99" t="s">
        <v>3408</v>
      </c>
      <c r="CH401" s="311">
        <v>3600400530049</v>
      </c>
      <c r="CI401" s="447"/>
      <c r="CJ401" s="17"/>
      <c r="CK401" s="276"/>
      <c r="CL401" s="17"/>
      <c r="CM401" s="273"/>
      <c r="CN401" s="17"/>
      <c r="CO401" s="453"/>
    </row>
    <row r="402" spans="1:93" s="51" customFormat="1">
      <c r="A402" s="452" t="s">
        <v>4341</v>
      </c>
      <c r="B402" s="83" t="s">
        <v>709</v>
      </c>
      <c r="C402" s="129" t="s">
        <v>672</v>
      </c>
      <c r="D402" s="158" t="s">
        <v>851</v>
      </c>
      <c r="E402" s="92" t="s">
        <v>3795</v>
      </c>
      <c r="F402" s="452" t="s">
        <v>4341</v>
      </c>
      <c r="G402" s="59" t="s">
        <v>1580</v>
      </c>
      <c r="H402" s="449" t="s">
        <v>3926</v>
      </c>
      <c r="I402" s="234">
        <v>27698.400000000001</v>
      </c>
      <c r="J402" s="234">
        <v>0</v>
      </c>
      <c r="K402" s="234">
        <v>0</v>
      </c>
      <c r="L402" s="234">
        <v>0</v>
      </c>
      <c r="M402" s="85">
        <v>0</v>
      </c>
      <c r="N402" s="85">
        <v>0</v>
      </c>
      <c r="O402" s="234">
        <v>0</v>
      </c>
      <c r="P402" s="234">
        <v>0</v>
      </c>
      <c r="Q402" s="234">
        <v>0</v>
      </c>
      <c r="R402" s="234">
        <v>18863</v>
      </c>
      <c r="S402" s="234">
        <v>8835.4000000000015</v>
      </c>
      <c r="T402" s="227" t="s">
        <v>1581</v>
      </c>
      <c r="U402" s="496">
        <v>57</v>
      </c>
      <c r="V402" s="129" t="s">
        <v>672</v>
      </c>
      <c r="W402" s="158" t="s">
        <v>851</v>
      </c>
      <c r="X402" s="92" t="s">
        <v>3795</v>
      </c>
      <c r="Y402" s="262">
        <v>3600400531444</v>
      </c>
      <c r="Z402" s="228" t="s">
        <v>1581</v>
      </c>
      <c r="AA402" s="55">
        <v>18863</v>
      </c>
      <c r="AB402" s="55">
        <v>18000</v>
      </c>
      <c r="AC402" s="59"/>
      <c r="AD402" s="175">
        <v>863</v>
      </c>
      <c r="AE402" s="175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>
        <v>0</v>
      </c>
      <c r="AU402" s="59"/>
      <c r="AV402" s="148"/>
      <c r="AW402" s="59"/>
      <c r="AX402" s="59">
        <v>0</v>
      </c>
      <c r="AY402" s="59"/>
      <c r="AZ402" s="55">
        <v>0</v>
      </c>
      <c r="BA402" s="74">
        <v>0</v>
      </c>
      <c r="BB402" s="55">
        <v>27698.400000000001</v>
      </c>
      <c r="BC402" s="55">
        <v>8835.4000000000015</v>
      </c>
      <c r="BD402" s="252"/>
      <c r="BE402" s="170">
        <v>57</v>
      </c>
      <c r="BF402" s="101" t="s">
        <v>4025</v>
      </c>
      <c r="BG402" s="158" t="s">
        <v>851</v>
      </c>
      <c r="BH402" s="92" t="s">
        <v>3795</v>
      </c>
      <c r="BI402" s="55">
        <v>24199.37</v>
      </c>
      <c r="BJ402" s="55">
        <v>18000</v>
      </c>
      <c r="BK402" s="124">
        <v>6199.369999999999</v>
      </c>
      <c r="BL402" s="158"/>
      <c r="BM402" s="59"/>
      <c r="BN402" s="59"/>
      <c r="BO402" s="59"/>
      <c r="BP402" s="59"/>
      <c r="BQ402" s="369" t="s">
        <v>4231</v>
      </c>
      <c r="BR402" s="380">
        <v>3</v>
      </c>
      <c r="BS402" s="381" t="s">
        <v>709</v>
      </c>
      <c r="BT402" s="383" t="s">
        <v>3259</v>
      </c>
      <c r="BU402" s="383" t="s">
        <v>702</v>
      </c>
      <c r="BV402" s="383" t="s">
        <v>128</v>
      </c>
      <c r="BW402" s="383">
        <v>60110</v>
      </c>
      <c r="BX402" s="385" t="s">
        <v>4232</v>
      </c>
      <c r="BY402" s="22"/>
      <c r="BZ402" s="495">
        <v>57</v>
      </c>
      <c r="CA402" s="320" t="b">
        <f>EXACT(A402,CH402)</f>
        <v>1</v>
      </c>
      <c r="CB402" s="318" t="b">
        <f>EXACT(D402,CF402)</f>
        <v>1</v>
      </c>
      <c r="CC402" s="318" t="b">
        <f>EXACT(E402,CG402)</f>
        <v>1</v>
      </c>
      <c r="CD402" s="502">
        <f>+S402-BC402</f>
        <v>0</v>
      </c>
      <c r="CE402" s="17" t="s">
        <v>672</v>
      </c>
      <c r="CF402" s="157" t="s">
        <v>851</v>
      </c>
      <c r="CG402" s="103" t="s">
        <v>3795</v>
      </c>
      <c r="CH402" s="275">
        <v>3600400531444</v>
      </c>
      <c r="CI402" s="447"/>
      <c r="CK402" s="276"/>
      <c r="CL402" s="17"/>
      <c r="CM402" s="273"/>
      <c r="CN402" s="17"/>
      <c r="CO402" s="157"/>
    </row>
    <row r="403" spans="1:93" s="51" customFormat="1">
      <c r="A403" s="452" t="s">
        <v>4662</v>
      </c>
      <c r="B403" s="83" t="s">
        <v>709</v>
      </c>
      <c r="C403" s="129" t="s">
        <v>672</v>
      </c>
      <c r="D403" s="158" t="s">
        <v>173</v>
      </c>
      <c r="E403" s="92" t="s">
        <v>3039</v>
      </c>
      <c r="F403" s="452" t="s">
        <v>4662</v>
      </c>
      <c r="G403" s="59" t="s">
        <v>1580</v>
      </c>
      <c r="H403" s="449" t="s">
        <v>3092</v>
      </c>
      <c r="I403" s="234">
        <v>46442.400000000001</v>
      </c>
      <c r="J403" s="234">
        <v>0</v>
      </c>
      <c r="K403" s="234">
        <v>21.45</v>
      </c>
      <c r="L403" s="234">
        <v>0</v>
      </c>
      <c r="M403" s="85">
        <v>1469</v>
      </c>
      <c r="N403" s="85">
        <v>0</v>
      </c>
      <c r="O403" s="234">
        <v>0</v>
      </c>
      <c r="P403" s="234">
        <v>1434.95</v>
      </c>
      <c r="Q403" s="234">
        <v>0</v>
      </c>
      <c r="R403" s="234">
        <v>31732.400000000001</v>
      </c>
      <c r="S403" s="234">
        <v>10093.909999999996</v>
      </c>
      <c r="T403" s="227" t="s">
        <v>1581</v>
      </c>
      <c r="U403" s="496">
        <v>974</v>
      </c>
      <c r="V403" s="129" t="s">
        <v>672</v>
      </c>
      <c r="W403" s="158" t="s">
        <v>173</v>
      </c>
      <c r="X403" s="92" t="s">
        <v>3039</v>
      </c>
      <c r="Y403" s="262">
        <v>3600400534265</v>
      </c>
      <c r="Z403" s="228" t="s">
        <v>1581</v>
      </c>
      <c r="AA403" s="266">
        <v>37838.94</v>
      </c>
      <c r="AB403" s="66">
        <v>22200</v>
      </c>
      <c r="AC403" s="65"/>
      <c r="AD403" s="266">
        <v>863</v>
      </c>
      <c r="AE403" s="266">
        <v>424</v>
      </c>
      <c r="AF403" s="65">
        <v>8245.4</v>
      </c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148"/>
      <c r="AW403" s="65"/>
      <c r="AX403" s="65">
        <v>4671.59</v>
      </c>
      <c r="AY403" s="65"/>
      <c r="AZ403" s="66">
        <v>1434.95</v>
      </c>
      <c r="BA403" s="74">
        <v>0</v>
      </c>
      <c r="BB403" s="66">
        <v>47932.85</v>
      </c>
      <c r="BC403" s="66">
        <v>10093.909999999996</v>
      </c>
      <c r="BD403" s="252"/>
      <c r="BE403" s="170">
        <v>975</v>
      </c>
      <c r="BF403" s="101" t="s">
        <v>3145</v>
      </c>
      <c r="BG403" s="158" t="s">
        <v>173</v>
      </c>
      <c r="BH403" s="92" t="s">
        <v>3039</v>
      </c>
      <c r="BI403" s="169">
        <v>22200</v>
      </c>
      <c r="BJ403" s="124">
        <v>22200</v>
      </c>
      <c r="BK403" s="124">
        <v>0</v>
      </c>
      <c r="BL403" s="158"/>
      <c r="BM403" s="48"/>
      <c r="BN403" s="67"/>
      <c r="BO403" s="67"/>
      <c r="BP403" s="48"/>
      <c r="BQ403" s="368">
        <v>326</v>
      </c>
      <c r="BR403" s="380" t="s">
        <v>698</v>
      </c>
      <c r="BS403" s="381" t="s">
        <v>51</v>
      </c>
      <c r="BT403" s="382" t="s">
        <v>805</v>
      </c>
      <c r="BU403" s="383" t="s">
        <v>702</v>
      </c>
      <c r="BV403" s="384" t="s">
        <v>1581</v>
      </c>
      <c r="BW403" s="384">
        <v>60110</v>
      </c>
      <c r="BX403" s="385" t="s">
        <v>3202</v>
      </c>
      <c r="BY403" s="23"/>
      <c r="BZ403" s="475">
        <v>974</v>
      </c>
      <c r="CA403" s="320" t="b">
        <f>EXACT(A403,CH403)</f>
        <v>1</v>
      </c>
      <c r="CB403" s="318" t="b">
        <f>EXACT(D403,CF403)</f>
        <v>1</v>
      </c>
      <c r="CC403" s="318" t="b">
        <f>EXACT(E403,CG403)</f>
        <v>1</v>
      </c>
      <c r="CD403" s="502">
        <f>+S402-BC402</f>
        <v>0</v>
      </c>
      <c r="CE403" s="17" t="s">
        <v>672</v>
      </c>
      <c r="CF403" s="17" t="s">
        <v>173</v>
      </c>
      <c r="CG403" s="99" t="s">
        <v>3039</v>
      </c>
      <c r="CH403" s="275">
        <v>3600400534265</v>
      </c>
      <c r="CJ403" s="17"/>
      <c r="CK403" s="276"/>
      <c r="CL403" s="17"/>
      <c r="CM403" s="273"/>
      <c r="CN403" s="17"/>
      <c r="CO403" s="157"/>
    </row>
    <row r="404" spans="1:93" s="51" customFormat="1">
      <c r="A404" s="452" t="s">
        <v>5086</v>
      </c>
      <c r="B404" s="83" t="s">
        <v>709</v>
      </c>
      <c r="C404" s="129" t="s">
        <v>686</v>
      </c>
      <c r="D404" s="158" t="s">
        <v>491</v>
      </c>
      <c r="E404" s="158" t="s">
        <v>3039</v>
      </c>
      <c r="F404" s="452" t="s">
        <v>5086</v>
      </c>
      <c r="G404" s="59" t="s">
        <v>1580</v>
      </c>
      <c r="H404" s="449" t="s">
        <v>3986</v>
      </c>
      <c r="I404" s="234">
        <v>39536</v>
      </c>
      <c r="J404" s="234">
        <v>0</v>
      </c>
      <c r="K404" s="234">
        <v>47.7</v>
      </c>
      <c r="L404" s="234">
        <v>0</v>
      </c>
      <c r="M404" s="85">
        <v>0</v>
      </c>
      <c r="N404" s="85">
        <v>0</v>
      </c>
      <c r="O404" s="234">
        <v>0</v>
      </c>
      <c r="P404" s="234">
        <v>512.51</v>
      </c>
      <c r="Q404" s="234">
        <v>0</v>
      </c>
      <c r="R404" s="234">
        <v>28102</v>
      </c>
      <c r="S404" s="234">
        <v>10969.189999999999</v>
      </c>
      <c r="T404" s="227" t="s">
        <v>1581</v>
      </c>
      <c r="U404" s="496">
        <v>762</v>
      </c>
      <c r="V404" s="129" t="s">
        <v>686</v>
      </c>
      <c r="W404" s="158" t="s">
        <v>491</v>
      </c>
      <c r="X404" s="158" t="s">
        <v>3039</v>
      </c>
      <c r="Y404" s="262">
        <v>3600400534273</v>
      </c>
      <c r="Z404" s="228" t="s">
        <v>1581</v>
      </c>
      <c r="AA404" s="266">
        <v>28614.51</v>
      </c>
      <c r="AB404" s="55">
        <v>26815</v>
      </c>
      <c r="AC404" s="56"/>
      <c r="AD404" s="175">
        <v>863</v>
      </c>
      <c r="AE404" s="175">
        <v>424</v>
      </c>
      <c r="AF404" s="55"/>
      <c r="AG404" s="55"/>
      <c r="AH404" s="55"/>
      <c r="AI404" s="55"/>
      <c r="AJ404" s="55"/>
      <c r="AK404" s="55"/>
      <c r="AL404" s="55"/>
      <c r="AM404" s="65"/>
      <c r="AN404" s="65"/>
      <c r="AO404" s="65"/>
      <c r="AP404" s="65"/>
      <c r="AQ404" s="66"/>
      <c r="AR404" s="66"/>
      <c r="AS404" s="65"/>
      <c r="AT404" s="65"/>
      <c r="AU404" s="65"/>
      <c r="AV404" s="148"/>
      <c r="AW404" s="65"/>
      <c r="AX404" s="65">
        <v>0</v>
      </c>
      <c r="AY404" s="66"/>
      <c r="AZ404" s="66">
        <v>512.51</v>
      </c>
      <c r="BA404" s="74">
        <v>0</v>
      </c>
      <c r="BB404" s="66">
        <v>39583.699999999997</v>
      </c>
      <c r="BC404" s="66">
        <v>10969.189999999999</v>
      </c>
      <c r="BD404" s="252"/>
      <c r="BE404" s="170">
        <v>763</v>
      </c>
      <c r="BF404" s="101" t="s">
        <v>4080</v>
      </c>
      <c r="BG404" s="158" t="s">
        <v>491</v>
      </c>
      <c r="BH404" s="158" t="s">
        <v>3039</v>
      </c>
      <c r="BI404" s="169">
        <v>26815</v>
      </c>
      <c r="BJ404" s="124">
        <v>26815</v>
      </c>
      <c r="BK404" s="124">
        <v>0</v>
      </c>
      <c r="BL404" s="158"/>
      <c r="BM404" s="48"/>
      <c r="BN404" s="67"/>
      <c r="BO404" s="67"/>
      <c r="BP404" s="48"/>
      <c r="BQ404" s="368">
        <v>326</v>
      </c>
      <c r="BR404" s="380" t="s">
        <v>1080</v>
      </c>
      <c r="BS404" s="381" t="s">
        <v>709</v>
      </c>
      <c r="BT404" s="382" t="s">
        <v>3259</v>
      </c>
      <c r="BU404" s="383" t="s">
        <v>3260</v>
      </c>
      <c r="BV404" s="384" t="s">
        <v>128</v>
      </c>
      <c r="BW404" s="384">
        <v>60110</v>
      </c>
      <c r="BX404" s="385" t="s">
        <v>4240</v>
      </c>
      <c r="BY404" s="84"/>
      <c r="BZ404" s="475">
        <v>762</v>
      </c>
      <c r="CA404" s="320" t="b">
        <f>EXACT(A404,CH404)</f>
        <v>1</v>
      </c>
      <c r="CB404" s="318" t="b">
        <f>EXACT(D404,CF404)</f>
        <v>1</v>
      </c>
      <c r="CC404" s="318" t="b">
        <f>EXACT(E404,CG404)</f>
        <v>1</v>
      </c>
      <c r="CD404" s="502">
        <f>+S403-BC403</f>
        <v>0</v>
      </c>
      <c r="CE404" s="17" t="s">
        <v>686</v>
      </c>
      <c r="CF404" s="157" t="s">
        <v>491</v>
      </c>
      <c r="CG404" s="99" t="s">
        <v>3039</v>
      </c>
      <c r="CH404" s="275">
        <v>3600400534273</v>
      </c>
      <c r="CI404" s="447"/>
      <c r="CJ404" s="17"/>
      <c r="CK404" s="276"/>
      <c r="CL404" s="17"/>
      <c r="CM404" s="273"/>
      <c r="CN404" s="17"/>
      <c r="CO404" s="157"/>
    </row>
    <row r="405" spans="1:93" s="51" customFormat="1">
      <c r="A405" s="452" t="s">
        <v>4767</v>
      </c>
      <c r="B405" s="83" t="s">
        <v>709</v>
      </c>
      <c r="C405" s="129" t="s">
        <v>672</v>
      </c>
      <c r="D405" s="158" t="s">
        <v>325</v>
      </c>
      <c r="E405" s="92" t="s">
        <v>1310</v>
      </c>
      <c r="F405" s="452" t="s">
        <v>4767</v>
      </c>
      <c r="G405" s="59" t="s">
        <v>1580</v>
      </c>
      <c r="H405" s="449" t="s">
        <v>978</v>
      </c>
      <c r="I405" s="234">
        <v>16149</v>
      </c>
      <c r="J405" s="234">
        <v>0</v>
      </c>
      <c r="K405" s="234">
        <v>95.25</v>
      </c>
      <c r="L405" s="234">
        <v>0</v>
      </c>
      <c r="M405" s="85">
        <v>2387</v>
      </c>
      <c r="N405" s="85">
        <v>0</v>
      </c>
      <c r="O405" s="234">
        <v>0</v>
      </c>
      <c r="P405" s="234">
        <v>0</v>
      </c>
      <c r="Q405" s="234">
        <v>0</v>
      </c>
      <c r="R405" s="234">
        <v>2287</v>
      </c>
      <c r="S405" s="234">
        <v>16344.25</v>
      </c>
      <c r="T405" s="227" t="s">
        <v>1581</v>
      </c>
      <c r="U405" s="496">
        <v>799</v>
      </c>
      <c r="V405" s="129" t="s">
        <v>672</v>
      </c>
      <c r="W405" s="158" t="s">
        <v>325</v>
      </c>
      <c r="X405" s="92" t="s">
        <v>1310</v>
      </c>
      <c r="Y405" s="262">
        <v>3600400569450</v>
      </c>
      <c r="Z405" s="228" t="s">
        <v>1581</v>
      </c>
      <c r="AA405" s="54">
        <v>2287</v>
      </c>
      <c r="AB405" s="55">
        <v>1000</v>
      </c>
      <c r="AC405" s="56"/>
      <c r="AD405" s="175">
        <v>863</v>
      </c>
      <c r="AE405" s="175">
        <v>424</v>
      </c>
      <c r="AF405" s="55"/>
      <c r="AG405" s="55"/>
      <c r="AH405" s="55"/>
      <c r="AI405" s="55"/>
      <c r="AJ405" s="55"/>
      <c r="AK405" s="55"/>
      <c r="AL405" s="55"/>
      <c r="AM405" s="57"/>
      <c r="AN405" s="57"/>
      <c r="AO405" s="57"/>
      <c r="AP405" s="57"/>
      <c r="AQ405" s="58"/>
      <c r="AR405" s="58"/>
      <c r="AS405" s="57"/>
      <c r="AT405" s="57"/>
      <c r="AU405" s="57"/>
      <c r="AV405" s="147"/>
      <c r="AW405" s="57"/>
      <c r="AX405" s="57">
        <v>0</v>
      </c>
      <c r="AY405" s="58"/>
      <c r="AZ405" s="58">
        <v>0</v>
      </c>
      <c r="BA405" s="74">
        <v>0</v>
      </c>
      <c r="BB405" s="58">
        <v>18631.25</v>
      </c>
      <c r="BC405" s="58">
        <v>16344.25</v>
      </c>
      <c r="BD405" s="252"/>
      <c r="BE405" s="170">
        <v>800</v>
      </c>
      <c r="BF405" s="101" t="s">
        <v>2259</v>
      </c>
      <c r="BG405" s="158" t="s">
        <v>325</v>
      </c>
      <c r="BH405" s="92" t="s">
        <v>1310</v>
      </c>
      <c r="BI405" s="124">
        <v>1000</v>
      </c>
      <c r="BJ405" s="124">
        <v>1000</v>
      </c>
      <c r="BK405" s="124">
        <v>0</v>
      </c>
      <c r="BL405" s="158"/>
      <c r="BM405" s="59"/>
      <c r="BN405" s="60"/>
      <c r="BO405" s="60"/>
      <c r="BP405" s="59"/>
      <c r="BQ405" s="370" t="s">
        <v>783</v>
      </c>
      <c r="BR405" s="387" t="s">
        <v>700</v>
      </c>
      <c r="BS405" s="381" t="s">
        <v>51</v>
      </c>
      <c r="BT405" s="388" t="s">
        <v>1312</v>
      </c>
      <c r="BU405" s="388" t="s">
        <v>702</v>
      </c>
      <c r="BV405" s="388" t="s">
        <v>1581</v>
      </c>
      <c r="BW405" s="389">
        <v>60110</v>
      </c>
      <c r="BX405" s="389"/>
      <c r="BY405" s="22"/>
      <c r="BZ405" s="495">
        <v>799</v>
      </c>
      <c r="CA405" s="320" t="b">
        <f>EXACT(A405,CH405)</f>
        <v>1</v>
      </c>
      <c r="CB405" s="318" t="b">
        <f>EXACT(D405,CF405)</f>
        <v>1</v>
      </c>
      <c r="CC405" s="318" t="b">
        <f>EXACT(E405,CG405)</f>
        <v>1</v>
      </c>
      <c r="CD405" s="502">
        <f>+S404-BC404</f>
        <v>0</v>
      </c>
      <c r="CE405" s="51" t="s">
        <v>672</v>
      </c>
      <c r="CF405" s="94" t="s">
        <v>325</v>
      </c>
      <c r="CG405" s="99" t="s">
        <v>1310</v>
      </c>
      <c r="CH405" s="311">
        <v>3600400569450</v>
      </c>
      <c r="CK405" s="276"/>
      <c r="CM405" s="273"/>
      <c r="CN405" s="17"/>
      <c r="CO405" s="157"/>
    </row>
    <row r="406" spans="1:93" s="51" customFormat="1">
      <c r="A406" s="452" t="s">
        <v>6026</v>
      </c>
      <c r="B406" s="83" t="s">
        <v>709</v>
      </c>
      <c r="C406" s="237" t="s">
        <v>672</v>
      </c>
      <c r="D406" s="86" t="s">
        <v>6024</v>
      </c>
      <c r="E406" s="92" t="s">
        <v>6025</v>
      </c>
      <c r="F406" s="452" t="s">
        <v>6026</v>
      </c>
      <c r="G406" s="59" t="s">
        <v>1580</v>
      </c>
      <c r="H406" s="283" t="s">
        <v>6260</v>
      </c>
      <c r="I406" s="244">
        <v>42689.2</v>
      </c>
      <c r="J406" s="310">
        <v>0</v>
      </c>
      <c r="K406" s="81">
        <v>35.78</v>
      </c>
      <c r="L406" s="81">
        <v>0</v>
      </c>
      <c r="M406" s="85">
        <v>0</v>
      </c>
      <c r="N406" s="81">
        <v>0</v>
      </c>
      <c r="O406" s="81">
        <v>0</v>
      </c>
      <c r="P406" s="85">
        <v>594.58000000000004</v>
      </c>
      <c r="Q406" s="81">
        <v>0</v>
      </c>
      <c r="R406" s="85">
        <v>23861</v>
      </c>
      <c r="S406" s="81">
        <v>13405.699999999993</v>
      </c>
      <c r="T406" s="227" t="s">
        <v>1581</v>
      </c>
      <c r="U406" s="496">
        <v>65</v>
      </c>
      <c r="V406" s="237" t="s">
        <v>672</v>
      </c>
      <c r="W406" s="86" t="s">
        <v>6024</v>
      </c>
      <c r="X406" s="92" t="s">
        <v>6025</v>
      </c>
      <c r="Y406" s="261">
        <v>3600400570768</v>
      </c>
      <c r="Z406" s="228" t="s">
        <v>1581</v>
      </c>
      <c r="AA406" s="266">
        <v>29319.280000000002</v>
      </c>
      <c r="AB406" s="65">
        <v>22000</v>
      </c>
      <c r="AC406" s="65"/>
      <c r="AD406" s="65">
        <v>863</v>
      </c>
      <c r="AE406" s="65">
        <v>424</v>
      </c>
      <c r="AF406" s="65">
        <v>574</v>
      </c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>
        <v>0</v>
      </c>
      <c r="AU406" s="65"/>
      <c r="AV406" s="148"/>
      <c r="AW406" s="65"/>
      <c r="AX406" s="65">
        <v>4863.7</v>
      </c>
      <c r="AY406" s="65"/>
      <c r="AZ406" s="65">
        <v>594.58000000000004</v>
      </c>
      <c r="BA406" s="57">
        <v>0</v>
      </c>
      <c r="BB406" s="65">
        <v>42724.979999999996</v>
      </c>
      <c r="BC406" s="65">
        <v>13405.699999999993</v>
      </c>
      <c r="BD406" s="260"/>
      <c r="BE406" s="170">
        <v>65</v>
      </c>
      <c r="BF406" s="163" t="s">
        <v>6371</v>
      </c>
      <c r="BG406" s="86" t="s">
        <v>6024</v>
      </c>
      <c r="BH406" s="86" t="s">
        <v>6025</v>
      </c>
      <c r="BI406" s="171">
        <v>25629.8</v>
      </c>
      <c r="BJ406" s="172">
        <v>22000</v>
      </c>
      <c r="BK406" s="171">
        <v>3629.7999999999993</v>
      </c>
      <c r="BL406" s="86"/>
      <c r="BM406" s="48"/>
      <c r="BN406" s="67"/>
      <c r="BO406" s="67"/>
      <c r="BP406" s="48"/>
      <c r="BQ406" s="368" t="s">
        <v>5781</v>
      </c>
      <c r="BR406" s="380" t="s">
        <v>700</v>
      </c>
      <c r="BS406" s="381" t="s">
        <v>51</v>
      </c>
      <c r="BT406" s="382" t="s">
        <v>1312</v>
      </c>
      <c r="BU406" s="383" t="s">
        <v>702</v>
      </c>
      <c r="BV406" s="384" t="s">
        <v>1581</v>
      </c>
      <c r="BW406" s="384">
        <v>60110</v>
      </c>
      <c r="BX406" s="385" t="s">
        <v>6491</v>
      </c>
      <c r="BY406" s="76"/>
      <c r="BZ406" s="495">
        <v>65</v>
      </c>
      <c r="CA406" s="320" t="b">
        <f>EXACT(A406,CH406)</f>
        <v>1</v>
      </c>
      <c r="CB406" s="318" t="b">
        <f>EXACT(D406,CF406)</f>
        <v>1</v>
      </c>
      <c r="CC406" s="318" t="b">
        <f>EXACT(E406,CG406)</f>
        <v>1</v>
      </c>
      <c r="CD406" s="502">
        <f>+S406-BC406</f>
        <v>0</v>
      </c>
      <c r="CE406" s="17" t="s">
        <v>672</v>
      </c>
      <c r="CF406" s="17" t="s">
        <v>6024</v>
      </c>
      <c r="CG406" s="103" t="s">
        <v>6025</v>
      </c>
      <c r="CH406" s="275">
        <v>3600400570768</v>
      </c>
      <c r="CJ406" s="17"/>
      <c r="CK406" s="276"/>
      <c r="CL406" s="17"/>
      <c r="CM406" s="273"/>
      <c r="CN406" s="17"/>
      <c r="CO406" s="158"/>
    </row>
    <row r="407" spans="1:93" s="51" customFormat="1">
      <c r="A407" s="452" t="s">
        <v>4557</v>
      </c>
      <c r="B407" s="83" t="s">
        <v>709</v>
      </c>
      <c r="C407" s="129" t="s">
        <v>672</v>
      </c>
      <c r="D407" s="158" t="s">
        <v>604</v>
      </c>
      <c r="E407" s="92" t="s">
        <v>1150</v>
      </c>
      <c r="F407" s="452" t="s">
        <v>4557</v>
      </c>
      <c r="G407" s="59" t="s">
        <v>1580</v>
      </c>
      <c r="H407" s="449" t="s">
        <v>1151</v>
      </c>
      <c r="I407" s="234">
        <v>19952.400000000001</v>
      </c>
      <c r="J407" s="234">
        <v>0</v>
      </c>
      <c r="K407" s="234">
        <v>225.75</v>
      </c>
      <c r="L407" s="234">
        <v>0</v>
      </c>
      <c r="M407" s="85">
        <v>3591</v>
      </c>
      <c r="N407" s="85">
        <v>1534.8</v>
      </c>
      <c r="O407" s="234">
        <v>0</v>
      </c>
      <c r="P407" s="234">
        <v>0</v>
      </c>
      <c r="Q407" s="234">
        <v>0</v>
      </c>
      <c r="R407" s="234">
        <v>8470</v>
      </c>
      <c r="S407" s="234">
        <v>16833.95</v>
      </c>
      <c r="T407" s="227" t="s">
        <v>1581</v>
      </c>
      <c r="U407" s="496">
        <v>1109</v>
      </c>
      <c r="V407" s="129" t="s">
        <v>672</v>
      </c>
      <c r="W407" s="158" t="s">
        <v>604</v>
      </c>
      <c r="X407" s="92" t="s">
        <v>1150</v>
      </c>
      <c r="Y407" s="261">
        <v>3600400571977</v>
      </c>
      <c r="Z407" s="228" t="s">
        <v>1581</v>
      </c>
      <c r="AA407" s="266">
        <v>8470</v>
      </c>
      <c r="AB407" s="66">
        <v>8470</v>
      </c>
      <c r="AC407" s="65"/>
      <c r="AD407" s="266">
        <v>0</v>
      </c>
      <c r="AE407" s="266">
        <v>0</v>
      </c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6"/>
      <c r="AR407" s="66"/>
      <c r="AS407" s="65"/>
      <c r="AT407" s="65"/>
      <c r="AU407" s="65"/>
      <c r="AV407" s="148"/>
      <c r="AW407" s="65"/>
      <c r="AX407" s="65">
        <v>0</v>
      </c>
      <c r="AY407" s="66"/>
      <c r="AZ407" s="66">
        <v>0</v>
      </c>
      <c r="BA407" s="74">
        <v>0</v>
      </c>
      <c r="BB407" s="66">
        <v>25303.95</v>
      </c>
      <c r="BC407" s="66">
        <v>16833.95</v>
      </c>
      <c r="BD407" s="252"/>
      <c r="BE407" s="170">
        <v>1110</v>
      </c>
      <c r="BF407" s="101" t="s">
        <v>1170</v>
      </c>
      <c r="BG407" s="158" t="s">
        <v>604</v>
      </c>
      <c r="BH407" s="92" t="s">
        <v>1150</v>
      </c>
      <c r="BI407" s="169">
        <v>8470</v>
      </c>
      <c r="BJ407" s="124">
        <v>8470</v>
      </c>
      <c r="BK407" s="124">
        <v>0</v>
      </c>
      <c r="BL407" s="158"/>
      <c r="BM407" s="48"/>
      <c r="BN407" s="67"/>
      <c r="BO407" s="67"/>
      <c r="BP407" s="48"/>
      <c r="BQ407" s="368" t="s">
        <v>1178</v>
      </c>
      <c r="BR407" s="380" t="s">
        <v>700</v>
      </c>
      <c r="BS407" s="381" t="s">
        <v>1179</v>
      </c>
      <c r="BT407" s="382" t="s">
        <v>1312</v>
      </c>
      <c r="BU407" s="383" t="s">
        <v>702</v>
      </c>
      <c r="BV407" s="384" t="s">
        <v>1581</v>
      </c>
      <c r="BW407" s="384">
        <v>60110</v>
      </c>
      <c r="BX407" s="385"/>
      <c r="BY407" s="76"/>
      <c r="BZ407" s="475">
        <v>1108</v>
      </c>
      <c r="CA407" s="320" t="b">
        <f>EXACT(A407,CH407)</f>
        <v>1</v>
      </c>
      <c r="CB407" s="318" t="b">
        <f>EXACT(D407,CF407)</f>
        <v>1</v>
      </c>
      <c r="CC407" s="318" t="b">
        <f>EXACT(E407,CG407)</f>
        <v>1</v>
      </c>
      <c r="CD407" s="502">
        <f>+S406-BC406</f>
        <v>0</v>
      </c>
      <c r="CE407" s="17" t="s">
        <v>672</v>
      </c>
      <c r="CF407" s="17" t="s">
        <v>604</v>
      </c>
      <c r="CG407" s="103" t="s">
        <v>1150</v>
      </c>
      <c r="CH407" s="275">
        <v>3600400571977</v>
      </c>
      <c r="CI407" s="447"/>
      <c r="CJ407" s="17"/>
      <c r="CK407" s="276"/>
      <c r="CL407" s="17"/>
      <c r="CM407" s="17"/>
      <c r="CN407" s="17"/>
      <c r="CO407" s="17"/>
    </row>
    <row r="408" spans="1:93" s="51" customFormat="1">
      <c r="A408" s="452" t="s">
        <v>4912</v>
      </c>
      <c r="B408" s="83" t="s">
        <v>709</v>
      </c>
      <c r="C408" s="129" t="s">
        <v>672</v>
      </c>
      <c r="D408" s="158" t="s">
        <v>224</v>
      </c>
      <c r="E408" s="92" t="s">
        <v>2113</v>
      </c>
      <c r="F408" s="452" t="s">
        <v>4912</v>
      </c>
      <c r="G408" s="59" t="s">
        <v>1580</v>
      </c>
      <c r="H408" s="449" t="s">
        <v>2114</v>
      </c>
      <c r="I408" s="234">
        <v>23626.63</v>
      </c>
      <c r="J408" s="234">
        <v>0</v>
      </c>
      <c r="K408" s="234">
        <v>83.48</v>
      </c>
      <c r="L408" s="234">
        <v>0</v>
      </c>
      <c r="M408" s="85">
        <v>945</v>
      </c>
      <c r="N408" s="85">
        <v>0</v>
      </c>
      <c r="O408" s="234">
        <v>0</v>
      </c>
      <c r="P408" s="234">
        <v>0</v>
      </c>
      <c r="Q408" s="234">
        <v>0</v>
      </c>
      <c r="R408" s="234">
        <v>12797</v>
      </c>
      <c r="S408" s="234">
        <v>11858.11</v>
      </c>
      <c r="T408" s="227" t="s">
        <v>1581</v>
      </c>
      <c r="U408" s="496">
        <v>453</v>
      </c>
      <c r="V408" s="129" t="s">
        <v>672</v>
      </c>
      <c r="W408" s="158" t="s">
        <v>224</v>
      </c>
      <c r="X408" s="92" t="s">
        <v>2113</v>
      </c>
      <c r="Y408" s="261">
        <v>3600400574097</v>
      </c>
      <c r="Z408" s="228" t="s">
        <v>1581</v>
      </c>
      <c r="AA408" s="54">
        <v>12797</v>
      </c>
      <c r="AB408" s="55">
        <v>11510</v>
      </c>
      <c r="AC408" s="56"/>
      <c r="AD408" s="175">
        <v>863</v>
      </c>
      <c r="AE408" s="175">
        <v>424</v>
      </c>
      <c r="AF408" s="55"/>
      <c r="AG408" s="55"/>
      <c r="AH408" s="55"/>
      <c r="AI408" s="55"/>
      <c r="AJ408" s="55"/>
      <c r="AK408" s="55"/>
      <c r="AL408" s="55"/>
      <c r="AM408" s="57"/>
      <c r="AN408" s="57"/>
      <c r="AO408" s="57"/>
      <c r="AP408" s="57"/>
      <c r="AQ408" s="58"/>
      <c r="AR408" s="58"/>
      <c r="AS408" s="57"/>
      <c r="AT408" s="57"/>
      <c r="AU408" s="57"/>
      <c r="AV408" s="147"/>
      <c r="AW408" s="57"/>
      <c r="AX408" s="57">
        <v>0</v>
      </c>
      <c r="AY408" s="58"/>
      <c r="AZ408" s="58">
        <v>0</v>
      </c>
      <c r="BA408" s="74">
        <v>0</v>
      </c>
      <c r="BB408" s="58">
        <v>24655.11</v>
      </c>
      <c r="BC408" s="58">
        <v>11858.11</v>
      </c>
      <c r="BD408" s="252"/>
      <c r="BE408" s="170">
        <v>454</v>
      </c>
      <c r="BF408" s="101" t="s">
        <v>2158</v>
      </c>
      <c r="BG408" s="158" t="s">
        <v>224</v>
      </c>
      <c r="BH408" s="92" t="s">
        <v>2113</v>
      </c>
      <c r="BI408" s="124">
        <v>11510</v>
      </c>
      <c r="BJ408" s="124">
        <v>11510</v>
      </c>
      <c r="BK408" s="124">
        <v>0</v>
      </c>
      <c r="BL408" s="158"/>
      <c r="BM408" s="59"/>
      <c r="BN408" s="60"/>
      <c r="BO408" s="60"/>
      <c r="BP408" s="48"/>
      <c r="BQ408" s="368">
        <v>14</v>
      </c>
      <c r="BR408" s="380" t="s">
        <v>2175</v>
      </c>
      <c r="BS408" s="381" t="s">
        <v>709</v>
      </c>
      <c r="BT408" s="382" t="s">
        <v>1312</v>
      </c>
      <c r="BU408" s="383" t="s">
        <v>702</v>
      </c>
      <c r="BV408" s="384" t="s">
        <v>1581</v>
      </c>
      <c r="BW408" s="384">
        <v>60110</v>
      </c>
      <c r="BX408" s="385" t="s">
        <v>2172</v>
      </c>
      <c r="BY408" s="76"/>
      <c r="BZ408" s="475">
        <v>454</v>
      </c>
      <c r="CA408" s="320" t="b">
        <f>EXACT(A408,CH408)</f>
        <v>1</v>
      </c>
      <c r="CB408" s="318" t="b">
        <f>EXACT(D408,CF408)</f>
        <v>1</v>
      </c>
      <c r="CC408" s="318" t="b">
        <f>EXACT(E408,CG408)</f>
        <v>1</v>
      </c>
      <c r="CD408" s="502">
        <f>+S407-BC407</f>
        <v>0</v>
      </c>
      <c r="CE408" s="51" t="s">
        <v>672</v>
      </c>
      <c r="CF408" s="51" t="s">
        <v>224</v>
      </c>
      <c r="CG408" s="51" t="s">
        <v>2113</v>
      </c>
      <c r="CH408" s="312">
        <v>3600400574097</v>
      </c>
      <c r="CJ408" s="17"/>
      <c r="CK408" s="276"/>
      <c r="CM408" s="273"/>
      <c r="CN408" s="17"/>
      <c r="CO408" s="450"/>
    </row>
    <row r="409" spans="1:93" s="51" customFormat="1">
      <c r="A409" s="452" t="s">
        <v>4904</v>
      </c>
      <c r="B409" s="83" t="s">
        <v>709</v>
      </c>
      <c r="C409" s="129" t="s">
        <v>672</v>
      </c>
      <c r="D409" s="158" t="s">
        <v>1089</v>
      </c>
      <c r="E409" s="92" t="s">
        <v>273</v>
      </c>
      <c r="F409" s="452" t="s">
        <v>4904</v>
      </c>
      <c r="G409" s="59" t="s">
        <v>1580</v>
      </c>
      <c r="H409" s="449" t="s">
        <v>2112</v>
      </c>
      <c r="I409" s="234">
        <v>23591.63</v>
      </c>
      <c r="J409" s="234">
        <v>0</v>
      </c>
      <c r="K409" s="234">
        <v>62.63</v>
      </c>
      <c r="L409" s="234">
        <v>0</v>
      </c>
      <c r="M409" s="85">
        <v>943</v>
      </c>
      <c r="N409" s="85">
        <v>0</v>
      </c>
      <c r="O409" s="234">
        <v>0</v>
      </c>
      <c r="P409" s="234">
        <v>0</v>
      </c>
      <c r="Q409" s="234">
        <v>0</v>
      </c>
      <c r="R409" s="234">
        <v>4042</v>
      </c>
      <c r="S409" s="234">
        <v>20555.260000000002</v>
      </c>
      <c r="T409" s="227" t="s">
        <v>1581</v>
      </c>
      <c r="U409" s="496">
        <v>439</v>
      </c>
      <c r="V409" s="129" t="s">
        <v>672</v>
      </c>
      <c r="W409" s="158" t="s">
        <v>1089</v>
      </c>
      <c r="X409" s="92" t="s">
        <v>273</v>
      </c>
      <c r="Y409" s="262">
        <v>3600400579447</v>
      </c>
      <c r="Z409" s="228" t="s">
        <v>1581</v>
      </c>
      <c r="AA409" s="54">
        <v>4042</v>
      </c>
      <c r="AB409" s="55">
        <v>2755</v>
      </c>
      <c r="AC409" s="56"/>
      <c r="AD409" s="175">
        <v>863</v>
      </c>
      <c r="AE409" s="175">
        <v>424</v>
      </c>
      <c r="AF409" s="55"/>
      <c r="AG409" s="55"/>
      <c r="AH409" s="55"/>
      <c r="AI409" s="55"/>
      <c r="AJ409" s="55"/>
      <c r="AK409" s="55"/>
      <c r="AL409" s="55"/>
      <c r="AM409" s="57"/>
      <c r="AN409" s="57"/>
      <c r="AO409" s="57"/>
      <c r="AP409" s="57"/>
      <c r="AQ409" s="58"/>
      <c r="AR409" s="57"/>
      <c r="AS409" s="57"/>
      <c r="AT409" s="57"/>
      <c r="AU409" s="57"/>
      <c r="AV409" s="147"/>
      <c r="AW409" s="57"/>
      <c r="AX409" s="57">
        <v>0</v>
      </c>
      <c r="AY409" s="58"/>
      <c r="AZ409" s="58">
        <v>0</v>
      </c>
      <c r="BA409" s="74">
        <v>0</v>
      </c>
      <c r="BB409" s="58">
        <v>24597.260000000002</v>
      </c>
      <c r="BC409" s="58">
        <v>20555.260000000002</v>
      </c>
      <c r="BD409" s="252"/>
      <c r="BE409" s="170">
        <v>440</v>
      </c>
      <c r="BF409" s="101" t="s">
        <v>2157</v>
      </c>
      <c r="BG409" s="158" t="s">
        <v>1089</v>
      </c>
      <c r="BH409" s="92" t="s">
        <v>273</v>
      </c>
      <c r="BI409" s="58">
        <v>2755</v>
      </c>
      <c r="BJ409" s="58">
        <v>2755</v>
      </c>
      <c r="BK409" s="124">
        <v>0</v>
      </c>
      <c r="BL409" s="158"/>
      <c r="BM409" s="59"/>
      <c r="BN409" s="60"/>
      <c r="BO409" s="60"/>
      <c r="BP409" s="48"/>
      <c r="BQ409" s="368" t="s">
        <v>1090</v>
      </c>
      <c r="BR409" s="380" t="s">
        <v>5098</v>
      </c>
      <c r="BS409" s="381" t="s">
        <v>1091</v>
      </c>
      <c r="BT409" s="382" t="s">
        <v>789</v>
      </c>
      <c r="BU409" s="383" t="s">
        <v>789</v>
      </c>
      <c r="BV409" s="384" t="s">
        <v>1581</v>
      </c>
      <c r="BW409" s="384">
        <v>60120</v>
      </c>
      <c r="BX409" s="385" t="s">
        <v>1092</v>
      </c>
      <c r="BY409" s="1"/>
      <c r="BZ409" s="475">
        <v>440</v>
      </c>
      <c r="CA409" s="320" t="b">
        <f>EXACT(A409,CH409)</f>
        <v>1</v>
      </c>
      <c r="CB409" s="318" t="b">
        <f>EXACT(D409,CF409)</f>
        <v>1</v>
      </c>
      <c r="CC409" s="318" t="b">
        <f>EXACT(E409,CG409)</f>
        <v>1</v>
      </c>
      <c r="CD409" s="502">
        <f>+S408-BC408</f>
        <v>0</v>
      </c>
      <c r="CE409" s="51" t="s">
        <v>672</v>
      </c>
      <c r="CF409" s="157" t="s">
        <v>1089</v>
      </c>
      <c r="CG409" s="99" t="s">
        <v>273</v>
      </c>
      <c r="CH409" s="311">
        <v>3600400579447</v>
      </c>
      <c r="CI409" s="447"/>
      <c r="CJ409" s="17"/>
      <c r="CK409" s="276"/>
      <c r="CM409" s="273"/>
      <c r="CN409" s="17"/>
      <c r="CO409" s="158"/>
    </row>
    <row r="410" spans="1:93" s="51" customFormat="1">
      <c r="A410" s="452" t="s">
        <v>7823</v>
      </c>
      <c r="B410" s="83" t="s">
        <v>709</v>
      </c>
      <c r="C410" s="129" t="s">
        <v>672</v>
      </c>
      <c r="D410" s="158" t="s">
        <v>7712</v>
      </c>
      <c r="E410" s="92" t="s">
        <v>273</v>
      </c>
      <c r="F410" s="452" t="s">
        <v>7823</v>
      </c>
      <c r="G410" s="59" t="s">
        <v>1580</v>
      </c>
      <c r="H410" s="449" t="s">
        <v>7939</v>
      </c>
      <c r="I410" s="234">
        <v>55232</v>
      </c>
      <c r="J410" s="234">
        <v>0</v>
      </c>
      <c r="K410" s="234">
        <v>0</v>
      </c>
      <c r="L410" s="234">
        <v>0</v>
      </c>
      <c r="M410" s="85">
        <v>0</v>
      </c>
      <c r="N410" s="85">
        <v>0</v>
      </c>
      <c r="O410" s="234">
        <v>0</v>
      </c>
      <c r="P410" s="234">
        <v>2189.86</v>
      </c>
      <c r="Q410" s="234">
        <v>0</v>
      </c>
      <c r="R410" s="234">
        <v>20812</v>
      </c>
      <c r="S410" s="234">
        <v>32230.14</v>
      </c>
      <c r="T410" s="227" t="s">
        <v>1581</v>
      </c>
      <c r="U410" s="496">
        <v>816</v>
      </c>
      <c r="V410" s="129" t="s">
        <v>672</v>
      </c>
      <c r="W410" s="158" t="s">
        <v>7712</v>
      </c>
      <c r="X410" s="92" t="s">
        <v>273</v>
      </c>
      <c r="Y410" s="262" t="s">
        <v>7823</v>
      </c>
      <c r="Z410" s="228" t="s">
        <v>1581</v>
      </c>
      <c r="AA410" s="55">
        <v>23001.86</v>
      </c>
      <c r="AB410" s="55">
        <v>19525</v>
      </c>
      <c r="AC410" s="59"/>
      <c r="AD410" s="175">
        <v>863</v>
      </c>
      <c r="AE410" s="175">
        <v>424</v>
      </c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147"/>
      <c r="AW410" s="57"/>
      <c r="AX410" s="59">
        <v>0</v>
      </c>
      <c r="AY410" s="59"/>
      <c r="AZ410" s="55">
        <v>2189.86</v>
      </c>
      <c r="BA410" s="74">
        <v>0</v>
      </c>
      <c r="BB410" s="55">
        <v>55232</v>
      </c>
      <c r="BC410" s="55">
        <v>32230.14</v>
      </c>
      <c r="BD410" s="252"/>
      <c r="BE410" s="170">
        <v>817</v>
      </c>
      <c r="BF410" s="101" t="s">
        <v>8335</v>
      </c>
      <c r="BG410" s="158" t="s">
        <v>7712</v>
      </c>
      <c r="BH410" s="92" t="s">
        <v>273</v>
      </c>
      <c r="BI410" s="140">
        <v>19525</v>
      </c>
      <c r="BJ410" s="140">
        <v>19525</v>
      </c>
      <c r="BK410" s="124">
        <v>0</v>
      </c>
      <c r="BL410" s="158"/>
      <c r="BM410" s="59"/>
      <c r="BN410" s="59"/>
      <c r="BO410" s="59"/>
      <c r="BP410" s="48"/>
      <c r="BQ410" s="368" t="s">
        <v>8097</v>
      </c>
      <c r="BR410" s="380" t="s">
        <v>709</v>
      </c>
      <c r="BS410" s="381" t="s">
        <v>1091</v>
      </c>
      <c r="BT410" s="383" t="s">
        <v>789</v>
      </c>
      <c r="BU410" s="383" t="s">
        <v>789</v>
      </c>
      <c r="BV410" s="384" t="s">
        <v>1581</v>
      </c>
      <c r="BW410" s="384">
        <v>60120</v>
      </c>
      <c r="BX410" s="385" t="s">
        <v>8098</v>
      </c>
      <c r="BY410" s="23"/>
      <c r="BZ410" s="475">
        <v>816</v>
      </c>
      <c r="CA410" s="320" t="b">
        <f>EXACT(A410,CH410)</f>
        <v>1</v>
      </c>
      <c r="CB410" s="318" t="b">
        <f>EXACT(D410,CF410)</f>
        <v>1</v>
      </c>
      <c r="CC410" s="318" t="b">
        <f>EXACT(E410,CG410)</f>
        <v>1</v>
      </c>
      <c r="CD410" s="502">
        <f>+S409-BC409</f>
        <v>0</v>
      </c>
      <c r="CE410" s="17" t="s">
        <v>672</v>
      </c>
      <c r="CF410" s="157" t="s">
        <v>7712</v>
      </c>
      <c r="CG410" s="99" t="s">
        <v>273</v>
      </c>
      <c r="CH410" s="275" t="s">
        <v>7823</v>
      </c>
      <c r="CI410" s="447"/>
      <c r="CJ410" s="17"/>
      <c r="CK410" s="276"/>
      <c r="CL410" s="17"/>
      <c r="CM410" s="273"/>
      <c r="CN410" s="17"/>
      <c r="CO410" s="157"/>
    </row>
    <row r="411" spans="1:93" s="51" customFormat="1">
      <c r="A411" s="452" t="s">
        <v>6029</v>
      </c>
      <c r="B411" s="83" t="s">
        <v>709</v>
      </c>
      <c r="C411" s="237" t="s">
        <v>686</v>
      </c>
      <c r="D411" s="86" t="s">
        <v>6027</v>
      </c>
      <c r="E411" s="92" t="s">
        <v>6028</v>
      </c>
      <c r="F411" s="452" t="s">
        <v>6029</v>
      </c>
      <c r="G411" s="59" t="s">
        <v>1580</v>
      </c>
      <c r="H411" s="283" t="s">
        <v>6261</v>
      </c>
      <c r="I411" s="244">
        <v>41232.800000000003</v>
      </c>
      <c r="J411" s="310">
        <v>0</v>
      </c>
      <c r="K411" s="81">
        <v>0</v>
      </c>
      <c r="L411" s="81">
        <v>0</v>
      </c>
      <c r="M411" s="85">
        <v>0</v>
      </c>
      <c r="N411" s="81">
        <v>0</v>
      </c>
      <c r="O411" s="81">
        <v>0</v>
      </c>
      <c r="P411" s="85">
        <v>616.82000000000005</v>
      </c>
      <c r="Q411" s="81">
        <v>0</v>
      </c>
      <c r="R411" s="85">
        <v>9968.7999999999993</v>
      </c>
      <c r="S411" s="81">
        <v>30647.180000000004</v>
      </c>
      <c r="T411" s="227" t="s">
        <v>1581</v>
      </c>
      <c r="U411" s="496">
        <v>776</v>
      </c>
      <c r="V411" s="237" t="s">
        <v>686</v>
      </c>
      <c r="W411" s="86" t="s">
        <v>6027</v>
      </c>
      <c r="X411" s="92" t="s">
        <v>6028</v>
      </c>
      <c r="Y411" s="261">
        <v>3600400598701</v>
      </c>
      <c r="Z411" s="228" t="s">
        <v>1581</v>
      </c>
      <c r="AA411" s="266">
        <v>10585.619999999999</v>
      </c>
      <c r="AB411" s="65">
        <v>6055</v>
      </c>
      <c r="AC411" s="65"/>
      <c r="AD411" s="65">
        <v>863</v>
      </c>
      <c r="AE411" s="65">
        <v>424</v>
      </c>
      <c r="AF411" s="65">
        <v>2426.8000000000002</v>
      </c>
      <c r="AG411" s="65"/>
      <c r="AH411" s="65">
        <v>200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148"/>
      <c r="AW411" s="65"/>
      <c r="AX411" s="65">
        <v>0</v>
      </c>
      <c r="AY411" s="65"/>
      <c r="AZ411" s="65">
        <v>616.82000000000005</v>
      </c>
      <c r="BA411" s="57">
        <v>0</v>
      </c>
      <c r="BB411" s="65">
        <v>41232.800000000003</v>
      </c>
      <c r="BC411" s="65">
        <v>30647.180000000004</v>
      </c>
      <c r="BD411" s="260"/>
      <c r="BE411" s="170">
        <v>777</v>
      </c>
      <c r="BF411" s="163" t="s">
        <v>6372</v>
      </c>
      <c r="BG411" s="86" t="s">
        <v>6027</v>
      </c>
      <c r="BH411" s="86" t="s">
        <v>6028</v>
      </c>
      <c r="BI411" s="171">
        <v>6055</v>
      </c>
      <c r="BJ411" s="172">
        <v>6055</v>
      </c>
      <c r="BK411" s="171">
        <v>0</v>
      </c>
      <c r="BL411" s="86"/>
      <c r="BM411" s="48"/>
      <c r="BN411" s="67"/>
      <c r="BO411" s="67"/>
      <c r="BP411" s="48"/>
      <c r="BQ411" s="368">
        <v>8</v>
      </c>
      <c r="BR411" s="380" t="s">
        <v>700</v>
      </c>
      <c r="BS411" s="381" t="s">
        <v>709</v>
      </c>
      <c r="BT411" s="382" t="s">
        <v>793</v>
      </c>
      <c r="BU411" s="383" t="s">
        <v>752</v>
      </c>
      <c r="BV411" s="384" t="s">
        <v>1581</v>
      </c>
      <c r="BW411" s="384">
        <v>60190</v>
      </c>
      <c r="BX411" s="385" t="s">
        <v>6583</v>
      </c>
      <c r="BY411" s="22"/>
      <c r="BZ411" s="475">
        <v>776</v>
      </c>
      <c r="CA411" s="320" t="b">
        <f>EXACT(A411,CH411)</f>
        <v>1</v>
      </c>
      <c r="CB411" s="318" t="b">
        <f>EXACT(D411,CF411)</f>
        <v>1</v>
      </c>
      <c r="CC411" s="318" t="b">
        <f>EXACT(E411,CG411)</f>
        <v>1</v>
      </c>
      <c r="CD411" s="502">
        <f>+S410-BC410</f>
        <v>0</v>
      </c>
      <c r="CE411" s="51" t="s">
        <v>686</v>
      </c>
      <c r="CF411" s="157" t="s">
        <v>6027</v>
      </c>
      <c r="CG411" s="99" t="s">
        <v>6028</v>
      </c>
      <c r="CH411" s="311">
        <v>3600400598701</v>
      </c>
      <c r="CI411" s="447"/>
      <c r="CJ411" s="17"/>
      <c r="CK411" s="276"/>
      <c r="CM411" s="273"/>
      <c r="CN411" s="17"/>
      <c r="CO411" s="157"/>
    </row>
    <row r="412" spans="1:93" s="51" customFormat="1">
      <c r="A412" s="452" t="s">
        <v>4665</v>
      </c>
      <c r="B412" s="83" t="s">
        <v>709</v>
      </c>
      <c r="C412" s="129" t="s">
        <v>672</v>
      </c>
      <c r="D412" s="158" t="s">
        <v>169</v>
      </c>
      <c r="E412" s="92" t="s">
        <v>2740</v>
      </c>
      <c r="F412" s="452" t="s">
        <v>4665</v>
      </c>
      <c r="G412" s="59" t="s">
        <v>1580</v>
      </c>
      <c r="H412" s="449" t="s">
        <v>2789</v>
      </c>
      <c r="I412" s="234">
        <v>16526.400000000001</v>
      </c>
      <c r="J412" s="234">
        <v>0</v>
      </c>
      <c r="K412" s="234">
        <v>0</v>
      </c>
      <c r="L412" s="234">
        <v>0</v>
      </c>
      <c r="M412" s="85">
        <v>528</v>
      </c>
      <c r="N412" s="85">
        <v>0</v>
      </c>
      <c r="O412" s="234">
        <v>0</v>
      </c>
      <c r="P412" s="234">
        <v>0</v>
      </c>
      <c r="Q412" s="234">
        <v>0</v>
      </c>
      <c r="R412" s="234">
        <v>11830</v>
      </c>
      <c r="S412" s="234">
        <v>5224.4000000000015</v>
      </c>
      <c r="T412" s="227" t="s">
        <v>1581</v>
      </c>
      <c r="U412" s="496">
        <v>967</v>
      </c>
      <c r="V412" s="129" t="s">
        <v>672</v>
      </c>
      <c r="W412" s="158" t="s">
        <v>169</v>
      </c>
      <c r="X412" s="92" t="s">
        <v>2740</v>
      </c>
      <c r="Y412" s="262">
        <v>3600400602481</v>
      </c>
      <c r="Z412" s="228" t="s">
        <v>1581</v>
      </c>
      <c r="AA412" s="266">
        <v>11830</v>
      </c>
      <c r="AB412" s="66">
        <v>11830</v>
      </c>
      <c r="AC412" s="65"/>
      <c r="AD412" s="266">
        <v>0</v>
      </c>
      <c r="AE412" s="266">
        <v>0</v>
      </c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148"/>
      <c r="AW412" s="65"/>
      <c r="AX412" s="65">
        <v>0</v>
      </c>
      <c r="AY412" s="65"/>
      <c r="AZ412" s="66">
        <v>0</v>
      </c>
      <c r="BA412" s="74">
        <v>0</v>
      </c>
      <c r="BB412" s="66">
        <v>17054.400000000001</v>
      </c>
      <c r="BC412" s="66">
        <v>5224.4000000000015</v>
      </c>
      <c r="BD412" s="252"/>
      <c r="BE412" s="170">
        <v>968</v>
      </c>
      <c r="BF412" s="101" t="s">
        <v>2827</v>
      </c>
      <c r="BG412" s="158" t="s">
        <v>169</v>
      </c>
      <c r="BH412" s="92" t="s">
        <v>2740</v>
      </c>
      <c r="BI412" s="169">
        <v>11830</v>
      </c>
      <c r="BJ412" s="124">
        <v>11830</v>
      </c>
      <c r="BK412" s="124">
        <v>0</v>
      </c>
      <c r="BL412" s="158"/>
      <c r="BM412" s="48" t="s">
        <v>792</v>
      </c>
      <c r="BN412" s="67"/>
      <c r="BO412" s="67"/>
      <c r="BP412" s="48"/>
      <c r="BQ412" s="368">
        <v>160</v>
      </c>
      <c r="BR412" s="380" t="s">
        <v>698</v>
      </c>
      <c r="BS412" s="381" t="s">
        <v>709</v>
      </c>
      <c r="BT412" s="382" t="s">
        <v>701</v>
      </c>
      <c r="BU412" s="383" t="s">
        <v>702</v>
      </c>
      <c r="BV412" s="384" t="s">
        <v>1581</v>
      </c>
      <c r="BW412" s="384">
        <v>60110</v>
      </c>
      <c r="BX412" s="385" t="s">
        <v>2873</v>
      </c>
      <c r="BY412" s="84"/>
      <c r="BZ412" s="495">
        <v>967</v>
      </c>
      <c r="CA412" s="320" t="b">
        <f>EXACT(A412,CH412)</f>
        <v>1</v>
      </c>
      <c r="CB412" s="318" t="b">
        <f>EXACT(D412,CF412)</f>
        <v>1</v>
      </c>
      <c r="CC412" s="318" t="b">
        <f>EXACT(E412,CG412)</f>
        <v>1</v>
      </c>
      <c r="CD412" s="502">
        <f>+S411-BC411</f>
        <v>0</v>
      </c>
      <c r="CE412" s="17" t="s">
        <v>672</v>
      </c>
      <c r="CF412" s="17" t="s">
        <v>169</v>
      </c>
      <c r="CG412" s="103" t="s">
        <v>2740</v>
      </c>
      <c r="CH412" s="275">
        <v>3600400602481</v>
      </c>
      <c r="CI412" s="447"/>
      <c r="CJ412" s="17"/>
      <c r="CK412" s="276"/>
      <c r="CL412" s="17"/>
      <c r="CM412" s="17"/>
      <c r="CN412" s="17"/>
      <c r="CO412" s="17"/>
    </row>
    <row r="413" spans="1:93" s="51" customFormat="1">
      <c r="A413" s="452" t="s">
        <v>5071</v>
      </c>
      <c r="B413" s="83" t="s">
        <v>709</v>
      </c>
      <c r="C413" s="129" t="s">
        <v>686</v>
      </c>
      <c r="D413" s="158" t="s">
        <v>315</v>
      </c>
      <c r="E413" s="92" t="s">
        <v>316</v>
      </c>
      <c r="F413" s="452" t="s">
        <v>5071</v>
      </c>
      <c r="G413" s="59" t="s">
        <v>1580</v>
      </c>
      <c r="H413" s="449" t="s">
        <v>970</v>
      </c>
      <c r="I413" s="234">
        <v>17503.2</v>
      </c>
      <c r="J413" s="234">
        <v>0</v>
      </c>
      <c r="K413" s="234">
        <v>137.03</v>
      </c>
      <c r="L413" s="234">
        <v>0</v>
      </c>
      <c r="M413" s="85">
        <v>3484</v>
      </c>
      <c r="N413" s="85">
        <v>0</v>
      </c>
      <c r="O413" s="234">
        <v>0</v>
      </c>
      <c r="P413" s="234">
        <v>0</v>
      </c>
      <c r="Q413" s="234">
        <v>0</v>
      </c>
      <c r="R413" s="234">
        <v>8918</v>
      </c>
      <c r="S413" s="234">
        <v>12206.23</v>
      </c>
      <c r="T413" s="227" t="s">
        <v>1581</v>
      </c>
      <c r="U413" s="496">
        <v>735</v>
      </c>
      <c r="V413" s="129" t="s">
        <v>686</v>
      </c>
      <c r="W413" s="158" t="s">
        <v>315</v>
      </c>
      <c r="X413" s="92" t="s">
        <v>316</v>
      </c>
      <c r="Y413" s="262">
        <v>3600400609559</v>
      </c>
      <c r="Z413" s="228" t="s">
        <v>1581</v>
      </c>
      <c r="AA413" s="266">
        <v>8918</v>
      </c>
      <c r="AB413" s="66">
        <v>8055</v>
      </c>
      <c r="AC413" s="65"/>
      <c r="AD413" s="266">
        <v>863</v>
      </c>
      <c r="AE413" s="266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148"/>
      <c r="AW413" s="65"/>
      <c r="AX413" s="65">
        <v>0</v>
      </c>
      <c r="AY413" s="66"/>
      <c r="AZ413" s="66">
        <v>0</v>
      </c>
      <c r="BA413" s="74">
        <v>0</v>
      </c>
      <c r="BB413" s="66">
        <v>21124.23</v>
      </c>
      <c r="BC413" s="66">
        <v>12206.23</v>
      </c>
      <c r="BD413" s="252"/>
      <c r="BE413" s="170">
        <v>736</v>
      </c>
      <c r="BF413" s="101" t="s">
        <v>2251</v>
      </c>
      <c r="BG413" s="158" t="s">
        <v>315</v>
      </c>
      <c r="BH413" s="92" t="s">
        <v>316</v>
      </c>
      <c r="BI413" s="169">
        <v>8055</v>
      </c>
      <c r="BJ413" s="124">
        <v>8055</v>
      </c>
      <c r="BK413" s="124">
        <v>0</v>
      </c>
      <c r="BL413" s="456"/>
      <c r="BM413" s="48"/>
      <c r="BN413" s="67"/>
      <c r="BO413" s="67"/>
      <c r="BP413" s="59"/>
      <c r="BQ413" s="370" t="s">
        <v>3290</v>
      </c>
      <c r="BR413" s="387" t="s">
        <v>3291</v>
      </c>
      <c r="BS413" s="381" t="s">
        <v>3292</v>
      </c>
      <c r="BT413" s="388" t="s">
        <v>3293</v>
      </c>
      <c r="BU413" s="388" t="s">
        <v>3294</v>
      </c>
      <c r="BV413" s="388" t="s">
        <v>1455</v>
      </c>
      <c r="BW413" s="389">
        <v>10510</v>
      </c>
      <c r="BX413" s="389" t="s">
        <v>3289</v>
      </c>
      <c r="BY413" s="76"/>
      <c r="BZ413" s="495">
        <v>735</v>
      </c>
      <c r="CA413" s="320" t="b">
        <f>EXACT(A413,CH413)</f>
        <v>1</v>
      </c>
      <c r="CB413" s="318" t="b">
        <f>EXACT(D413,CF413)</f>
        <v>1</v>
      </c>
      <c r="CC413" s="318" t="b">
        <f>EXACT(E413,CG413)</f>
        <v>1</v>
      </c>
      <c r="CD413" s="502">
        <f>+S412-BC412</f>
        <v>0</v>
      </c>
      <c r="CE413" s="51" t="s">
        <v>686</v>
      </c>
      <c r="CF413" s="17" t="s">
        <v>315</v>
      </c>
      <c r="CG413" s="103" t="s">
        <v>316</v>
      </c>
      <c r="CH413" s="275">
        <v>3600400609559</v>
      </c>
      <c r="CI413" s="447"/>
      <c r="CJ413" s="17"/>
      <c r="CK413" s="276"/>
      <c r="CM413" s="273"/>
      <c r="CN413" s="17"/>
      <c r="CO413" s="157"/>
    </row>
    <row r="414" spans="1:93" s="51" customFormat="1">
      <c r="A414" s="452" t="s">
        <v>4337</v>
      </c>
      <c r="B414" s="83" t="s">
        <v>709</v>
      </c>
      <c r="C414" s="158" t="s">
        <v>672</v>
      </c>
      <c r="D414" s="158" t="s">
        <v>532</v>
      </c>
      <c r="E414" s="92" t="s">
        <v>308</v>
      </c>
      <c r="F414" s="452" t="s">
        <v>4337</v>
      </c>
      <c r="G414" s="59" t="s">
        <v>1580</v>
      </c>
      <c r="H414" s="449" t="s">
        <v>827</v>
      </c>
      <c r="I414" s="234">
        <v>25214</v>
      </c>
      <c r="J414" s="234">
        <v>0</v>
      </c>
      <c r="K414" s="234">
        <v>70.88</v>
      </c>
      <c r="L414" s="234">
        <v>0</v>
      </c>
      <c r="M414" s="85">
        <v>1860</v>
      </c>
      <c r="N414" s="85">
        <v>0</v>
      </c>
      <c r="O414" s="234">
        <v>0</v>
      </c>
      <c r="P414" s="234">
        <v>25.57</v>
      </c>
      <c r="Q414" s="234">
        <v>0</v>
      </c>
      <c r="R414" s="234">
        <v>18287</v>
      </c>
      <c r="S414" s="234">
        <v>8832.3100000000013</v>
      </c>
      <c r="T414" s="227" t="s">
        <v>1581</v>
      </c>
      <c r="U414" s="496">
        <v>48</v>
      </c>
      <c r="V414" s="158" t="s">
        <v>672</v>
      </c>
      <c r="W414" s="158" t="s">
        <v>532</v>
      </c>
      <c r="X414" s="92" t="s">
        <v>308</v>
      </c>
      <c r="Y414" s="267">
        <v>3600400618701</v>
      </c>
      <c r="Z414" s="228" t="s">
        <v>1581</v>
      </c>
      <c r="AA414" s="233">
        <v>18312.57</v>
      </c>
      <c r="AB414" s="141">
        <v>17000</v>
      </c>
      <c r="AC414" s="234"/>
      <c r="AD414" s="235">
        <v>863</v>
      </c>
      <c r="AE414" s="235">
        <v>424</v>
      </c>
      <c r="AF414" s="141"/>
      <c r="AG414" s="141"/>
      <c r="AH414" s="141"/>
      <c r="AI414" s="141"/>
      <c r="AJ414" s="141"/>
      <c r="AK414" s="141"/>
      <c r="AL414" s="141"/>
      <c r="AM414" s="85"/>
      <c r="AN414" s="85"/>
      <c r="AO414" s="85"/>
      <c r="AP414" s="85"/>
      <c r="AQ414" s="159"/>
      <c r="AR414" s="159"/>
      <c r="AS414" s="85"/>
      <c r="AT414" s="85"/>
      <c r="AU414" s="85"/>
      <c r="AV414" s="236"/>
      <c r="AW414" s="85"/>
      <c r="AX414" s="85">
        <v>0</v>
      </c>
      <c r="AY414" s="159"/>
      <c r="AZ414" s="159">
        <v>25.57</v>
      </c>
      <c r="BA414" s="176">
        <v>0</v>
      </c>
      <c r="BB414" s="159">
        <v>27144.880000000001</v>
      </c>
      <c r="BC414" s="159">
        <v>8832.3100000000013</v>
      </c>
      <c r="BD414" s="85"/>
      <c r="BE414" s="170">
        <v>48</v>
      </c>
      <c r="BF414" s="1" t="s">
        <v>2951</v>
      </c>
      <c r="BG414" s="158" t="s">
        <v>532</v>
      </c>
      <c r="BH414" s="92" t="s">
        <v>308</v>
      </c>
      <c r="BI414" s="159">
        <v>20145</v>
      </c>
      <c r="BJ414" s="159">
        <v>17000</v>
      </c>
      <c r="BK414" s="159">
        <v>3145</v>
      </c>
      <c r="BL414" s="158"/>
      <c r="BM414" s="1" t="s">
        <v>690</v>
      </c>
      <c r="BN414" s="248"/>
      <c r="BO414" s="248"/>
      <c r="BP414" s="1"/>
      <c r="BQ414" s="284" t="s">
        <v>1569</v>
      </c>
      <c r="BR414" s="380">
        <v>5</v>
      </c>
      <c r="BS414" s="381" t="s">
        <v>51</v>
      </c>
      <c r="BT414" s="383" t="s">
        <v>701</v>
      </c>
      <c r="BU414" s="383" t="s">
        <v>702</v>
      </c>
      <c r="BV414" s="383" t="s">
        <v>1581</v>
      </c>
      <c r="BW414" s="383">
        <v>60110</v>
      </c>
      <c r="BX414" s="385" t="s">
        <v>1568</v>
      </c>
      <c r="BY414" s="76"/>
      <c r="BZ414" s="475">
        <v>48</v>
      </c>
      <c r="CA414" s="320" t="b">
        <f>EXACT(A414,CH414)</f>
        <v>1</v>
      </c>
      <c r="CB414" s="318" t="b">
        <f>EXACT(D414,CF414)</f>
        <v>1</v>
      </c>
      <c r="CC414" s="318" t="b">
        <f>EXACT(E414,CG414)</f>
        <v>1</v>
      </c>
      <c r="CD414" s="502">
        <f>+S414-BC414</f>
        <v>0</v>
      </c>
      <c r="CE414" s="86" t="s">
        <v>672</v>
      </c>
      <c r="CF414" s="157" t="s">
        <v>532</v>
      </c>
      <c r="CG414" s="99" t="s">
        <v>308</v>
      </c>
      <c r="CH414" s="311">
        <v>3600400618701</v>
      </c>
      <c r="CJ414" s="17"/>
      <c r="CK414" s="276"/>
      <c r="CM414" s="273"/>
      <c r="CN414" s="17"/>
      <c r="CO414" s="453"/>
    </row>
    <row r="415" spans="1:93" s="51" customFormat="1">
      <c r="A415" s="452" t="s">
        <v>4570</v>
      </c>
      <c r="B415" s="83" t="s">
        <v>709</v>
      </c>
      <c r="C415" s="129" t="s">
        <v>686</v>
      </c>
      <c r="D415" s="158" t="s">
        <v>2757</v>
      </c>
      <c r="E415" s="92" t="s">
        <v>308</v>
      </c>
      <c r="F415" s="452" t="s">
        <v>4570</v>
      </c>
      <c r="G415" s="59" t="s">
        <v>1580</v>
      </c>
      <c r="H415" s="449" t="s">
        <v>2798</v>
      </c>
      <c r="I415" s="234">
        <v>34486</v>
      </c>
      <c r="J415" s="234">
        <v>0</v>
      </c>
      <c r="K415" s="234">
        <v>143.25</v>
      </c>
      <c r="L415" s="234">
        <v>0</v>
      </c>
      <c r="M415" s="85">
        <v>1003</v>
      </c>
      <c r="N415" s="85">
        <v>0</v>
      </c>
      <c r="O415" s="234">
        <v>0</v>
      </c>
      <c r="P415" s="234">
        <v>425.44</v>
      </c>
      <c r="Q415" s="234">
        <v>0</v>
      </c>
      <c r="R415" s="234">
        <v>21681</v>
      </c>
      <c r="S415" s="234">
        <v>11003.89</v>
      </c>
      <c r="T415" s="227" t="s">
        <v>1581</v>
      </c>
      <c r="U415" s="496">
        <v>1086</v>
      </c>
      <c r="V415" s="129" t="s">
        <v>686</v>
      </c>
      <c r="W415" s="158" t="s">
        <v>2757</v>
      </c>
      <c r="X415" s="92" t="s">
        <v>308</v>
      </c>
      <c r="Y415" s="262">
        <v>3600400619651</v>
      </c>
      <c r="Z415" s="228" t="s">
        <v>1581</v>
      </c>
      <c r="AA415" s="54">
        <v>24628.359999999997</v>
      </c>
      <c r="AB415" s="55">
        <v>17955</v>
      </c>
      <c r="AC415" s="56"/>
      <c r="AD415" s="175">
        <v>1726</v>
      </c>
      <c r="AE415" s="175"/>
      <c r="AF415" s="55"/>
      <c r="AG415" s="55"/>
      <c r="AH415" s="55"/>
      <c r="AI415" s="55"/>
      <c r="AJ415" s="55"/>
      <c r="AK415" s="55"/>
      <c r="AL415" s="55"/>
      <c r="AM415" s="57"/>
      <c r="AN415" s="57"/>
      <c r="AO415" s="57"/>
      <c r="AP415" s="57"/>
      <c r="AQ415" s="58"/>
      <c r="AR415" s="58"/>
      <c r="AS415" s="57"/>
      <c r="AT415" s="57">
        <v>2000</v>
      </c>
      <c r="AU415" s="57"/>
      <c r="AV415" s="147"/>
      <c r="AW415" s="57"/>
      <c r="AX415" s="57">
        <v>2521.92</v>
      </c>
      <c r="AY415" s="58"/>
      <c r="AZ415" s="58">
        <v>425.44</v>
      </c>
      <c r="BA415" s="74">
        <v>0</v>
      </c>
      <c r="BB415" s="58">
        <v>35632.25</v>
      </c>
      <c r="BC415" s="58">
        <v>11003.890000000003</v>
      </c>
      <c r="BD415" s="252"/>
      <c r="BE415" s="170">
        <v>1087</v>
      </c>
      <c r="BF415" s="101" t="s">
        <v>2838</v>
      </c>
      <c r="BG415" s="158" t="s">
        <v>2757</v>
      </c>
      <c r="BH415" s="92" t="s">
        <v>308</v>
      </c>
      <c r="BI415" s="124">
        <v>17955</v>
      </c>
      <c r="BJ415" s="124">
        <v>17955</v>
      </c>
      <c r="BK415" s="124">
        <v>0</v>
      </c>
      <c r="BL415" s="158"/>
      <c r="BM415" s="59"/>
      <c r="BN415" s="60"/>
      <c r="BO415" s="60"/>
      <c r="BP415" s="48"/>
      <c r="BQ415" s="368" t="s">
        <v>1569</v>
      </c>
      <c r="BR415" s="380" t="s">
        <v>712</v>
      </c>
      <c r="BS415" s="381" t="s">
        <v>709</v>
      </c>
      <c r="BT415" s="382" t="s">
        <v>701</v>
      </c>
      <c r="BU415" s="383" t="s">
        <v>702</v>
      </c>
      <c r="BV415" s="384" t="s">
        <v>1581</v>
      </c>
      <c r="BW415" s="384">
        <v>60110</v>
      </c>
      <c r="BX415" s="385" t="s">
        <v>2896</v>
      </c>
      <c r="BY415" s="23"/>
      <c r="BZ415" s="495">
        <v>1085</v>
      </c>
      <c r="CA415" s="320" t="b">
        <f>EXACT(A415,CH415)</f>
        <v>1</v>
      </c>
      <c r="CB415" s="318" t="b">
        <f>EXACT(D415,CF415)</f>
        <v>1</v>
      </c>
      <c r="CC415" s="318" t="b">
        <f>EXACT(E415,CG415)</f>
        <v>1</v>
      </c>
      <c r="CD415" s="502">
        <f>+S414-BC414</f>
        <v>0</v>
      </c>
      <c r="CE415" s="51" t="s">
        <v>686</v>
      </c>
      <c r="CF415" s="157" t="s">
        <v>2757</v>
      </c>
      <c r="CG415" s="99" t="s">
        <v>308</v>
      </c>
      <c r="CH415" s="311">
        <v>3600400619651</v>
      </c>
      <c r="CI415" s="447"/>
      <c r="CJ415" s="157"/>
      <c r="CK415" s="276"/>
      <c r="CL415" s="17"/>
      <c r="CM415" s="273"/>
      <c r="CN415" s="17"/>
      <c r="CO415" s="17"/>
    </row>
    <row r="416" spans="1:93" s="51" customFormat="1">
      <c r="A416" s="452" t="s">
        <v>4611</v>
      </c>
      <c r="B416" s="83" t="s">
        <v>709</v>
      </c>
      <c r="C416" s="129" t="s">
        <v>672</v>
      </c>
      <c r="D416" s="158" t="s">
        <v>1234</v>
      </c>
      <c r="E416" s="92" t="s">
        <v>3898</v>
      </c>
      <c r="F416" s="452" t="s">
        <v>4611</v>
      </c>
      <c r="G416" s="59" t="s">
        <v>1580</v>
      </c>
      <c r="H416" s="449" t="s">
        <v>4006</v>
      </c>
      <c r="I416" s="234">
        <v>40213.599999999999</v>
      </c>
      <c r="J416" s="234">
        <v>0</v>
      </c>
      <c r="K416" s="234">
        <v>75.08</v>
      </c>
      <c r="L416" s="234">
        <v>0</v>
      </c>
      <c r="M416" s="85">
        <v>0</v>
      </c>
      <c r="N416" s="85">
        <v>0</v>
      </c>
      <c r="O416" s="234">
        <v>0</v>
      </c>
      <c r="P416" s="234">
        <v>472.76</v>
      </c>
      <c r="Q416" s="234">
        <v>0</v>
      </c>
      <c r="R416" s="234">
        <v>24087</v>
      </c>
      <c r="S416" s="234">
        <v>11225.5</v>
      </c>
      <c r="T416" s="227" t="s">
        <v>1581</v>
      </c>
      <c r="U416" s="496">
        <v>1047</v>
      </c>
      <c r="V416" s="129" t="s">
        <v>672</v>
      </c>
      <c r="W416" s="158" t="s">
        <v>1234</v>
      </c>
      <c r="X416" s="92" t="s">
        <v>3898</v>
      </c>
      <c r="Y416" s="262">
        <v>3600400629789</v>
      </c>
      <c r="Z416" s="228" t="s">
        <v>1581</v>
      </c>
      <c r="AA416" s="55">
        <v>29063.179999999997</v>
      </c>
      <c r="AB416" s="55">
        <v>22800</v>
      </c>
      <c r="AC416" s="59"/>
      <c r="AD416" s="175">
        <v>863</v>
      </c>
      <c r="AE416" s="175">
        <v>424</v>
      </c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>
        <v>0</v>
      </c>
      <c r="AU416" s="59">
        <v>0</v>
      </c>
      <c r="AV416" s="148"/>
      <c r="AW416" s="59"/>
      <c r="AX416" s="59">
        <v>4503.42</v>
      </c>
      <c r="AY416" s="59"/>
      <c r="AZ416" s="55">
        <v>472.76</v>
      </c>
      <c r="BA416" s="74">
        <v>0</v>
      </c>
      <c r="BB416" s="55">
        <v>40288.68</v>
      </c>
      <c r="BC416" s="55">
        <v>11225.500000000004</v>
      </c>
      <c r="BD416" s="252"/>
      <c r="BE416" s="170">
        <v>1048</v>
      </c>
      <c r="BF416" s="101" t="s">
        <v>4100</v>
      </c>
      <c r="BG416" s="158" t="s">
        <v>1234</v>
      </c>
      <c r="BH416" s="92" t="s">
        <v>3898</v>
      </c>
      <c r="BI416" s="140">
        <v>22800</v>
      </c>
      <c r="BJ416" s="140">
        <v>22800</v>
      </c>
      <c r="BK416" s="124">
        <v>0</v>
      </c>
      <c r="BL416" s="158"/>
      <c r="BM416" s="59"/>
      <c r="BN416" s="59"/>
      <c r="BO416" s="59"/>
      <c r="BP416" s="48"/>
      <c r="BQ416" s="368">
        <v>138</v>
      </c>
      <c r="BR416" s="380" t="s">
        <v>712</v>
      </c>
      <c r="BS416" s="381" t="s">
        <v>51</v>
      </c>
      <c r="BT416" s="382" t="s">
        <v>701</v>
      </c>
      <c r="BU416" s="383" t="s">
        <v>702</v>
      </c>
      <c r="BV416" s="384" t="s">
        <v>1581</v>
      </c>
      <c r="BW416" s="384">
        <v>60110</v>
      </c>
      <c r="BX416" s="385"/>
      <c r="BY416" s="84"/>
      <c r="BZ416" s="495">
        <v>1047</v>
      </c>
      <c r="CA416" s="320" t="b">
        <f>EXACT(A416,CH416)</f>
        <v>1</v>
      </c>
      <c r="CB416" s="318" t="b">
        <f>EXACT(D416,CF416)</f>
        <v>1</v>
      </c>
      <c r="CC416" s="318" t="b">
        <f>EXACT(E416,CG416)</f>
        <v>1</v>
      </c>
      <c r="CD416" s="502">
        <f>+S415-BC415</f>
        <v>0</v>
      </c>
      <c r="CE416" s="17" t="s">
        <v>672</v>
      </c>
      <c r="CF416" s="157" t="s">
        <v>1234</v>
      </c>
      <c r="CG416" s="103" t="s">
        <v>3898</v>
      </c>
      <c r="CH416" s="275">
        <v>3600400629789</v>
      </c>
      <c r="CJ416" s="17"/>
      <c r="CK416" s="276"/>
      <c r="CM416" s="273"/>
      <c r="CN416" s="17"/>
      <c r="CO416" s="157"/>
    </row>
    <row r="417" spans="1:93" s="51" customFormat="1">
      <c r="A417" s="452" t="s">
        <v>6032</v>
      </c>
      <c r="B417" s="83" t="s">
        <v>709</v>
      </c>
      <c r="C417" s="237" t="s">
        <v>686</v>
      </c>
      <c r="D417" s="86" t="s">
        <v>6030</v>
      </c>
      <c r="E417" s="92" t="s">
        <v>6031</v>
      </c>
      <c r="F417" s="452" t="s">
        <v>6032</v>
      </c>
      <c r="G417" s="59" t="s">
        <v>1580</v>
      </c>
      <c r="H417" s="283" t="s">
        <v>6262</v>
      </c>
      <c r="I417" s="244">
        <v>19985.71</v>
      </c>
      <c r="J417" s="310">
        <v>0</v>
      </c>
      <c r="K417" s="81">
        <v>0</v>
      </c>
      <c r="L417" s="81">
        <v>0</v>
      </c>
      <c r="M417" s="85">
        <v>0</v>
      </c>
      <c r="N417" s="81">
        <v>0</v>
      </c>
      <c r="O417" s="81">
        <v>0</v>
      </c>
      <c r="P417" s="85">
        <v>0</v>
      </c>
      <c r="Q417" s="81">
        <v>0</v>
      </c>
      <c r="R417" s="85">
        <v>4513</v>
      </c>
      <c r="S417" s="81">
        <v>15472.71</v>
      </c>
      <c r="T417" s="227" t="s">
        <v>1581</v>
      </c>
      <c r="U417" s="496">
        <v>349</v>
      </c>
      <c r="V417" s="237" t="s">
        <v>686</v>
      </c>
      <c r="W417" s="86" t="s">
        <v>6030</v>
      </c>
      <c r="X417" s="92" t="s">
        <v>6031</v>
      </c>
      <c r="Y417" s="261">
        <v>3600400645202</v>
      </c>
      <c r="Z417" s="228" t="s">
        <v>1581</v>
      </c>
      <c r="AA417" s="266">
        <v>4513</v>
      </c>
      <c r="AB417" s="65">
        <v>3650</v>
      </c>
      <c r="AC417" s="65"/>
      <c r="AD417" s="65">
        <v>863</v>
      </c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148"/>
      <c r="AW417" s="65"/>
      <c r="AX417" s="65">
        <v>0</v>
      </c>
      <c r="AY417" s="65"/>
      <c r="AZ417" s="65">
        <v>0</v>
      </c>
      <c r="BA417" s="57">
        <v>0</v>
      </c>
      <c r="BB417" s="65">
        <v>19985.71</v>
      </c>
      <c r="BC417" s="65">
        <v>15472.71</v>
      </c>
      <c r="BD417" s="260"/>
      <c r="BE417" s="170">
        <v>350</v>
      </c>
      <c r="BF417" s="163" t="s">
        <v>6373</v>
      </c>
      <c r="BG417" s="86" t="s">
        <v>6030</v>
      </c>
      <c r="BH417" s="86" t="s">
        <v>6031</v>
      </c>
      <c r="BI417" s="171">
        <v>3650</v>
      </c>
      <c r="BJ417" s="172">
        <v>3650</v>
      </c>
      <c r="BK417" s="171">
        <v>0</v>
      </c>
      <c r="BL417" s="86"/>
      <c r="BM417" s="48"/>
      <c r="BN417" s="67"/>
      <c r="BO417" s="67"/>
      <c r="BP417" s="48"/>
      <c r="BQ417" s="368">
        <v>28</v>
      </c>
      <c r="BR417" s="380" t="s">
        <v>689</v>
      </c>
      <c r="BS417" s="381" t="s">
        <v>709</v>
      </c>
      <c r="BT417" s="382" t="s">
        <v>755</v>
      </c>
      <c r="BU417" s="383" t="s">
        <v>702</v>
      </c>
      <c r="BV417" s="384" t="s">
        <v>1581</v>
      </c>
      <c r="BW417" s="384">
        <v>60110</v>
      </c>
      <c r="BX417" s="385" t="s">
        <v>6577</v>
      </c>
      <c r="BY417" s="22"/>
      <c r="BZ417" s="475">
        <v>350</v>
      </c>
      <c r="CA417" s="320" t="b">
        <f>EXACT(A417,CH417)</f>
        <v>1</v>
      </c>
      <c r="CB417" s="318" t="b">
        <f>EXACT(D417,CF417)</f>
        <v>1</v>
      </c>
      <c r="CC417" s="318" t="b">
        <f>EXACT(E417,CG417)</f>
        <v>1</v>
      </c>
      <c r="CD417" s="502">
        <f>+S416-BC416</f>
        <v>0</v>
      </c>
      <c r="CE417" s="51" t="s">
        <v>686</v>
      </c>
      <c r="CF417" s="51" t="s">
        <v>6030</v>
      </c>
      <c r="CG417" s="51" t="s">
        <v>6031</v>
      </c>
      <c r="CH417" s="312">
        <v>3600400645202</v>
      </c>
      <c r="CI417" s="447"/>
      <c r="CJ417" s="17"/>
      <c r="CK417" s="276"/>
      <c r="CL417" s="17"/>
      <c r="CM417" s="273"/>
      <c r="CN417" s="17"/>
      <c r="CO417" s="158"/>
    </row>
    <row r="418" spans="1:93" s="51" customFormat="1">
      <c r="A418" s="452" t="s">
        <v>7852</v>
      </c>
      <c r="B418" s="83" t="s">
        <v>709</v>
      </c>
      <c r="C418" s="129" t="s">
        <v>672</v>
      </c>
      <c r="D418" s="158" t="s">
        <v>1257</v>
      </c>
      <c r="E418" s="92" t="s">
        <v>7745</v>
      </c>
      <c r="F418" s="452" t="s">
        <v>7852</v>
      </c>
      <c r="G418" s="59" t="s">
        <v>1580</v>
      </c>
      <c r="H418" s="449" t="s">
        <v>7970</v>
      </c>
      <c r="I418" s="234">
        <v>18154</v>
      </c>
      <c r="J418" s="234">
        <v>0</v>
      </c>
      <c r="K418" s="234">
        <v>0</v>
      </c>
      <c r="L418" s="234">
        <v>0</v>
      </c>
      <c r="M418" s="85">
        <v>0</v>
      </c>
      <c r="N418" s="85">
        <v>0</v>
      </c>
      <c r="O418" s="234">
        <v>0</v>
      </c>
      <c r="P418" s="234">
        <v>0</v>
      </c>
      <c r="Q418" s="234">
        <v>0</v>
      </c>
      <c r="R418" s="234">
        <v>6123</v>
      </c>
      <c r="S418" s="234">
        <v>12031</v>
      </c>
      <c r="T418" s="227" t="s">
        <v>1581</v>
      </c>
      <c r="U418" s="496">
        <v>1429</v>
      </c>
      <c r="V418" s="129" t="s">
        <v>672</v>
      </c>
      <c r="W418" s="158" t="s">
        <v>1257</v>
      </c>
      <c r="X418" s="92" t="s">
        <v>7745</v>
      </c>
      <c r="Y418" s="262" t="s">
        <v>7852</v>
      </c>
      <c r="Z418" s="228" t="s">
        <v>1581</v>
      </c>
      <c r="AA418" s="54">
        <v>6123</v>
      </c>
      <c r="AB418" s="55">
        <v>5260</v>
      </c>
      <c r="AC418" s="56"/>
      <c r="AD418" s="175">
        <v>863</v>
      </c>
      <c r="AE418" s="175"/>
      <c r="AF418" s="55"/>
      <c r="AG418" s="55"/>
      <c r="AH418" s="55"/>
      <c r="AI418" s="55"/>
      <c r="AJ418" s="55"/>
      <c r="AK418" s="55"/>
      <c r="AL418" s="55"/>
      <c r="AM418" s="57"/>
      <c r="AN418" s="57"/>
      <c r="AO418" s="57"/>
      <c r="AP418" s="57"/>
      <c r="AQ418" s="58"/>
      <c r="AR418" s="57"/>
      <c r="AS418" s="57"/>
      <c r="AT418" s="57"/>
      <c r="AU418" s="57"/>
      <c r="AV418" s="147"/>
      <c r="AW418" s="57"/>
      <c r="AX418" s="57">
        <v>0</v>
      </c>
      <c r="AY418" s="58"/>
      <c r="AZ418" s="58">
        <v>0</v>
      </c>
      <c r="BA418" s="74">
        <v>0</v>
      </c>
      <c r="BB418" s="58">
        <v>18154</v>
      </c>
      <c r="BC418" s="58">
        <v>12031</v>
      </c>
      <c r="BD418" s="252"/>
      <c r="BE418" s="170">
        <v>1431</v>
      </c>
      <c r="BF418" s="101" t="s">
        <v>8365</v>
      </c>
      <c r="BG418" s="158" t="s">
        <v>1257</v>
      </c>
      <c r="BH418" s="92" t="s">
        <v>7745</v>
      </c>
      <c r="BI418" s="124">
        <v>5260</v>
      </c>
      <c r="BJ418" s="124">
        <v>5260</v>
      </c>
      <c r="BK418" s="124">
        <v>0</v>
      </c>
      <c r="BL418" s="158"/>
      <c r="BM418" s="59"/>
      <c r="BN418" s="60"/>
      <c r="BO418" s="60"/>
      <c r="BP418" s="48"/>
      <c r="BQ418" s="368" t="s">
        <v>8128</v>
      </c>
      <c r="BR418" s="380">
        <v>4</v>
      </c>
      <c r="BS418" s="381" t="s">
        <v>709</v>
      </c>
      <c r="BT418" s="388" t="s">
        <v>805</v>
      </c>
      <c r="BU418" s="388" t="s">
        <v>702</v>
      </c>
      <c r="BV418" s="383" t="s">
        <v>1581</v>
      </c>
      <c r="BW418" s="389">
        <v>60110</v>
      </c>
      <c r="BX418" s="385" t="s">
        <v>8129</v>
      </c>
      <c r="BY418" s="22"/>
      <c r="BZ418" s="495">
        <v>1429</v>
      </c>
      <c r="CA418" s="320" t="b">
        <f>EXACT(A418,CH418)</f>
        <v>1</v>
      </c>
      <c r="CB418" s="318" t="b">
        <f>EXACT(D418,CF418)</f>
        <v>1</v>
      </c>
      <c r="CC418" s="318" t="b">
        <f>EXACT(E418,CG418)</f>
        <v>1</v>
      </c>
      <c r="CD418" s="502">
        <f>+S418-BC418</f>
        <v>0</v>
      </c>
      <c r="CE418" s="17" t="s">
        <v>672</v>
      </c>
      <c r="CF418" s="17" t="s">
        <v>1257</v>
      </c>
      <c r="CG418" s="103" t="s">
        <v>7745</v>
      </c>
      <c r="CH418" s="275" t="s">
        <v>7852</v>
      </c>
      <c r="CI418" s="447"/>
      <c r="CJ418" s="17"/>
      <c r="CK418" s="276"/>
      <c r="CL418" s="17"/>
      <c r="CM418" s="17"/>
      <c r="CN418" s="17"/>
      <c r="CO418" s="17"/>
    </row>
    <row r="419" spans="1:93" s="51" customFormat="1">
      <c r="A419" s="511" t="s">
        <v>9114</v>
      </c>
      <c r="B419" s="83" t="s">
        <v>709</v>
      </c>
      <c r="C419" s="237" t="s">
        <v>672</v>
      </c>
      <c r="D419" s="17" t="s">
        <v>9112</v>
      </c>
      <c r="E419" s="75" t="s">
        <v>9113</v>
      </c>
      <c r="F419" s="514" t="s">
        <v>9114</v>
      </c>
      <c r="G419" s="515" t="s">
        <v>1580</v>
      </c>
      <c r="H419" s="98">
        <v>6081343537</v>
      </c>
      <c r="I419" s="133">
        <v>19818</v>
      </c>
      <c r="J419" s="167">
        <v>0</v>
      </c>
      <c r="K419" s="18">
        <v>0</v>
      </c>
      <c r="L419" s="18">
        <v>0</v>
      </c>
      <c r="M419" s="53">
        <v>0</v>
      </c>
      <c r="N419" s="18">
        <v>0</v>
      </c>
      <c r="O419" s="18">
        <v>0</v>
      </c>
      <c r="P419" s="53">
        <v>0</v>
      </c>
      <c r="Q419" s="18">
        <v>0</v>
      </c>
      <c r="R419" s="53">
        <v>12863</v>
      </c>
      <c r="S419" s="18">
        <v>6051.41</v>
      </c>
      <c r="T419" s="227" t="s">
        <v>1581</v>
      </c>
      <c r="U419" s="496">
        <v>1478</v>
      </c>
      <c r="V419" s="516" t="s">
        <v>672</v>
      </c>
      <c r="W419" s="17" t="s">
        <v>9112</v>
      </c>
      <c r="X419" s="17" t="s">
        <v>9113</v>
      </c>
      <c r="Y419" s="261" t="s">
        <v>9114</v>
      </c>
      <c r="Z419" s="228" t="s">
        <v>1581</v>
      </c>
      <c r="AA419" s="266">
        <v>13766.59</v>
      </c>
      <c r="AB419" s="65">
        <v>12000</v>
      </c>
      <c r="AC419" s="65"/>
      <c r="AD419" s="65">
        <v>863</v>
      </c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148"/>
      <c r="AW419" s="65"/>
      <c r="AX419" s="65">
        <v>903.59</v>
      </c>
      <c r="AY419" s="65"/>
      <c r="AZ419" s="65">
        <v>0</v>
      </c>
      <c r="BA419" s="57">
        <v>0</v>
      </c>
      <c r="BB419" s="65">
        <v>19818</v>
      </c>
      <c r="BC419" s="65">
        <v>6051.41</v>
      </c>
      <c r="BD419" s="260"/>
      <c r="BE419" s="170">
        <v>1481</v>
      </c>
      <c r="BF419" s="163" t="s">
        <v>9278</v>
      </c>
      <c r="BG419" s="51" t="s">
        <v>9112</v>
      </c>
      <c r="BH419" s="17" t="s">
        <v>9113</v>
      </c>
      <c r="BI419" s="65">
        <v>19990</v>
      </c>
      <c r="BJ419" s="57">
        <v>12000</v>
      </c>
      <c r="BK419" s="65">
        <v>7990</v>
      </c>
      <c r="BL419" s="17"/>
      <c r="BM419" s="48"/>
      <c r="BN419" s="67"/>
      <c r="BO419" s="67"/>
      <c r="BP419" s="48"/>
      <c r="BQ419" s="368" t="s">
        <v>9275</v>
      </c>
      <c r="BR419" s="380">
        <v>5</v>
      </c>
      <c r="BS419" s="381"/>
      <c r="BT419" s="382" t="s">
        <v>1467</v>
      </c>
      <c r="BU419" s="383" t="s">
        <v>702</v>
      </c>
      <c r="BV419" s="384" t="s">
        <v>1581</v>
      </c>
      <c r="BW419" s="384">
        <v>60110</v>
      </c>
      <c r="BX419" s="385" t="s">
        <v>9276</v>
      </c>
      <c r="BY419" s="22"/>
      <c r="BZ419" s="495">
        <v>1479</v>
      </c>
      <c r="CA419" s="320" t="b">
        <f>EXACT(A419,CH419)</f>
        <v>1</v>
      </c>
      <c r="CB419" s="318" t="b">
        <f>EXACT(D419,CF419)</f>
        <v>1</v>
      </c>
      <c r="CC419" s="318" t="b">
        <f>EXACT(E419,CG419)</f>
        <v>1</v>
      </c>
      <c r="CD419" s="502">
        <f>+S419-BC419</f>
        <v>0</v>
      </c>
      <c r="CE419" s="17" t="s">
        <v>672</v>
      </c>
      <c r="CF419" s="17" t="s">
        <v>9112</v>
      </c>
      <c r="CG419" s="103" t="s">
        <v>9113</v>
      </c>
      <c r="CH419" s="275" t="s">
        <v>9114</v>
      </c>
      <c r="CI419" s="447"/>
      <c r="CJ419" s="17"/>
      <c r="CK419" s="276"/>
      <c r="CL419" s="17"/>
      <c r="CM419" s="17"/>
      <c r="CN419" s="17"/>
      <c r="CO419" s="17"/>
    </row>
    <row r="420" spans="1:93" s="51" customFormat="1">
      <c r="A420" s="452" t="s">
        <v>5082</v>
      </c>
      <c r="B420" s="83" t="s">
        <v>709</v>
      </c>
      <c r="C420" s="129" t="s">
        <v>686</v>
      </c>
      <c r="D420" s="158" t="s">
        <v>3028</v>
      </c>
      <c r="E420" s="92" t="s">
        <v>3029</v>
      </c>
      <c r="F420" s="452" t="s">
        <v>5082</v>
      </c>
      <c r="G420" s="59" t="s">
        <v>1580</v>
      </c>
      <c r="H420" s="449" t="s">
        <v>3082</v>
      </c>
      <c r="I420" s="234">
        <v>35325.599999999999</v>
      </c>
      <c r="J420" s="234">
        <v>0</v>
      </c>
      <c r="K420" s="234">
        <v>87.68</v>
      </c>
      <c r="L420" s="234">
        <v>0</v>
      </c>
      <c r="M420" s="85">
        <v>1048</v>
      </c>
      <c r="N420" s="85">
        <v>0</v>
      </c>
      <c r="O420" s="234">
        <v>0</v>
      </c>
      <c r="P420" s="234">
        <v>480.87</v>
      </c>
      <c r="Q420" s="234">
        <v>0</v>
      </c>
      <c r="R420" s="234">
        <v>28743</v>
      </c>
      <c r="S420" s="234">
        <v>4337.41</v>
      </c>
      <c r="T420" s="227" t="s">
        <v>1581</v>
      </c>
      <c r="U420" s="496">
        <v>754</v>
      </c>
      <c r="V420" s="129" t="s">
        <v>686</v>
      </c>
      <c r="W420" s="158" t="s">
        <v>3028</v>
      </c>
      <c r="X420" s="92" t="s">
        <v>3029</v>
      </c>
      <c r="Y420" s="262">
        <v>3600400691727</v>
      </c>
      <c r="Z420" s="228" t="s">
        <v>1581</v>
      </c>
      <c r="AA420" s="55">
        <v>32123.87</v>
      </c>
      <c r="AB420" s="55">
        <v>27880</v>
      </c>
      <c r="AC420" s="59"/>
      <c r="AD420" s="175">
        <v>863</v>
      </c>
      <c r="AE420" s="175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>
        <v>2900</v>
      </c>
      <c r="AY420" s="59"/>
      <c r="AZ420" s="59">
        <v>480.87</v>
      </c>
      <c r="BA420" s="59">
        <v>0</v>
      </c>
      <c r="BB420" s="59">
        <v>36461.279999999999</v>
      </c>
      <c r="BC420" s="59">
        <v>4337.41</v>
      </c>
      <c r="BD420" s="252"/>
      <c r="BE420" s="170">
        <v>755</v>
      </c>
      <c r="BF420" s="282" t="s">
        <v>3133</v>
      </c>
      <c r="BG420" s="158" t="s">
        <v>3028</v>
      </c>
      <c r="BH420" s="92" t="s">
        <v>3029</v>
      </c>
      <c r="BI420" s="59">
        <v>27880</v>
      </c>
      <c r="BJ420" s="59">
        <v>27880</v>
      </c>
      <c r="BK420" s="59">
        <v>0</v>
      </c>
      <c r="BL420" s="158"/>
      <c r="BM420" s="59"/>
      <c r="BN420" s="59"/>
      <c r="BO420" s="59"/>
      <c r="BP420" s="48"/>
      <c r="BQ420" s="368">
        <v>5</v>
      </c>
      <c r="BR420" s="380" t="s">
        <v>716</v>
      </c>
      <c r="BS420" s="381" t="s">
        <v>51</v>
      </c>
      <c r="BT420" s="382" t="s">
        <v>701</v>
      </c>
      <c r="BU420" s="383" t="s">
        <v>702</v>
      </c>
      <c r="BV420" s="384" t="s">
        <v>1581</v>
      </c>
      <c r="BW420" s="384">
        <v>60110</v>
      </c>
      <c r="BX420" s="385" t="s">
        <v>3227</v>
      </c>
      <c r="BY420" s="76"/>
      <c r="BZ420" s="475">
        <v>754</v>
      </c>
      <c r="CA420" s="320" t="b">
        <f>EXACT(A420,CH420)</f>
        <v>1</v>
      </c>
      <c r="CB420" s="318" t="b">
        <f>EXACT(D420,CF420)</f>
        <v>1</v>
      </c>
      <c r="CC420" s="318" t="b">
        <f>EXACT(E420,CG420)</f>
        <v>1</v>
      </c>
      <c r="CD420" s="502">
        <f>+S419-BC419</f>
        <v>0</v>
      </c>
      <c r="CE420" s="17" t="s">
        <v>686</v>
      </c>
      <c r="CF420" s="17" t="s">
        <v>3028</v>
      </c>
      <c r="CG420" s="103" t="s">
        <v>3029</v>
      </c>
      <c r="CH420" s="275">
        <v>3600400691727</v>
      </c>
      <c r="CI420" s="447"/>
      <c r="CJ420" s="17"/>
      <c r="CK420" s="276"/>
      <c r="CL420" s="17"/>
      <c r="CM420" s="17"/>
      <c r="CN420" s="17"/>
      <c r="CO420" s="17"/>
    </row>
    <row r="421" spans="1:93" s="51" customFormat="1">
      <c r="A421" s="452" t="s">
        <v>7441</v>
      </c>
      <c r="B421" s="83" t="s">
        <v>709</v>
      </c>
      <c r="C421" s="237" t="s">
        <v>686</v>
      </c>
      <c r="D421" s="158" t="s">
        <v>7381</v>
      </c>
      <c r="E421" s="86" t="s">
        <v>6760</v>
      </c>
      <c r="F421" s="452" t="s">
        <v>7441</v>
      </c>
      <c r="G421" s="59" t="s">
        <v>1580</v>
      </c>
      <c r="H421" s="449" t="s">
        <v>6896</v>
      </c>
      <c r="I421" s="234">
        <v>43110.6</v>
      </c>
      <c r="J421" s="234">
        <v>0</v>
      </c>
      <c r="K421" s="234">
        <v>0</v>
      </c>
      <c r="L421" s="234">
        <v>0</v>
      </c>
      <c r="M421" s="85">
        <v>0</v>
      </c>
      <c r="N421" s="85">
        <v>0</v>
      </c>
      <c r="O421" s="234">
        <v>0</v>
      </c>
      <c r="P421" s="234">
        <v>1102.72</v>
      </c>
      <c r="Q421" s="234">
        <v>0</v>
      </c>
      <c r="R421" s="234">
        <v>23770.02</v>
      </c>
      <c r="S421" s="234">
        <v>13734.429999999997</v>
      </c>
      <c r="T421" s="227" t="s">
        <v>1581</v>
      </c>
      <c r="U421" s="496">
        <v>474</v>
      </c>
      <c r="V421" s="237" t="s">
        <v>686</v>
      </c>
      <c r="W421" s="158" t="s">
        <v>7381</v>
      </c>
      <c r="X421" s="422" t="s">
        <v>6760</v>
      </c>
      <c r="Y421" s="262">
        <v>3600400694441</v>
      </c>
      <c r="Z421" s="228" t="s">
        <v>1581</v>
      </c>
      <c r="AA421" s="54">
        <v>29376.170000000002</v>
      </c>
      <c r="AB421" s="55">
        <v>22907.02</v>
      </c>
      <c r="AC421" s="56"/>
      <c r="AD421" s="175">
        <v>863</v>
      </c>
      <c r="AE421" s="175"/>
      <c r="AF421" s="55"/>
      <c r="AG421" s="55"/>
      <c r="AH421" s="55"/>
      <c r="AI421" s="55"/>
      <c r="AJ421" s="55"/>
      <c r="AK421" s="55"/>
      <c r="AL421" s="55"/>
      <c r="AM421" s="57"/>
      <c r="AN421" s="57"/>
      <c r="AO421" s="57"/>
      <c r="AP421" s="57"/>
      <c r="AQ421" s="58"/>
      <c r="AR421" s="58"/>
      <c r="AS421" s="57"/>
      <c r="AT421" s="57">
        <v>0</v>
      </c>
      <c r="AU421" s="57"/>
      <c r="AV421" s="147"/>
      <c r="AW421" s="57"/>
      <c r="AX421" s="57">
        <v>4503.43</v>
      </c>
      <c r="AY421" s="58"/>
      <c r="AZ421" s="58">
        <v>1102.72</v>
      </c>
      <c r="BA421" s="74">
        <v>0</v>
      </c>
      <c r="BB421" s="58">
        <v>43110.6</v>
      </c>
      <c r="BC421" s="58">
        <v>13734.429999999997</v>
      </c>
      <c r="BD421" s="252"/>
      <c r="BE421" s="170">
        <v>475</v>
      </c>
      <c r="BF421" s="101" t="s">
        <v>7047</v>
      </c>
      <c r="BG421" s="158" t="s">
        <v>7381</v>
      </c>
      <c r="BH421" s="92" t="s">
        <v>6760</v>
      </c>
      <c r="BI421" s="124">
        <v>22907.02</v>
      </c>
      <c r="BJ421" s="124">
        <v>22907.02</v>
      </c>
      <c r="BK421" s="124">
        <v>0</v>
      </c>
      <c r="BL421" s="158"/>
      <c r="BM421" s="59"/>
      <c r="BN421" s="60"/>
      <c r="BO421" s="60"/>
      <c r="BP421" s="48"/>
      <c r="BQ421" s="368" t="s">
        <v>7243</v>
      </c>
      <c r="BR421" s="380" t="s">
        <v>716</v>
      </c>
      <c r="BS421" s="381" t="s">
        <v>51</v>
      </c>
      <c r="BT421" s="382" t="s">
        <v>701</v>
      </c>
      <c r="BU421" s="383" t="s">
        <v>702</v>
      </c>
      <c r="BV421" s="384" t="s">
        <v>1581</v>
      </c>
      <c r="BW421" s="384">
        <v>60110</v>
      </c>
      <c r="BX421" s="385" t="s">
        <v>7244</v>
      </c>
      <c r="BY421" s="84"/>
      <c r="BZ421" s="495">
        <v>475</v>
      </c>
      <c r="CA421" s="320" t="b">
        <f>EXACT(A421,CH421)</f>
        <v>1</v>
      </c>
      <c r="CB421" s="318" t="b">
        <f>EXACT(D421,CF421)</f>
        <v>1</v>
      </c>
      <c r="CC421" s="318" t="b">
        <f>EXACT(E421,CG421)</f>
        <v>1</v>
      </c>
      <c r="CD421" s="502">
        <f>+S420-BC420</f>
        <v>0</v>
      </c>
      <c r="CE421" s="17" t="s">
        <v>686</v>
      </c>
      <c r="CF421" s="17" t="s">
        <v>7381</v>
      </c>
      <c r="CG421" s="103" t="s">
        <v>6760</v>
      </c>
      <c r="CH421" s="275">
        <v>3600400694441</v>
      </c>
      <c r="CJ421" s="17"/>
      <c r="CK421" s="276"/>
      <c r="CM421" s="273"/>
      <c r="CN421" s="17"/>
      <c r="CO421" s="332"/>
    </row>
    <row r="422" spans="1:93" s="51" customFormat="1">
      <c r="A422" s="452" t="s">
        <v>5000</v>
      </c>
      <c r="B422" s="83" t="s">
        <v>709</v>
      </c>
      <c r="C422" s="129" t="s">
        <v>686</v>
      </c>
      <c r="D422" s="158" t="s">
        <v>1370</v>
      </c>
      <c r="E422" s="92" t="s">
        <v>1371</v>
      </c>
      <c r="F422" s="452" t="s">
        <v>5000</v>
      </c>
      <c r="G422" s="59" t="s">
        <v>1580</v>
      </c>
      <c r="H422" s="449" t="s">
        <v>1840</v>
      </c>
      <c r="I422" s="234">
        <v>13114.2</v>
      </c>
      <c r="J422" s="234">
        <v>0</v>
      </c>
      <c r="K422" s="234">
        <v>51.1</v>
      </c>
      <c r="L422" s="234">
        <v>0</v>
      </c>
      <c r="M422" s="85">
        <v>1370</v>
      </c>
      <c r="N422" s="85">
        <v>0</v>
      </c>
      <c r="O422" s="234">
        <v>0</v>
      </c>
      <c r="P422" s="234">
        <v>0</v>
      </c>
      <c r="Q422" s="234">
        <v>0</v>
      </c>
      <c r="R422" s="234">
        <v>9043</v>
      </c>
      <c r="S422" s="234">
        <v>5492.3000000000011</v>
      </c>
      <c r="T422" s="227" t="s">
        <v>1581</v>
      </c>
      <c r="U422" s="496">
        <v>598</v>
      </c>
      <c r="V422" s="129" t="s">
        <v>686</v>
      </c>
      <c r="W422" s="158" t="s">
        <v>1370</v>
      </c>
      <c r="X422" s="92" t="s">
        <v>1371</v>
      </c>
      <c r="Y422" s="262">
        <v>3600400698039</v>
      </c>
      <c r="Z422" s="228" t="s">
        <v>1581</v>
      </c>
      <c r="AA422" s="54">
        <v>9043</v>
      </c>
      <c r="AB422" s="55">
        <v>8180</v>
      </c>
      <c r="AC422" s="56"/>
      <c r="AD422" s="175">
        <v>863</v>
      </c>
      <c r="AE422" s="175">
        <v>0</v>
      </c>
      <c r="AF422" s="55"/>
      <c r="AG422" s="55"/>
      <c r="AH422" s="55"/>
      <c r="AI422" s="55"/>
      <c r="AJ422" s="55"/>
      <c r="AK422" s="55"/>
      <c r="AL422" s="55"/>
      <c r="AM422" s="57"/>
      <c r="AN422" s="57"/>
      <c r="AO422" s="57"/>
      <c r="AP422" s="57"/>
      <c r="AQ422" s="58"/>
      <c r="AR422" s="58"/>
      <c r="AS422" s="57"/>
      <c r="AT422" s="57"/>
      <c r="AU422" s="57"/>
      <c r="AV422" s="147"/>
      <c r="AW422" s="57"/>
      <c r="AX422" s="57">
        <v>0</v>
      </c>
      <c r="AY422" s="58"/>
      <c r="AZ422" s="58">
        <v>0</v>
      </c>
      <c r="BA422" s="74">
        <v>0</v>
      </c>
      <c r="BB422" s="58">
        <v>14535.300000000001</v>
      </c>
      <c r="BC422" s="58">
        <v>5492.3000000000011</v>
      </c>
      <c r="BD422" s="252"/>
      <c r="BE422" s="170">
        <v>599</v>
      </c>
      <c r="BF422" s="101" t="s">
        <v>2221</v>
      </c>
      <c r="BG422" s="158" t="s">
        <v>1370</v>
      </c>
      <c r="BH422" s="92" t="s">
        <v>1371</v>
      </c>
      <c r="BI422" s="124">
        <v>8180</v>
      </c>
      <c r="BJ422" s="124">
        <v>8180</v>
      </c>
      <c r="BK422" s="124">
        <v>0</v>
      </c>
      <c r="BL422" s="158"/>
      <c r="BM422" s="59"/>
      <c r="BN422" s="60"/>
      <c r="BO422" s="60"/>
      <c r="BP422" s="59"/>
      <c r="BQ422" s="370" t="s">
        <v>1398</v>
      </c>
      <c r="BR422" s="387" t="s">
        <v>712</v>
      </c>
      <c r="BS422" s="381" t="s">
        <v>51</v>
      </c>
      <c r="BT422" s="388" t="s">
        <v>1302</v>
      </c>
      <c r="BU422" s="388" t="s">
        <v>702</v>
      </c>
      <c r="BV422" s="388" t="s">
        <v>1581</v>
      </c>
      <c r="BW422" s="389">
        <v>60110</v>
      </c>
      <c r="BX422" s="389" t="s">
        <v>375</v>
      </c>
      <c r="BY422" s="84"/>
      <c r="BZ422" s="495">
        <v>599</v>
      </c>
      <c r="CA422" s="320" t="b">
        <f>EXACT(A422,CH422)</f>
        <v>1</v>
      </c>
      <c r="CB422" s="318" t="b">
        <f>EXACT(D422,CF422)</f>
        <v>1</v>
      </c>
      <c r="CC422" s="318" t="b">
        <f>EXACT(E422,CG422)</f>
        <v>1</v>
      </c>
      <c r="CD422" s="502">
        <f>+S421-BC421</f>
        <v>0</v>
      </c>
      <c r="CE422" s="17" t="s">
        <v>686</v>
      </c>
      <c r="CF422" s="157" t="s">
        <v>1370</v>
      </c>
      <c r="CG422" s="103" t="s">
        <v>1371</v>
      </c>
      <c r="CH422" s="311">
        <v>3600400698039</v>
      </c>
      <c r="CI422" s="447"/>
      <c r="CJ422" s="17"/>
      <c r="CK422" s="276"/>
      <c r="CL422" s="17"/>
      <c r="CM422" s="273"/>
      <c r="CN422" s="17"/>
      <c r="CO422" s="157"/>
    </row>
    <row r="423" spans="1:93" s="51" customFormat="1">
      <c r="A423" s="452" t="s">
        <v>4849</v>
      </c>
      <c r="B423" s="83" t="s">
        <v>709</v>
      </c>
      <c r="C423" s="129" t="s">
        <v>686</v>
      </c>
      <c r="D423" s="158" t="s">
        <v>3828</v>
      </c>
      <c r="E423" s="92" t="s">
        <v>3829</v>
      </c>
      <c r="F423" s="452" t="s">
        <v>4849</v>
      </c>
      <c r="G423" s="59" t="s">
        <v>1580</v>
      </c>
      <c r="H423" s="449" t="s">
        <v>3952</v>
      </c>
      <c r="I423" s="234">
        <v>42550</v>
      </c>
      <c r="J423" s="234">
        <v>0</v>
      </c>
      <c r="K423" s="234">
        <v>0</v>
      </c>
      <c r="L423" s="234">
        <v>0</v>
      </c>
      <c r="M423" s="85">
        <v>0</v>
      </c>
      <c r="N423" s="85">
        <v>0</v>
      </c>
      <c r="O423" s="234">
        <v>0</v>
      </c>
      <c r="P423" s="234">
        <v>0</v>
      </c>
      <c r="Q423" s="234">
        <v>0</v>
      </c>
      <c r="R423" s="234">
        <v>3697</v>
      </c>
      <c r="S423" s="234">
        <v>38853</v>
      </c>
      <c r="T423" s="227" t="s">
        <v>1581</v>
      </c>
      <c r="U423" s="496">
        <v>352</v>
      </c>
      <c r="V423" s="129" t="s">
        <v>686</v>
      </c>
      <c r="W423" s="158" t="s">
        <v>3828</v>
      </c>
      <c r="X423" s="92" t="s">
        <v>3829</v>
      </c>
      <c r="Y423" s="262">
        <v>3600400717661</v>
      </c>
      <c r="Z423" s="228" t="s">
        <v>1581</v>
      </c>
      <c r="AA423" s="266">
        <v>3697</v>
      </c>
      <c r="AB423" s="65">
        <v>2410</v>
      </c>
      <c r="AC423" s="65"/>
      <c r="AD423" s="65">
        <v>863</v>
      </c>
      <c r="AE423" s="65">
        <v>424</v>
      </c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148"/>
      <c r="AW423" s="65"/>
      <c r="AX423" s="65">
        <v>0</v>
      </c>
      <c r="AY423" s="65"/>
      <c r="AZ423" s="65">
        <v>0</v>
      </c>
      <c r="BA423" s="57">
        <v>0</v>
      </c>
      <c r="BB423" s="65">
        <v>42550</v>
      </c>
      <c r="BC423" s="65">
        <v>38853</v>
      </c>
      <c r="BD423" s="252"/>
      <c r="BE423" s="170">
        <v>353</v>
      </c>
      <c r="BF423" s="163" t="s">
        <v>4047</v>
      </c>
      <c r="BG423" s="158" t="s">
        <v>3828</v>
      </c>
      <c r="BH423" s="92" t="s">
        <v>3829</v>
      </c>
      <c r="BI423" s="171">
        <v>2410</v>
      </c>
      <c r="BJ423" s="172">
        <v>2410</v>
      </c>
      <c r="BK423" s="171">
        <v>0</v>
      </c>
      <c r="BL423" s="86"/>
      <c r="BM423" s="48" t="s">
        <v>717</v>
      </c>
      <c r="BN423" s="67"/>
      <c r="BO423" s="67"/>
      <c r="BP423" s="59"/>
      <c r="BQ423" s="369">
        <v>168</v>
      </c>
      <c r="BR423" s="380">
        <v>12</v>
      </c>
      <c r="BS423" s="381" t="s">
        <v>51</v>
      </c>
      <c r="BT423" s="383" t="s">
        <v>805</v>
      </c>
      <c r="BU423" s="383" t="s">
        <v>702</v>
      </c>
      <c r="BV423" s="383" t="s">
        <v>1581</v>
      </c>
      <c r="BW423" s="383">
        <v>60110</v>
      </c>
      <c r="BX423" s="385" t="s">
        <v>4273</v>
      </c>
      <c r="BY423" s="22"/>
      <c r="BZ423" s="495">
        <v>353</v>
      </c>
      <c r="CA423" s="320" t="b">
        <f>EXACT(A423,CH423)</f>
        <v>1</v>
      </c>
      <c r="CB423" s="318" t="b">
        <f>EXACT(D423,CF423)</f>
        <v>1</v>
      </c>
      <c r="CC423" s="318" t="b">
        <f>EXACT(E423,CG423)</f>
        <v>1</v>
      </c>
      <c r="CD423" s="502">
        <f>+S422-BC422</f>
        <v>0</v>
      </c>
      <c r="CE423" s="17" t="s">
        <v>686</v>
      </c>
      <c r="CF423" s="17" t="s">
        <v>3828</v>
      </c>
      <c r="CG423" s="103" t="s">
        <v>3829</v>
      </c>
      <c r="CH423" s="275">
        <v>3600400717661</v>
      </c>
      <c r="CI423" s="447"/>
      <c r="CJ423" s="17"/>
      <c r="CK423" s="276"/>
      <c r="CL423" s="17"/>
      <c r="CM423" s="17"/>
      <c r="CN423" s="17"/>
      <c r="CO423" s="17"/>
    </row>
    <row r="424" spans="1:93" s="51" customFormat="1">
      <c r="A424" s="452" t="s">
        <v>4564</v>
      </c>
      <c r="B424" s="83" t="s">
        <v>709</v>
      </c>
      <c r="C424" s="158" t="s">
        <v>672</v>
      </c>
      <c r="D424" s="158" t="s">
        <v>399</v>
      </c>
      <c r="E424" s="92" t="s">
        <v>321</v>
      </c>
      <c r="F424" s="452" t="s">
        <v>4564</v>
      </c>
      <c r="G424" s="59" t="s">
        <v>1580</v>
      </c>
      <c r="H424" s="449" t="s">
        <v>650</v>
      </c>
      <c r="I424" s="234">
        <v>20791.099999999999</v>
      </c>
      <c r="J424" s="234">
        <v>0</v>
      </c>
      <c r="K424" s="234">
        <v>16.100000000000001</v>
      </c>
      <c r="L424" s="234">
        <v>0</v>
      </c>
      <c r="M424" s="85">
        <v>1912</v>
      </c>
      <c r="N424" s="85">
        <v>0</v>
      </c>
      <c r="O424" s="234">
        <v>0</v>
      </c>
      <c r="P424" s="234">
        <v>0</v>
      </c>
      <c r="Q424" s="234">
        <v>0</v>
      </c>
      <c r="R424" s="234">
        <v>13328</v>
      </c>
      <c r="S424" s="234">
        <v>9391.1999999999971</v>
      </c>
      <c r="T424" s="227" t="s">
        <v>1581</v>
      </c>
      <c r="U424" s="496">
        <v>1095</v>
      </c>
      <c r="V424" s="158" t="s">
        <v>672</v>
      </c>
      <c r="W424" s="158" t="s">
        <v>399</v>
      </c>
      <c r="X424" s="92" t="s">
        <v>321</v>
      </c>
      <c r="Y424" s="262">
        <v>3600500030901</v>
      </c>
      <c r="Z424" s="228" t="s">
        <v>1581</v>
      </c>
      <c r="AA424" s="266">
        <v>13328</v>
      </c>
      <c r="AB424" s="66">
        <v>12465</v>
      </c>
      <c r="AC424" s="65"/>
      <c r="AD424" s="266">
        <v>863</v>
      </c>
      <c r="AE424" s="266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148"/>
      <c r="AW424" s="65"/>
      <c r="AX424" s="65">
        <v>0</v>
      </c>
      <c r="AY424" s="66"/>
      <c r="AZ424" s="66">
        <v>0</v>
      </c>
      <c r="BA424" s="74">
        <v>0</v>
      </c>
      <c r="BB424" s="66">
        <v>22719.199999999997</v>
      </c>
      <c r="BC424" s="66">
        <v>9391.1999999999971</v>
      </c>
      <c r="BD424" s="252"/>
      <c r="BE424" s="170">
        <v>1096</v>
      </c>
      <c r="BF424" s="101" t="s">
        <v>1889</v>
      </c>
      <c r="BG424" s="158" t="s">
        <v>399</v>
      </c>
      <c r="BH424" s="92" t="s">
        <v>321</v>
      </c>
      <c r="BI424" s="169">
        <v>12465</v>
      </c>
      <c r="BJ424" s="124">
        <v>12465</v>
      </c>
      <c r="BK424" s="124">
        <v>0</v>
      </c>
      <c r="BL424" s="158"/>
      <c r="BM424" s="48" t="s">
        <v>717</v>
      </c>
      <c r="BN424" s="67"/>
      <c r="BO424" s="67"/>
      <c r="BP424" s="59"/>
      <c r="BQ424" s="370" t="s">
        <v>700</v>
      </c>
      <c r="BR424" s="387" t="s">
        <v>712</v>
      </c>
      <c r="BS424" s="381" t="s">
        <v>709</v>
      </c>
      <c r="BT424" s="388" t="s">
        <v>740</v>
      </c>
      <c r="BU424" s="388" t="s">
        <v>707</v>
      </c>
      <c r="BV424" s="388" t="s">
        <v>1581</v>
      </c>
      <c r="BW424" s="389">
        <v>60220</v>
      </c>
      <c r="BX424" s="389" t="s">
        <v>1941</v>
      </c>
      <c r="BY424" s="62"/>
      <c r="BZ424" s="475">
        <v>1094</v>
      </c>
      <c r="CA424" s="320" t="b">
        <f>EXACT(A424,CH424)</f>
        <v>1</v>
      </c>
      <c r="CB424" s="318" t="b">
        <f>EXACT(D424,CF424)</f>
        <v>1</v>
      </c>
      <c r="CC424" s="318" t="b">
        <f>EXACT(E424,CG424)</f>
        <v>1</v>
      </c>
      <c r="CD424" s="502">
        <f>+S423-BC423</f>
        <v>0</v>
      </c>
      <c r="CE424" s="17" t="s">
        <v>672</v>
      </c>
      <c r="CF424" s="17" t="s">
        <v>399</v>
      </c>
      <c r="CG424" s="103" t="s">
        <v>321</v>
      </c>
      <c r="CH424" s="275">
        <v>3600500030901</v>
      </c>
      <c r="CJ424" s="17"/>
      <c r="CK424" s="276"/>
      <c r="CL424" s="17"/>
      <c r="CM424" s="273"/>
      <c r="CN424" s="17"/>
      <c r="CO424" s="157"/>
    </row>
    <row r="425" spans="1:93" s="51" customFormat="1">
      <c r="A425" s="452" t="s">
        <v>4896</v>
      </c>
      <c r="B425" s="83" t="s">
        <v>709</v>
      </c>
      <c r="C425" s="129" t="s">
        <v>686</v>
      </c>
      <c r="D425" s="158" t="s">
        <v>416</v>
      </c>
      <c r="E425" s="92" t="s">
        <v>467</v>
      </c>
      <c r="F425" s="452" t="s">
        <v>4896</v>
      </c>
      <c r="G425" s="59" t="s">
        <v>1580</v>
      </c>
      <c r="H425" s="449" t="s">
        <v>1807</v>
      </c>
      <c r="I425" s="234">
        <v>14112</v>
      </c>
      <c r="J425" s="234">
        <v>0</v>
      </c>
      <c r="K425" s="234">
        <v>0</v>
      </c>
      <c r="L425" s="234">
        <v>0</v>
      </c>
      <c r="M425" s="85">
        <v>1027</v>
      </c>
      <c r="N425" s="85">
        <v>0</v>
      </c>
      <c r="O425" s="234">
        <v>0</v>
      </c>
      <c r="P425" s="234">
        <v>0</v>
      </c>
      <c r="Q425" s="234">
        <v>0</v>
      </c>
      <c r="R425" s="234">
        <v>10287</v>
      </c>
      <c r="S425" s="234">
        <v>3708.130000000001</v>
      </c>
      <c r="T425" s="227" t="s">
        <v>1581</v>
      </c>
      <c r="U425" s="496">
        <v>429</v>
      </c>
      <c r="V425" s="129" t="s">
        <v>686</v>
      </c>
      <c r="W425" s="158" t="s">
        <v>416</v>
      </c>
      <c r="X425" s="92" t="s">
        <v>467</v>
      </c>
      <c r="Y425" s="262">
        <v>3600500092639</v>
      </c>
      <c r="Z425" s="228" t="s">
        <v>1581</v>
      </c>
      <c r="AA425" s="266">
        <v>11430.869999999999</v>
      </c>
      <c r="AB425" s="66">
        <v>9000</v>
      </c>
      <c r="AC425" s="65"/>
      <c r="AD425" s="266">
        <v>863</v>
      </c>
      <c r="AE425" s="266">
        <v>424</v>
      </c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148"/>
      <c r="AW425" s="65"/>
      <c r="AX425" s="65">
        <v>1143.8699999999999</v>
      </c>
      <c r="AY425" s="65"/>
      <c r="AZ425" s="66">
        <v>0</v>
      </c>
      <c r="BA425" s="74">
        <v>0</v>
      </c>
      <c r="BB425" s="66">
        <v>15139</v>
      </c>
      <c r="BC425" s="66">
        <v>3708.130000000001</v>
      </c>
      <c r="BD425" s="252"/>
      <c r="BE425" s="170">
        <v>430</v>
      </c>
      <c r="BF425" s="101" t="s">
        <v>2185</v>
      </c>
      <c r="BG425" s="158" t="s">
        <v>416</v>
      </c>
      <c r="BH425" s="92" t="s">
        <v>467</v>
      </c>
      <c r="BI425" s="169">
        <v>9000</v>
      </c>
      <c r="BJ425" s="124">
        <v>9000</v>
      </c>
      <c r="BK425" s="124">
        <v>0</v>
      </c>
      <c r="BL425" s="158"/>
      <c r="BM425" s="48"/>
      <c r="BN425" s="67"/>
      <c r="BO425" s="67"/>
      <c r="BP425" s="164"/>
      <c r="BQ425" s="369" t="s">
        <v>2677</v>
      </c>
      <c r="BR425" s="380" t="s">
        <v>2175</v>
      </c>
      <c r="BS425" s="381" t="s">
        <v>709</v>
      </c>
      <c r="BT425" s="382" t="s">
        <v>55</v>
      </c>
      <c r="BU425" s="382" t="s">
        <v>1416</v>
      </c>
      <c r="BV425" s="383" t="s">
        <v>1581</v>
      </c>
      <c r="BW425" s="383">
        <v>60000</v>
      </c>
      <c r="BX425" s="385" t="s">
        <v>1417</v>
      </c>
      <c r="BY425" s="76"/>
      <c r="BZ425" s="475">
        <v>430</v>
      </c>
      <c r="CA425" s="320" t="b">
        <f>EXACT(A425,CH425)</f>
        <v>1</v>
      </c>
      <c r="CB425" s="318" t="b">
        <f>EXACT(D425,CF425)</f>
        <v>1</v>
      </c>
      <c r="CC425" s="318" t="b">
        <f>EXACT(E425,CG425)</f>
        <v>1</v>
      </c>
      <c r="CD425" s="502">
        <f>+S424-BC424</f>
        <v>0</v>
      </c>
      <c r="CE425" s="51" t="s">
        <v>686</v>
      </c>
      <c r="CF425" s="90" t="s">
        <v>416</v>
      </c>
      <c r="CG425" s="103" t="s">
        <v>467</v>
      </c>
      <c r="CH425" s="275">
        <v>3600500092639</v>
      </c>
      <c r="CI425" s="447"/>
      <c r="CJ425" s="17"/>
      <c r="CK425" s="276"/>
      <c r="CM425" s="273"/>
      <c r="CN425" s="17"/>
      <c r="CO425" s="157"/>
    </row>
    <row r="426" spans="1:93" s="51" customFormat="1">
      <c r="A426" s="511" t="s">
        <v>9105</v>
      </c>
      <c r="B426" s="83"/>
      <c r="C426" s="237" t="s">
        <v>6221</v>
      </c>
      <c r="D426" s="86" t="s">
        <v>9104</v>
      </c>
      <c r="E426" s="92" t="s">
        <v>3802</v>
      </c>
      <c r="F426" s="514" t="s">
        <v>9105</v>
      </c>
      <c r="G426" s="59" t="s">
        <v>1580</v>
      </c>
      <c r="H426" s="283">
        <v>6081346331</v>
      </c>
      <c r="I426" s="244">
        <v>15530.97</v>
      </c>
      <c r="J426" s="310">
        <v>0</v>
      </c>
      <c r="K426" s="81">
        <v>0</v>
      </c>
      <c r="L426" s="81">
        <v>0</v>
      </c>
      <c r="M426" s="85">
        <v>0</v>
      </c>
      <c r="N426" s="81">
        <v>0</v>
      </c>
      <c r="O426" s="81">
        <v>0</v>
      </c>
      <c r="P426" s="85">
        <v>0</v>
      </c>
      <c r="Q426" s="81">
        <v>0</v>
      </c>
      <c r="R426" s="85">
        <v>4795</v>
      </c>
      <c r="S426" s="81">
        <v>10735.97</v>
      </c>
      <c r="T426" s="227" t="s">
        <v>1581</v>
      </c>
      <c r="U426" s="496">
        <v>1421</v>
      </c>
      <c r="V426" s="516" t="s">
        <v>6221</v>
      </c>
      <c r="W426" s="86" t="s">
        <v>9104</v>
      </c>
      <c r="X426" s="86" t="s">
        <v>3802</v>
      </c>
      <c r="Y426" s="261" t="s">
        <v>9105</v>
      </c>
      <c r="Z426" s="228" t="s">
        <v>1581</v>
      </c>
      <c r="AA426" s="266">
        <v>4795</v>
      </c>
      <c r="AB426" s="65">
        <v>4795</v>
      </c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148"/>
      <c r="AW426" s="65"/>
      <c r="AX426" s="65">
        <v>0</v>
      </c>
      <c r="AY426" s="65"/>
      <c r="AZ426" s="65">
        <v>0</v>
      </c>
      <c r="BA426" s="57">
        <v>0</v>
      </c>
      <c r="BB426" s="65">
        <v>15530.97</v>
      </c>
      <c r="BC426" s="65">
        <v>10735.97</v>
      </c>
      <c r="BD426" s="260"/>
      <c r="BE426" s="170">
        <v>1424</v>
      </c>
      <c r="BF426" s="163" t="s">
        <v>9171</v>
      </c>
      <c r="BG426" s="1" t="s">
        <v>9104</v>
      </c>
      <c r="BH426" s="86" t="s">
        <v>3802</v>
      </c>
      <c r="BI426" s="171">
        <v>4795</v>
      </c>
      <c r="BJ426" s="172">
        <v>4795</v>
      </c>
      <c r="BK426" s="171">
        <v>0</v>
      </c>
      <c r="BL426" s="86"/>
      <c r="BM426" s="48"/>
      <c r="BN426" s="67"/>
      <c r="BO426" s="67"/>
      <c r="BP426" s="48"/>
      <c r="BQ426" s="435" t="s">
        <v>725</v>
      </c>
      <c r="BR426" s="382" t="s">
        <v>720</v>
      </c>
      <c r="BS426" s="395"/>
      <c r="BT426" s="382" t="s">
        <v>701</v>
      </c>
      <c r="BU426" s="382" t="s">
        <v>702</v>
      </c>
      <c r="BV426" s="386" t="s">
        <v>1581</v>
      </c>
      <c r="BW426" s="386" t="s">
        <v>703</v>
      </c>
      <c r="BX426" s="382" t="s">
        <v>9271</v>
      </c>
      <c r="BY426" s="22"/>
      <c r="BZ426" s="475">
        <v>1422</v>
      </c>
      <c r="CA426" s="320" t="b">
        <f>EXACT(A426,CH426)</f>
        <v>1</v>
      </c>
      <c r="CB426" s="318" t="b">
        <f>EXACT(D426,CF426)</f>
        <v>1</v>
      </c>
      <c r="CC426" s="318" t="b">
        <f>EXACT(E426,CG426)</f>
        <v>1</v>
      </c>
      <c r="CD426" s="502">
        <f>+S425-BC425</f>
        <v>0</v>
      </c>
      <c r="CE426" s="17" t="s">
        <v>6221</v>
      </c>
      <c r="CF426" s="17" t="s">
        <v>9104</v>
      </c>
      <c r="CG426" s="103" t="s">
        <v>3802</v>
      </c>
      <c r="CH426" s="275" t="s">
        <v>9105</v>
      </c>
      <c r="CI426" s="447"/>
      <c r="CJ426" s="17"/>
      <c r="CK426" s="276"/>
      <c r="CL426" s="17"/>
      <c r="CM426" s="17"/>
      <c r="CN426" s="17"/>
      <c r="CO426" s="17"/>
    </row>
    <row r="427" spans="1:93" s="51" customFormat="1">
      <c r="A427" s="451" t="s">
        <v>7487</v>
      </c>
      <c r="B427" s="83" t="s">
        <v>709</v>
      </c>
      <c r="C427" s="1" t="s">
        <v>686</v>
      </c>
      <c r="D427" s="158" t="s">
        <v>6805</v>
      </c>
      <c r="E427" s="1" t="s">
        <v>6806</v>
      </c>
      <c r="F427" s="451" t="s">
        <v>7487</v>
      </c>
      <c r="G427" s="59" t="s">
        <v>1580</v>
      </c>
      <c r="H427" s="449" t="s">
        <v>6935</v>
      </c>
      <c r="I427" s="244">
        <v>32293.119999999999</v>
      </c>
      <c r="J427" s="310">
        <v>0</v>
      </c>
      <c r="K427" s="81">
        <v>0</v>
      </c>
      <c r="L427" s="81">
        <v>0</v>
      </c>
      <c r="M427" s="85">
        <v>0</v>
      </c>
      <c r="N427" s="81">
        <v>0</v>
      </c>
      <c r="O427" s="81">
        <v>0</v>
      </c>
      <c r="P427" s="85">
        <v>322.98</v>
      </c>
      <c r="Q427" s="81">
        <v>0</v>
      </c>
      <c r="R427" s="85">
        <v>3897</v>
      </c>
      <c r="S427" s="81">
        <v>28073.14</v>
      </c>
      <c r="T427" s="227" t="s">
        <v>1581</v>
      </c>
      <c r="U427" s="496">
        <v>858</v>
      </c>
      <c r="V427" s="1" t="s">
        <v>686</v>
      </c>
      <c r="W427" s="158" t="s">
        <v>6805</v>
      </c>
      <c r="X427" s="424" t="s">
        <v>6806</v>
      </c>
      <c r="Y427" s="261">
        <v>3600500289335</v>
      </c>
      <c r="Z427" s="228" t="s">
        <v>1581</v>
      </c>
      <c r="AA427" s="54">
        <v>4219.9799999999996</v>
      </c>
      <c r="AB427" s="55">
        <v>2610</v>
      </c>
      <c r="AC427" s="56"/>
      <c r="AD427" s="175">
        <v>863</v>
      </c>
      <c r="AE427" s="175">
        <v>424</v>
      </c>
      <c r="AF427" s="55"/>
      <c r="AG427" s="55"/>
      <c r="AH427" s="55"/>
      <c r="AI427" s="55"/>
      <c r="AJ427" s="55"/>
      <c r="AK427" s="55"/>
      <c r="AL427" s="55"/>
      <c r="AM427" s="57"/>
      <c r="AN427" s="57"/>
      <c r="AO427" s="57"/>
      <c r="AP427" s="57"/>
      <c r="AQ427" s="58"/>
      <c r="AR427" s="58"/>
      <c r="AS427" s="57"/>
      <c r="AT427" s="57"/>
      <c r="AU427" s="57"/>
      <c r="AV427" s="147"/>
      <c r="AW427" s="57"/>
      <c r="AX427" s="57">
        <v>0</v>
      </c>
      <c r="AY427" s="58"/>
      <c r="AZ427" s="58">
        <v>322.98</v>
      </c>
      <c r="BA427" s="74">
        <v>0</v>
      </c>
      <c r="BB427" s="58">
        <v>32293.119999999999</v>
      </c>
      <c r="BC427" s="58">
        <v>28073.14</v>
      </c>
      <c r="BD427" s="252"/>
      <c r="BE427" s="170">
        <v>859</v>
      </c>
      <c r="BF427" s="101" t="s">
        <v>7108</v>
      </c>
      <c r="BG427" s="158" t="s">
        <v>6805</v>
      </c>
      <c r="BH427" s="92" t="s">
        <v>6806</v>
      </c>
      <c r="BI427" s="58">
        <v>2610</v>
      </c>
      <c r="BJ427" s="58">
        <v>2610</v>
      </c>
      <c r="BK427" s="58">
        <v>0</v>
      </c>
      <c r="BL427" s="456"/>
      <c r="BM427" s="59"/>
      <c r="BN427" s="60"/>
      <c r="BO427" s="60"/>
      <c r="BP427" s="48"/>
      <c r="BQ427" s="368" t="s">
        <v>7348</v>
      </c>
      <c r="BR427" s="380" t="s">
        <v>716</v>
      </c>
      <c r="BS427" s="381" t="s">
        <v>709</v>
      </c>
      <c r="BT427" s="382" t="s">
        <v>679</v>
      </c>
      <c r="BU427" s="383" t="s">
        <v>679</v>
      </c>
      <c r="BV427" s="384" t="s">
        <v>1581</v>
      </c>
      <c r="BW427" s="384">
        <v>60160</v>
      </c>
      <c r="BX427" s="385" t="s">
        <v>7349</v>
      </c>
      <c r="BY427" s="84"/>
      <c r="BZ427" s="475">
        <v>858</v>
      </c>
      <c r="CA427" s="320" t="b">
        <f>EXACT(A427,CH427)</f>
        <v>1</v>
      </c>
      <c r="CB427" s="318" t="b">
        <f>EXACT(D427,CF427)</f>
        <v>1</v>
      </c>
      <c r="CC427" s="318" t="b">
        <f>EXACT(E427,CG427)</f>
        <v>1</v>
      </c>
      <c r="CD427" s="502">
        <f>+S426-BC426</f>
        <v>0</v>
      </c>
      <c r="CE427" s="51" t="s">
        <v>686</v>
      </c>
      <c r="CF427" s="51" t="s">
        <v>6805</v>
      </c>
      <c r="CG427" s="51" t="s">
        <v>6806</v>
      </c>
      <c r="CH427" s="312">
        <v>3600500289335</v>
      </c>
      <c r="CI427" s="447"/>
      <c r="CK427" s="276"/>
      <c r="CM427" s="273"/>
      <c r="CN427" s="17"/>
      <c r="CO427" s="157"/>
    </row>
    <row r="428" spans="1:93" s="51" customFormat="1">
      <c r="A428" s="452" t="s">
        <v>4540</v>
      </c>
      <c r="B428" s="83" t="s">
        <v>709</v>
      </c>
      <c r="C428" s="129" t="s">
        <v>672</v>
      </c>
      <c r="D428" s="158" t="s">
        <v>30</v>
      </c>
      <c r="E428" s="92" t="s">
        <v>2372</v>
      </c>
      <c r="F428" s="452" t="s">
        <v>4540</v>
      </c>
      <c r="G428" s="59" t="s">
        <v>1580</v>
      </c>
      <c r="H428" s="449" t="s">
        <v>2497</v>
      </c>
      <c r="I428" s="234">
        <v>24967.8</v>
      </c>
      <c r="J428" s="234">
        <v>0</v>
      </c>
      <c r="K428" s="234">
        <v>0</v>
      </c>
      <c r="L428" s="234">
        <v>0</v>
      </c>
      <c r="M428" s="85">
        <v>868</v>
      </c>
      <c r="N428" s="85">
        <v>0</v>
      </c>
      <c r="O428" s="234">
        <v>0</v>
      </c>
      <c r="P428" s="234">
        <v>0</v>
      </c>
      <c r="Q428" s="234">
        <v>0</v>
      </c>
      <c r="R428" s="234">
        <v>18367</v>
      </c>
      <c r="S428" s="234">
        <v>4892.84</v>
      </c>
      <c r="T428" s="227" t="s">
        <v>1581</v>
      </c>
      <c r="U428" s="496">
        <v>203</v>
      </c>
      <c r="V428" s="129" t="s">
        <v>672</v>
      </c>
      <c r="W428" s="158" t="s">
        <v>30</v>
      </c>
      <c r="X428" s="92" t="s">
        <v>2372</v>
      </c>
      <c r="Y428" s="262">
        <v>3600500328322</v>
      </c>
      <c r="Z428" s="228" t="s">
        <v>1581</v>
      </c>
      <c r="AA428" s="54">
        <v>20942.96</v>
      </c>
      <c r="AB428" s="55">
        <v>15780</v>
      </c>
      <c r="AC428" s="56"/>
      <c r="AD428" s="175">
        <v>863</v>
      </c>
      <c r="AE428" s="175">
        <v>424</v>
      </c>
      <c r="AF428" s="55"/>
      <c r="AG428" s="55"/>
      <c r="AH428" s="55"/>
      <c r="AI428" s="55">
        <v>200</v>
      </c>
      <c r="AJ428" s="55"/>
      <c r="AK428" s="55"/>
      <c r="AL428" s="55"/>
      <c r="AM428" s="57"/>
      <c r="AN428" s="57"/>
      <c r="AO428" s="57"/>
      <c r="AP428" s="57">
        <v>1100</v>
      </c>
      <c r="AQ428" s="58"/>
      <c r="AR428" s="57"/>
      <c r="AS428" s="57"/>
      <c r="AT428" s="57"/>
      <c r="AU428" s="57"/>
      <c r="AV428" s="147"/>
      <c r="AW428" s="57"/>
      <c r="AX428" s="57">
        <v>2575.96</v>
      </c>
      <c r="AY428" s="58"/>
      <c r="AZ428" s="58">
        <v>0</v>
      </c>
      <c r="BA428" s="74">
        <v>0</v>
      </c>
      <c r="BB428" s="58">
        <v>25835.8</v>
      </c>
      <c r="BC428" s="58">
        <v>4892.84</v>
      </c>
      <c r="BD428" s="252"/>
      <c r="BE428" s="170">
        <v>203</v>
      </c>
      <c r="BF428" s="101" t="s">
        <v>2413</v>
      </c>
      <c r="BG428" s="158" t="s">
        <v>30</v>
      </c>
      <c r="BH428" s="92" t="s">
        <v>2372</v>
      </c>
      <c r="BI428" s="58">
        <v>15780</v>
      </c>
      <c r="BJ428" s="58">
        <v>15780</v>
      </c>
      <c r="BK428" s="58">
        <v>0</v>
      </c>
      <c r="BL428" s="158"/>
      <c r="BM428" s="59"/>
      <c r="BN428" s="60"/>
      <c r="BO428" s="60"/>
      <c r="BP428" s="48"/>
      <c r="BQ428" s="368" t="s">
        <v>2471</v>
      </c>
      <c r="BR428" s="380" t="s">
        <v>716</v>
      </c>
      <c r="BS428" s="381" t="s">
        <v>709</v>
      </c>
      <c r="BT428" s="382" t="s">
        <v>2008</v>
      </c>
      <c r="BU428" s="383" t="s">
        <v>679</v>
      </c>
      <c r="BV428" s="384" t="s">
        <v>1581</v>
      </c>
      <c r="BW428" s="384">
        <v>60160</v>
      </c>
      <c r="BX428" s="385" t="s">
        <v>2472</v>
      </c>
      <c r="BY428" s="76"/>
      <c r="BZ428" s="495">
        <v>203</v>
      </c>
      <c r="CA428" s="320" t="b">
        <f>EXACT(A428,CH428)</f>
        <v>1</v>
      </c>
      <c r="CB428" s="318" t="b">
        <f>EXACT(D428,CF428)</f>
        <v>1</v>
      </c>
      <c r="CC428" s="318" t="b">
        <f>EXACT(E428,CG428)</f>
        <v>1</v>
      </c>
      <c r="CD428" s="502">
        <f>+S428-BC428</f>
        <v>0</v>
      </c>
      <c r="CE428" s="17" t="s">
        <v>672</v>
      </c>
      <c r="CF428" s="17" t="s">
        <v>30</v>
      </c>
      <c r="CG428" s="103" t="s">
        <v>2372</v>
      </c>
      <c r="CH428" s="275">
        <v>3600500328322</v>
      </c>
      <c r="CK428" s="276"/>
      <c r="CM428" s="273"/>
      <c r="CN428" s="17"/>
      <c r="CO428" s="450"/>
    </row>
    <row r="429" spans="1:93" s="51" customFormat="1">
      <c r="A429" s="452" t="s">
        <v>4363</v>
      </c>
      <c r="B429" s="83" t="s">
        <v>709</v>
      </c>
      <c r="C429" s="129" t="s">
        <v>672</v>
      </c>
      <c r="D429" s="158" t="s">
        <v>2993</v>
      </c>
      <c r="E429" s="92" t="s">
        <v>2994</v>
      </c>
      <c r="F429" s="452" t="s">
        <v>4363</v>
      </c>
      <c r="G429" s="59" t="s">
        <v>1580</v>
      </c>
      <c r="H429" s="449" t="s">
        <v>3059</v>
      </c>
      <c r="I429" s="234">
        <v>44031</v>
      </c>
      <c r="J429" s="234">
        <v>0</v>
      </c>
      <c r="K429" s="234">
        <v>59.63</v>
      </c>
      <c r="L429" s="234">
        <v>0</v>
      </c>
      <c r="M429" s="85">
        <v>1324</v>
      </c>
      <c r="N429" s="85">
        <v>0</v>
      </c>
      <c r="O429" s="234">
        <v>0</v>
      </c>
      <c r="P429" s="234">
        <v>0</v>
      </c>
      <c r="Q429" s="234">
        <v>0</v>
      </c>
      <c r="R429" s="234">
        <v>31199</v>
      </c>
      <c r="S429" s="234">
        <v>14215.629999999997</v>
      </c>
      <c r="T429" s="227" t="s">
        <v>1581</v>
      </c>
      <c r="U429" s="496">
        <v>80</v>
      </c>
      <c r="V429" s="129" t="s">
        <v>672</v>
      </c>
      <c r="W429" s="158" t="s">
        <v>2993</v>
      </c>
      <c r="X429" s="92" t="s">
        <v>2994</v>
      </c>
      <c r="Y429" s="261">
        <v>3600500331986</v>
      </c>
      <c r="Z429" s="228" t="s">
        <v>1581</v>
      </c>
      <c r="AA429" s="55">
        <v>31199</v>
      </c>
      <c r="AB429" s="55">
        <v>30900</v>
      </c>
      <c r="AC429" s="59"/>
      <c r="AD429" s="175"/>
      <c r="AE429" s="175"/>
      <c r="AF429" s="59">
        <v>299</v>
      </c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>
        <v>0</v>
      </c>
      <c r="AS429" s="59"/>
      <c r="AT429" s="59"/>
      <c r="AU429" s="59"/>
      <c r="AV429" s="148"/>
      <c r="AW429" s="59"/>
      <c r="AX429" s="59">
        <v>0</v>
      </c>
      <c r="AY429" s="59"/>
      <c r="AZ429" s="59">
        <v>0</v>
      </c>
      <c r="BA429" s="59">
        <v>0</v>
      </c>
      <c r="BB429" s="59">
        <v>45414.63</v>
      </c>
      <c r="BC429" s="59">
        <v>14215.629999999997</v>
      </c>
      <c r="BD429" s="252"/>
      <c r="BE429" s="170">
        <v>80</v>
      </c>
      <c r="BF429" s="101" t="s">
        <v>3110</v>
      </c>
      <c r="BG429" s="158" t="s">
        <v>2993</v>
      </c>
      <c r="BH429" s="92" t="s">
        <v>2994</v>
      </c>
      <c r="BI429" s="121">
        <v>30900</v>
      </c>
      <c r="BJ429" s="121">
        <v>30900</v>
      </c>
      <c r="BK429" s="121">
        <v>0</v>
      </c>
      <c r="BL429" s="158"/>
      <c r="BM429" s="59"/>
      <c r="BN429" s="59"/>
      <c r="BO429" s="59"/>
      <c r="BP429" s="48"/>
      <c r="BQ429" s="368" t="s">
        <v>3210</v>
      </c>
      <c r="BR429" s="380" t="s">
        <v>689</v>
      </c>
      <c r="BS429" s="381" t="s">
        <v>709</v>
      </c>
      <c r="BT429" s="382" t="s">
        <v>3211</v>
      </c>
      <c r="BU429" s="383" t="s">
        <v>2929</v>
      </c>
      <c r="BV429" s="384" t="s">
        <v>1270</v>
      </c>
      <c r="BW429" s="384">
        <v>17150</v>
      </c>
      <c r="BX429" s="385" t="s">
        <v>3212</v>
      </c>
      <c r="BY429" s="76"/>
      <c r="BZ429" s="475">
        <v>80</v>
      </c>
      <c r="CA429" s="320" t="b">
        <f>EXACT(A429,CH429)</f>
        <v>1</v>
      </c>
      <c r="CB429" s="318" t="b">
        <f>EXACT(D429,CF429)</f>
        <v>1</v>
      </c>
      <c r="CC429" s="318" t="b">
        <f>EXACT(E429,CG429)</f>
        <v>1</v>
      </c>
      <c r="CD429" s="502">
        <f>+S429-BC429</f>
        <v>0</v>
      </c>
      <c r="CE429" s="17" t="s">
        <v>672</v>
      </c>
      <c r="CF429" s="17" t="s">
        <v>2993</v>
      </c>
      <c r="CG429" s="103" t="s">
        <v>2994</v>
      </c>
      <c r="CH429" s="275">
        <v>3600500331986</v>
      </c>
      <c r="CI429" s="447"/>
      <c r="CK429" s="276"/>
      <c r="CL429" s="17"/>
      <c r="CM429" s="273"/>
      <c r="CN429" s="17"/>
      <c r="CO429" s="157"/>
    </row>
    <row r="430" spans="1:93" s="51" customFormat="1">
      <c r="A430" s="452" t="s">
        <v>7503</v>
      </c>
      <c r="B430" s="83" t="s">
        <v>709</v>
      </c>
      <c r="C430" s="237" t="s">
        <v>672</v>
      </c>
      <c r="D430" s="86" t="s">
        <v>6820</v>
      </c>
      <c r="E430" s="86" t="s">
        <v>6821</v>
      </c>
      <c r="F430" s="452" t="s">
        <v>7503</v>
      </c>
      <c r="G430" s="59" t="s">
        <v>1580</v>
      </c>
      <c r="H430" s="449" t="s">
        <v>8146</v>
      </c>
      <c r="I430" s="244">
        <v>57993.599999999999</v>
      </c>
      <c r="J430" s="310">
        <v>0</v>
      </c>
      <c r="K430" s="81">
        <v>32.18</v>
      </c>
      <c r="L430" s="81">
        <v>0</v>
      </c>
      <c r="M430" s="85">
        <v>0</v>
      </c>
      <c r="N430" s="81">
        <v>0</v>
      </c>
      <c r="O430" s="81">
        <v>0</v>
      </c>
      <c r="P430" s="85">
        <v>2545.64</v>
      </c>
      <c r="Q430" s="81">
        <v>0</v>
      </c>
      <c r="R430" s="85">
        <v>37289.300000000003</v>
      </c>
      <c r="S430" s="81">
        <v>18190.839999999997</v>
      </c>
      <c r="T430" s="227" t="s">
        <v>1581</v>
      </c>
      <c r="U430" s="496">
        <v>1019</v>
      </c>
      <c r="V430" s="237" t="s">
        <v>672</v>
      </c>
      <c r="W430" s="86" t="s">
        <v>6820</v>
      </c>
      <c r="X430" s="422" t="s">
        <v>6821</v>
      </c>
      <c r="Y430" s="262">
        <v>3600500811481</v>
      </c>
      <c r="Z430" s="228" t="s">
        <v>1581</v>
      </c>
      <c r="AA430" s="54">
        <v>39834.94</v>
      </c>
      <c r="AB430" s="55">
        <v>33000</v>
      </c>
      <c r="AC430" s="56"/>
      <c r="AD430" s="175">
        <v>863</v>
      </c>
      <c r="AE430" s="175">
        <v>424</v>
      </c>
      <c r="AF430" s="55">
        <v>3002.3</v>
      </c>
      <c r="AG430" s="55"/>
      <c r="AH430" s="55"/>
      <c r="AI430" s="55"/>
      <c r="AJ430" s="55"/>
      <c r="AK430" s="55"/>
      <c r="AL430" s="55"/>
      <c r="AM430" s="57"/>
      <c r="AN430" s="57"/>
      <c r="AO430" s="57"/>
      <c r="AP430" s="57"/>
      <c r="AQ430" s="58"/>
      <c r="AR430" s="58"/>
      <c r="AS430" s="57"/>
      <c r="AT430" s="57"/>
      <c r="AU430" s="57"/>
      <c r="AV430" s="147"/>
      <c r="AW430" s="57"/>
      <c r="AX430" s="57">
        <v>0</v>
      </c>
      <c r="AY430" s="58"/>
      <c r="AZ430" s="58">
        <v>2545.64</v>
      </c>
      <c r="BA430" s="74">
        <v>0</v>
      </c>
      <c r="BB430" s="58">
        <v>58025.78</v>
      </c>
      <c r="BC430" s="58">
        <v>18190.839999999997</v>
      </c>
      <c r="BD430" s="252"/>
      <c r="BE430" s="170">
        <v>1020</v>
      </c>
      <c r="BF430" s="101" t="s">
        <v>7129</v>
      </c>
      <c r="BG430" s="158" t="s">
        <v>6820</v>
      </c>
      <c r="BH430" s="92" t="s">
        <v>6821</v>
      </c>
      <c r="BI430" s="58">
        <v>46888.17</v>
      </c>
      <c r="BJ430" s="58">
        <v>33000</v>
      </c>
      <c r="BK430" s="58">
        <v>13888.169999999998</v>
      </c>
      <c r="BL430" s="158"/>
      <c r="BM430" s="59"/>
      <c r="BN430" s="60"/>
      <c r="BO430" s="60"/>
      <c r="BP430" s="48"/>
      <c r="BQ430" s="368" t="s">
        <v>5800</v>
      </c>
      <c r="BR430" s="381" t="s">
        <v>51</v>
      </c>
      <c r="BS430" s="381" t="s">
        <v>7324</v>
      </c>
      <c r="BT430" s="382" t="s">
        <v>719</v>
      </c>
      <c r="BU430" s="383" t="s">
        <v>719</v>
      </c>
      <c r="BV430" s="383" t="s">
        <v>1581</v>
      </c>
      <c r="BW430" s="383">
        <v>60140</v>
      </c>
      <c r="BX430" s="382" t="s">
        <v>7325</v>
      </c>
      <c r="BY430" s="61"/>
      <c r="BZ430" s="495">
        <v>1019</v>
      </c>
      <c r="CA430" s="320" t="b">
        <f>EXACT(A430,CH430)</f>
        <v>1</v>
      </c>
      <c r="CB430" s="318" t="b">
        <f>EXACT(D430,CF430)</f>
        <v>1</v>
      </c>
      <c r="CC430" s="318" t="b">
        <f>EXACT(E430,CG430)</f>
        <v>1</v>
      </c>
      <c r="CD430" s="502">
        <f>+S429-BC429</f>
        <v>0</v>
      </c>
      <c r="CE430" s="51" t="s">
        <v>672</v>
      </c>
      <c r="CF430" s="157" t="s">
        <v>6820</v>
      </c>
      <c r="CG430" s="99" t="s">
        <v>6821</v>
      </c>
      <c r="CH430" s="275">
        <v>3600500811481</v>
      </c>
      <c r="CI430" s="447"/>
      <c r="CK430" s="276"/>
      <c r="CL430" s="17"/>
      <c r="CM430" s="273"/>
      <c r="CN430" s="17"/>
      <c r="CO430" s="157"/>
    </row>
    <row r="431" spans="1:93" s="51" customFormat="1">
      <c r="A431" s="452" t="s">
        <v>4528</v>
      </c>
      <c r="B431" s="83" t="s">
        <v>709</v>
      </c>
      <c r="C431" s="129" t="s">
        <v>672</v>
      </c>
      <c r="D431" s="158" t="s">
        <v>3810</v>
      </c>
      <c r="E431" s="92" t="s">
        <v>3811</v>
      </c>
      <c r="F431" s="452" t="s">
        <v>4528</v>
      </c>
      <c r="G431" s="59" t="s">
        <v>1580</v>
      </c>
      <c r="H431" s="449" t="s">
        <v>3938</v>
      </c>
      <c r="I431" s="234">
        <v>59374.400000000001</v>
      </c>
      <c r="J431" s="234">
        <v>0</v>
      </c>
      <c r="K431" s="234">
        <v>93.98</v>
      </c>
      <c r="L431" s="234">
        <v>0</v>
      </c>
      <c r="M431" s="85">
        <v>0</v>
      </c>
      <c r="N431" s="85">
        <v>0</v>
      </c>
      <c r="O431" s="234">
        <v>0</v>
      </c>
      <c r="P431" s="234">
        <v>2961.92</v>
      </c>
      <c r="Q431" s="234">
        <v>0</v>
      </c>
      <c r="R431" s="234">
        <v>19922</v>
      </c>
      <c r="S431" s="234">
        <v>32824.180000000008</v>
      </c>
      <c r="T431" s="227" t="s">
        <v>1581</v>
      </c>
      <c r="U431" s="496">
        <v>180</v>
      </c>
      <c r="V431" s="129" t="s">
        <v>672</v>
      </c>
      <c r="W431" s="158" t="s">
        <v>3810</v>
      </c>
      <c r="X431" s="92" t="s">
        <v>3811</v>
      </c>
      <c r="Y431" s="261">
        <v>3600600030635</v>
      </c>
      <c r="Z431" s="228" t="s">
        <v>1581</v>
      </c>
      <c r="AA431" s="55">
        <v>26644.199999999997</v>
      </c>
      <c r="AB431" s="55">
        <v>18635</v>
      </c>
      <c r="AC431" s="59"/>
      <c r="AD431" s="175">
        <v>863</v>
      </c>
      <c r="AE431" s="175">
        <v>424</v>
      </c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147"/>
      <c r="AW431" s="59"/>
      <c r="AX431" s="59">
        <v>3760.28</v>
      </c>
      <c r="AY431" s="59"/>
      <c r="AZ431" s="59">
        <v>2961.92</v>
      </c>
      <c r="BA431" s="59">
        <v>0</v>
      </c>
      <c r="BB431" s="59">
        <v>59468.380000000005</v>
      </c>
      <c r="BC431" s="59">
        <v>32824.180000000008</v>
      </c>
      <c r="BD431" s="252"/>
      <c r="BE431" s="170">
        <v>180</v>
      </c>
      <c r="BF431" s="282" t="s">
        <v>4035</v>
      </c>
      <c r="BG431" s="158" t="s">
        <v>3810</v>
      </c>
      <c r="BH431" s="92" t="s">
        <v>3811</v>
      </c>
      <c r="BI431" s="121">
        <v>18635</v>
      </c>
      <c r="BJ431" s="121">
        <v>18635</v>
      </c>
      <c r="BK431" s="121">
        <v>0</v>
      </c>
      <c r="BL431" s="158"/>
      <c r="BM431" s="59"/>
      <c r="BN431" s="59"/>
      <c r="BO431" s="59"/>
      <c r="BP431" s="59"/>
      <c r="BQ431" s="369">
        <v>49</v>
      </c>
      <c r="BR431" s="380">
        <v>14</v>
      </c>
      <c r="BS431" s="381" t="s">
        <v>51</v>
      </c>
      <c r="BT431" s="383" t="s">
        <v>805</v>
      </c>
      <c r="BU431" s="383" t="s">
        <v>702</v>
      </c>
      <c r="BV431" s="383" t="s">
        <v>1581</v>
      </c>
      <c r="BW431" s="383">
        <v>60110</v>
      </c>
      <c r="BX431" s="385" t="s">
        <v>4266</v>
      </c>
      <c r="BY431" s="76"/>
      <c r="BZ431" s="475">
        <v>180</v>
      </c>
      <c r="CA431" s="320" t="b">
        <f>EXACT(A431,CH431)</f>
        <v>1</v>
      </c>
      <c r="CB431" s="318" t="b">
        <f>EXACT(D431,CF431)</f>
        <v>1</v>
      </c>
      <c r="CC431" s="318" t="b">
        <f>EXACT(E431,CG431)</f>
        <v>1</v>
      </c>
      <c r="CD431" s="502">
        <f>+S431-BC431</f>
        <v>0</v>
      </c>
      <c r="CE431" s="51" t="s">
        <v>672</v>
      </c>
      <c r="CF431" s="51" t="s">
        <v>3810</v>
      </c>
      <c r="CG431" s="51" t="s">
        <v>3811</v>
      </c>
      <c r="CH431" s="312">
        <v>3600600030635</v>
      </c>
      <c r="CJ431" s="17"/>
      <c r="CK431" s="276"/>
      <c r="CM431" s="273"/>
      <c r="CN431" s="17"/>
      <c r="CO431" s="457"/>
    </row>
    <row r="432" spans="1:93" s="51" customFormat="1">
      <c r="A432" s="511" t="s">
        <v>9060</v>
      </c>
      <c r="B432" s="83"/>
      <c r="C432" s="237" t="s">
        <v>6221</v>
      </c>
      <c r="D432" s="86" t="s">
        <v>9058</v>
      </c>
      <c r="E432" s="92" t="s">
        <v>9059</v>
      </c>
      <c r="F432" s="514" t="s">
        <v>9060</v>
      </c>
      <c r="G432" s="59" t="s">
        <v>1580</v>
      </c>
      <c r="H432" s="283">
        <v>6050347956</v>
      </c>
      <c r="I432" s="244">
        <v>6184.02</v>
      </c>
      <c r="J432" s="310">
        <v>0</v>
      </c>
      <c r="K432" s="81">
        <v>0</v>
      </c>
      <c r="L432" s="81">
        <v>0</v>
      </c>
      <c r="M432" s="85">
        <v>0</v>
      </c>
      <c r="N432" s="81">
        <v>0</v>
      </c>
      <c r="O432" s="81">
        <v>0</v>
      </c>
      <c r="P432" s="85">
        <v>0</v>
      </c>
      <c r="Q432" s="81">
        <v>0</v>
      </c>
      <c r="R432" s="85">
        <v>1363</v>
      </c>
      <c r="S432" s="81">
        <v>4821.0200000000004</v>
      </c>
      <c r="T432" s="227" t="s">
        <v>1581</v>
      </c>
      <c r="U432" s="496">
        <v>1402</v>
      </c>
      <c r="V432" s="516" t="s">
        <v>6221</v>
      </c>
      <c r="W432" s="86" t="s">
        <v>9058</v>
      </c>
      <c r="X432" s="86" t="s">
        <v>9059</v>
      </c>
      <c r="Y432" s="261" t="s">
        <v>9060</v>
      </c>
      <c r="Z432" s="228" t="s">
        <v>1581</v>
      </c>
      <c r="AA432" s="266">
        <v>1363</v>
      </c>
      <c r="AB432" s="65">
        <v>500</v>
      </c>
      <c r="AC432" s="65"/>
      <c r="AD432" s="65">
        <v>863</v>
      </c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148"/>
      <c r="AW432" s="65"/>
      <c r="AX432" s="65">
        <v>0</v>
      </c>
      <c r="AY432" s="65"/>
      <c r="AZ432" s="65">
        <v>0</v>
      </c>
      <c r="BA432" s="57">
        <v>0</v>
      </c>
      <c r="BB432" s="65">
        <v>6184.02</v>
      </c>
      <c r="BC432" s="65">
        <v>4821.0200000000004</v>
      </c>
      <c r="BD432" s="260"/>
      <c r="BE432" s="170">
        <v>1405</v>
      </c>
      <c r="BF432" s="163" t="s">
        <v>9152</v>
      </c>
      <c r="BG432" s="1" t="s">
        <v>9058</v>
      </c>
      <c r="BH432" s="86" t="s">
        <v>9059</v>
      </c>
      <c r="BI432" s="171">
        <v>500</v>
      </c>
      <c r="BJ432" s="172">
        <v>500</v>
      </c>
      <c r="BK432" s="171">
        <v>0</v>
      </c>
      <c r="BL432" s="86"/>
      <c r="BM432" s="48"/>
      <c r="BN432" s="67"/>
      <c r="BO432" s="67"/>
      <c r="BP432" s="48"/>
      <c r="BQ432" s="435" t="s">
        <v>9240</v>
      </c>
      <c r="BR432" s="382" t="s">
        <v>698</v>
      </c>
      <c r="BS432" s="395"/>
      <c r="BT432" s="382" t="s">
        <v>2886</v>
      </c>
      <c r="BU432" s="382" t="s">
        <v>3188</v>
      </c>
      <c r="BV432" s="386" t="s">
        <v>1581</v>
      </c>
      <c r="BW432" s="386" t="s">
        <v>9241</v>
      </c>
      <c r="BX432" s="382" t="s">
        <v>9242</v>
      </c>
      <c r="BY432" s="61"/>
      <c r="BZ432" s="495">
        <v>1403</v>
      </c>
      <c r="CA432" s="320" t="b">
        <f>EXACT(A432,CH432)</f>
        <v>1</v>
      </c>
      <c r="CB432" s="318" t="b">
        <f>EXACT(D432,CF432)</f>
        <v>1</v>
      </c>
      <c r="CC432" s="318" t="b">
        <f>EXACT(E432,CG432)</f>
        <v>1</v>
      </c>
      <c r="CD432" s="502">
        <f>+S431-BC431</f>
        <v>0</v>
      </c>
      <c r="CE432" s="17" t="s">
        <v>6221</v>
      </c>
      <c r="CF432" s="17" t="s">
        <v>9058</v>
      </c>
      <c r="CG432" s="103" t="s">
        <v>9059</v>
      </c>
      <c r="CH432" s="275" t="s">
        <v>9060</v>
      </c>
      <c r="CI432" s="447"/>
      <c r="CJ432" s="17"/>
      <c r="CK432" s="276"/>
      <c r="CL432" s="17"/>
      <c r="CM432" s="17"/>
      <c r="CN432" s="17"/>
      <c r="CO432" s="17"/>
    </row>
    <row r="433" spans="1:93" s="51" customFormat="1">
      <c r="A433" s="451" t="s">
        <v>5180</v>
      </c>
      <c r="B433" s="83" t="s">
        <v>709</v>
      </c>
      <c r="C433" s="237" t="s">
        <v>672</v>
      </c>
      <c r="D433" s="86" t="s">
        <v>3056</v>
      </c>
      <c r="E433" s="92" t="s">
        <v>5179</v>
      </c>
      <c r="F433" s="451" t="s">
        <v>5180</v>
      </c>
      <c r="G433" s="59" t="s">
        <v>1580</v>
      </c>
      <c r="H433" s="449" t="s">
        <v>5181</v>
      </c>
      <c r="I433" s="244">
        <v>34315.199999999997</v>
      </c>
      <c r="J433" s="310">
        <v>0</v>
      </c>
      <c r="K433" s="81">
        <v>0</v>
      </c>
      <c r="L433" s="81">
        <v>0</v>
      </c>
      <c r="M433" s="85">
        <v>0</v>
      </c>
      <c r="N433" s="81">
        <v>0</v>
      </c>
      <c r="O433" s="81">
        <v>0</v>
      </c>
      <c r="P433" s="85">
        <v>174.09</v>
      </c>
      <c r="Q433" s="81">
        <v>0</v>
      </c>
      <c r="R433" s="85">
        <v>17981.32</v>
      </c>
      <c r="S433" s="81">
        <v>11459.789999999997</v>
      </c>
      <c r="T433" s="227" t="s">
        <v>1581</v>
      </c>
      <c r="U433" s="496">
        <v>59</v>
      </c>
      <c r="V433" s="237" t="s">
        <v>672</v>
      </c>
      <c r="W433" s="86" t="s">
        <v>3056</v>
      </c>
      <c r="X433" s="92" t="s">
        <v>5179</v>
      </c>
      <c r="Y433" s="262">
        <v>3600600117617</v>
      </c>
      <c r="Z433" s="228" t="s">
        <v>1581</v>
      </c>
      <c r="AA433" s="266">
        <v>22855.41</v>
      </c>
      <c r="AB433" s="66">
        <v>17118.32</v>
      </c>
      <c r="AC433" s="65"/>
      <c r="AD433" s="266">
        <v>863</v>
      </c>
      <c r="AE433" s="266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6"/>
      <c r="AR433" s="65"/>
      <c r="AS433" s="65"/>
      <c r="AT433" s="65"/>
      <c r="AU433" s="65"/>
      <c r="AV433" s="148"/>
      <c r="AW433" s="65"/>
      <c r="AX433" s="65">
        <v>4700</v>
      </c>
      <c r="AY433" s="66"/>
      <c r="AZ433" s="66">
        <v>174.09</v>
      </c>
      <c r="BA433" s="74">
        <v>0</v>
      </c>
      <c r="BB433" s="66">
        <v>34315.199999999997</v>
      </c>
      <c r="BC433" s="66">
        <v>11459.789999999997</v>
      </c>
      <c r="BD433" s="252"/>
      <c r="BE433" s="170">
        <v>59</v>
      </c>
      <c r="BF433" s="101" t="s">
        <v>5549</v>
      </c>
      <c r="BG433" s="158" t="s">
        <v>3056</v>
      </c>
      <c r="BH433" s="92" t="s">
        <v>5179</v>
      </c>
      <c r="BI433" s="169">
        <v>17118.32</v>
      </c>
      <c r="BJ433" s="124">
        <v>17118.32</v>
      </c>
      <c r="BK433" s="124">
        <v>0</v>
      </c>
      <c r="BL433" s="158"/>
      <c r="BM433" s="48"/>
      <c r="BN433" s="67"/>
      <c r="BO433" s="67"/>
      <c r="BP433" s="48"/>
      <c r="BQ433" s="368">
        <v>22</v>
      </c>
      <c r="BR433" s="380" t="s">
        <v>716</v>
      </c>
      <c r="BS433" s="381" t="s">
        <v>709</v>
      </c>
      <c r="BT433" s="382" t="s">
        <v>1</v>
      </c>
      <c r="BU433" s="383" t="s">
        <v>707</v>
      </c>
      <c r="BV433" s="384" t="s">
        <v>1581</v>
      </c>
      <c r="BW433" s="384">
        <v>60220</v>
      </c>
      <c r="BX433" s="385" t="s">
        <v>5671</v>
      </c>
      <c r="BY433" s="76"/>
      <c r="BZ433" s="495">
        <v>59</v>
      </c>
      <c r="CA433" s="320" t="b">
        <f>EXACT(A433,CH433)</f>
        <v>1</v>
      </c>
      <c r="CB433" s="318" t="b">
        <f>EXACT(D433,CF433)</f>
        <v>1</v>
      </c>
      <c r="CC433" s="318" t="b">
        <f>EXACT(E433,CG433)</f>
        <v>1</v>
      </c>
      <c r="CD433" s="502">
        <f>+S433-BC433</f>
        <v>0</v>
      </c>
      <c r="CE433" s="51" t="s">
        <v>672</v>
      </c>
      <c r="CF433" s="157" t="s">
        <v>3056</v>
      </c>
      <c r="CG433" s="99" t="s">
        <v>5179</v>
      </c>
      <c r="CH433" s="311">
        <v>3600600117617</v>
      </c>
      <c r="CK433" s="276"/>
      <c r="CM433" s="273"/>
      <c r="CN433" s="17"/>
      <c r="CO433" s="158"/>
    </row>
    <row r="434" spans="1:93" s="51" customFormat="1">
      <c r="A434" s="452" t="s">
        <v>4917</v>
      </c>
      <c r="B434" s="83" t="s">
        <v>709</v>
      </c>
      <c r="C434" s="129" t="s">
        <v>672</v>
      </c>
      <c r="D434" s="158" t="s">
        <v>229</v>
      </c>
      <c r="E434" s="92" t="s">
        <v>1657</v>
      </c>
      <c r="F434" s="452" t="s">
        <v>4917</v>
      </c>
      <c r="G434" s="59" t="s">
        <v>1580</v>
      </c>
      <c r="H434" s="449" t="s">
        <v>1678</v>
      </c>
      <c r="I434" s="234">
        <v>22788</v>
      </c>
      <c r="J434" s="234">
        <v>0</v>
      </c>
      <c r="K434" s="234">
        <v>0</v>
      </c>
      <c r="L434" s="234">
        <v>0</v>
      </c>
      <c r="M434" s="85">
        <v>1692</v>
      </c>
      <c r="N434" s="85">
        <v>0</v>
      </c>
      <c r="O434" s="234">
        <v>0</v>
      </c>
      <c r="P434" s="234">
        <v>0</v>
      </c>
      <c r="Q434" s="234">
        <v>0</v>
      </c>
      <c r="R434" s="234">
        <v>15012.48</v>
      </c>
      <c r="S434" s="234">
        <v>9467.52</v>
      </c>
      <c r="T434" s="227" t="s">
        <v>1581</v>
      </c>
      <c r="U434" s="496">
        <v>464</v>
      </c>
      <c r="V434" s="129" t="s">
        <v>672</v>
      </c>
      <c r="W434" s="158" t="s">
        <v>229</v>
      </c>
      <c r="X434" s="92" t="s">
        <v>1657</v>
      </c>
      <c r="Y434" s="262">
        <v>3600600265616</v>
      </c>
      <c r="Z434" s="228" t="s">
        <v>1581</v>
      </c>
      <c r="AA434" s="54">
        <v>15012.48</v>
      </c>
      <c r="AB434" s="55">
        <v>12257.48</v>
      </c>
      <c r="AC434" s="56"/>
      <c r="AD434" s="175">
        <v>863</v>
      </c>
      <c r="AE434" s="175">
        <v>424</v>
      </c>
      <c r="AF434" s="55">
        <v>1468</v>
      </c>
      <c r="AG434" s="55">
        <v>0</v>
      </c>
      <c r="AH434" s="55"/>
      <c r="AI434" s="55"/>
      <c r="AJ434" s="55"/>
      <c r="AK434" s="55"/>
      <c r="AL434" s="55"/>
      <c r="AM434" s="57"/>
      <c r="AN434" s="57"/>
      <c r="AO434" s="57"/>
      <c r="AP434" s="57"/>
      <c r="AQ434" s="58"/>
      <c r="AR434" s="58"/>
      <c r="AS434" s="57"/>
      <c r="AT434" s="57"/>
      <c r="AU434" s="57"/>
      <c r="AV434" s="147"/>
      <c r="AW434" s="57"/>
      <c r="AX434" s="57">
        <v>0</v>
      </c>
      <c r="AY434" s="58"/>
      <c r="AZ434" s="58">
        <v>0</v>
      </c>
      <c r="BA434" s="74">
        <v>0</v>
      </c>
      <c r="BB434" s="58">
        <v>24480</v>
      </c>
      <c r="BC434" s="58">
        <v>9467.52</v>
      </c>
      <c r="BD434" s="252"/>
      <c r="BE434" s="170">
        <v>465</v>
      </c>
      <c r="BF434" s="101" t="s">
        <v>114</v>
      </c>
      <c r="BG434" s="158" t="s">
        <v>229</v>
      </c>
      <c r="BH434" s="92" t="s">
        <v>1657</v>
      </c>
      <c r="BI434" s="58">
        <v>12257.48</v>
      </c>
      <c r="BJ434" s="58">
        <v>12257.48</v>
      </c>
      <c r="BK434" s="58">
        <v>0</v>
      </c>
      <c r="BL434" s="158"/>
      <c r="BM434" s="59"/>
      <c r="BN434" s="60"/>
      <c r="BO434" s="60"/>
      <c r="BP434" s="59"/>
      <c r="BQ434" s="370" t="s">
        <v>158</v>
      </c>
      <c r="BR434" s="387" t="s">
        <v>700</v>
      </c>
      <c r="BS434" s="381" t="s">
        <v>709</v>
      </c>
      <c r="BT434" s="388" t="s">
        <v>159</v>
      </c>
      <c r="BU434" s="388" t="s">
        <v>160</v>
      </c>
      <c r="BV434" s="388" t="s">
        <v>1581</v>
      </c>
      <c r="BW434" s="389">
        <v>60170</v>
      </c>
      <c r="BX434" s="389" t="s">
        <v>161</v>
      </c>
      <c r="BZ434" s="495">
        <v>465</v>
      </c>
      <c r="CA434" s="320" t="b">
        <f>EXACT(A434,CH434)</f>
        <v>1</v>
      </c>
      <c r="CB434" s="318" t="b">
        <f>EXACT(D434,CF434)</f>
        <v>1</v>
      </c>
      <c r="CC434" s="318" t="b">
        <f>EXACT(E434,CG434)</f>
        <v>1</v>
      </c>
      <c r="CD434" s="502">
        <f>+S433-BC433</f>
        <v>0</v>
      </c>
      <c r="CE434" s="17" t="s">
        <v>672</v>
      </c>
      <c r="CF434" s="17" t="s">
        <v>229</v>
      </c>
      <c r="CG434" s="103" t="s">
        <v>1657</v>
      </c>
      <c r="CH434" s="275">
        <v>3600600265616</v>
      </c>
      <c r="CI434" s="447"/>
      <c r="CJ434" s="17"/>
      <c r="CK434" s="276"/>
      <c r="CL434" s="17"/>
      <c r="CM434" s="273"/>
      <c r="CN434" s="17"/>
      <c r="CO434" s="158"/>
    </row>
    <row r="435" spans="1:93" s="51" customFormat="1">
      <c r="A435" s="451" t="s">
        <v>5368</v>
      </c>
      <c r="B435" s="83" t="s">
        <v>709</v>
      </c>
      <c r="C435" s="237" t="s">
        <v>686</v>
      </c>
      <c r="D435" s="86" t="s">
        <v>5367</v>
      </c>
      <c r="E435" s="92" t="s">
        <v>3412</v>
      </c>
      <c r="F435" s="451" t="s">
        <v>5368</v>
      </c>
      <c r="G435" s="59" t="s">
        <v>1580</v>
      </c>
      <c r="H435" s="449" t="s">
        <v>5369</v>
      </c>
      <c r="I435" s="244">
        <v>41293.199999999997</v>
      </c>
      <c r="J435" s="310">
        <v>0</v>
      </c>
      <c r="K435" s="81">
        <v>16.100000000000001</v>
      </c>
      <c r="L435" s="81">
        <v>0</v>
      </c>
      <c r="M435" s="85">
        <v>0</v>
      </c>
      <c r="N435" s="81">
        <v>0</v>
      </c>
      <c r="O435" s="81">
        <v>0</v>
      </c>
      <c r="P435" s="85">
        <v>922.59</v>
      </c>
      <c r="Q435" s="81">
        <v>0</v>
      </c>
      <c r="R435" s="85">
        <v>27378.94</v>
      </c>
      <c r="S435" s="81">
        <v>13007.769999999997</v>
      </c>
      <c r="T435" s="227" t="s">
        <v>1581</v>
      </c>
      <c r="U435" s="496">
        <v>757</v>
      </c>
      <c r="V435" s="237" t="s">
        <v>686</v>
      </c>
      <c r="W435" s="86" t="s">
        <v>5367</v>
      </c>
      <c r="X435" s="92" t="s">
        <v>3412</v>
      </c>
      <c r="Y435" s="262">
        <v>3600700001459</v>
      </c>
      <c r="Z435" s="228" t="s">
        <v>1581</v>
      </c>
      <c r="AA435" s="55">
        <v>28301.53</v>
      </c>
      <c r="AB435" s="55">
        <v>26515.94</v>
      </c>
      <c r="AC435" s="59"/>
      <c r="AD435" s="175">
        <v>863</v>
      </c>
      <c r="AE435" s="175"/>
      <c r="AF435" s="59">
        <v>0</v>
      </c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>
        <v>0</v>
      </c>
      <c r="AS435" s="59"/>
      <c r="AT435" s="59"/>
      <c r="AU435" s="59"/>
      <c r="AV435" s="148"/>
      <c r="AW435" s="59"/>
      <c r="AX435" s="59">
        <v>0</v>
      </c>
      <c r="AY435" s="59"/>
      <c r="AZ435" s="55">
        <v>922.59</v>
      </c>
      <c r="BA435" s="74">
        <v>0</v>
      </c>
      <c r="BB435" s="55">
        <v>41309.299999999996</v>
      </c>
      <c r="BC435" s="55">
        <v>13007.769999999997</v>
      </c>
      <c r="BD435" s="252"/>
      <c r="BE435" s="170">
        <v>758</v>
      </c>
      <c r="BF435" s="101" t="s">
        <v>5606</v>
      </c>
      <c r="BG435" s="158" t="s">
        <v>5367</v>
      </c>
      <c r="BH435" s="92" t="s">
        <v>3412</v>
      </c>
      <c r="BI435" s="140">
        <v>26515.94</v>
      </c>
      <c r="BJ435" s="140">
        <v>26515.94</v>
      </c>
      <c r="BK435" s="124">
        <v>0</v>
      </c>
      <c r="BL435" s="158"/>
      <c r="BM435" s="59"/>
      <c r="BN435" s="59"/>
      <c r="BO435" s="59"/>
      <c r="BP435" s="48"/>
      <c r="BQ435" s="368" t="s">
        <v>5771</v>
      </c>
      <c r="BR435" s="380" t="s">
        <v>709</v>
      </c>
      <c r="BS435" s="381" t="s">
        <v>5772</v>
      </c>
      <c r="BT435" s="382" t="s">
        <v>719</v>
      </c>
      <c r="BU435" s="383" t="s">
        <v>719</v>
      </c>
      <c r="BV435" s="384" t="s">
        <v>1581</v>
      </c>
      <c r="BW435" s="384">
        <v>60140</v>
      </c>
      <c r="BX435" s="385" t="s">
        <v>5773</v>
      </c>
      <c r="BY435" s="76"/>
      <c r="BZ435" s="495">
        <v>757</v>
      </c>
      <c r="CA435" s="320" t="b">
        <f>EXACT(A435,CH435)</f>
        <v>1</v>
      </c>
      <c r="CB435" s="318" t="b">
        <f>EXACT(D435,CF435)</f>
        <v>1</v>
      </c>
      <c r="CC435" s="318" t="b">
        <f>EXACT(E435,CG435)</f>
        <v>1</v>
      </c>
      <c r="CD435" s="502">
        <f>+S434-BC434</f>
        <v>0</v>
      </c>
      <c r="CE435" s="51" t="s">
        <v>686</v>
      </c>
      <c r="CF435" s="17" t="s">
        <v>5367</v>
      </c>
      <c r="CG435" s="103" t="s">
        <v>3412</v>
      </c>
      <c r="CH435" s="275">
        <v>3600700001459</v>
      </c>
      <c r="CI435" s="447"/>
      <c r="CK435" s="276"/>
      <c r="CM435" s="273"/>
      <c r="CN435" s="17"/>
      <c r="CO435" s="157"/>
    </row>
    <row r="436" spans="1:93" s="51" customFormat="1">
      <c r="A436" s="452" t="s">
        <v>4885</v>
      </c>
      <c r="B436" s="83" t="s">
        <v>709</v>
      </c>
      <c r="C436" s="129" t="s">
        <v>686</v>
      </c>
      <c r="D436" s="158" t="s">
        <v>1403</v>
      </c>
      <c r="E436" s="92" t="s">
        <v>3744</v>
      </c>
      <c r="F436" s="452" t="s">
        <v>4885</v>
      </c>
      <c r="G436" s="59" t="s">
        <v>1580</v>
      </c>
      <c r="H436" s="449" t="s">
        <v>3466</v>
      </c>
      <c r="I436" s="234">
        <v>41663.199999999997</v>
      </c>
      <c r="J436" s="234">
        <v>0</v>
      </c>
      <c r="K436" s="234">
        <v>20.25</v>
      </c>
      <c r="L436" s="234">
        <v>0</v>
      </c>
      <c r="M436" s="85">
        <v>0</v>
      </c>
      <c r="N436" s="85">
        <v>0</v>
      </c>
      <c r="O436" s="234">
        <v>0</v>
      </c>
      <c r="P436" s="234">
        <v>960.01</v>
      </c>
      <c r="Q436" s="234">
        <v>0</v>
      </c>
      <c r="R436" s="234">
        <v>16023</v>
      </c>
      <c r="S436" s="234">
        <v>24700.439999999995</v>
      </c>
      <c r="T436" s="227" t="s">
        <v>1581</v>
      </c>
      <c r="U436" s="496">
        <v>410</v>
      </c>
      <c r="V436" s="129" t="s">
        <v>686</v>
      </c>
      <c r="W436" s="158" t="s">
        <v>1403</v>
      </c>
      <c r="X436" s="92" t="s">
        <v>3744</v>
      </c>
      <c r="Y436" s="262">
        <v>3600700003877</v>
      </c>
      <c r="Z436" s="228" t="s">
        <v>1581</v>
      </c>
      <c r="AA436" s="266">
        <v>16983.009999999998</v>
      </c>
      <c r="AB436" s="66">
        <v>13240</v>
      </c>
      <c r="AC436" s="65"/>
      <c r="AD436" s="266">
        <v>863</v>
      </c>
      <c r="AE436" s="266">
        <v>424</v>
      </c>
      <c r="AF436" s="65">
        <v>1496</v>
      </c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148"/>
      <c r="AW436" s="65"/>
      <c r="AX436" s="65">
        <v>0</v>
      </c>
      <c r="AY436" s="66"/>
      <c r="AZ436" s="66">
        <v>960.01</v>
      </c>
      <c r="BA436" s="74">
        <v>0</v>
      </c>
      <c r="BB436" s="66">
        <v>41683.449999999997</v>
      </c>
      <c r="BC436" s="66">
        <v>24700.44</v>
      </c>
      <c r="BD436" s="252"/>
      <c r="BE436" s="170">
        <v>411</v>
      </c>
      <c r="BF436" s="101" t="s">
        <v>3549</v>
      </c>
      <c r="BG436" s="158" t="s">
        <v>1403</v>
      </c>
      <c r="BH436" s="92" t="s">
        <v>3744</v>
      </c>
      <c r="BI436" s="169">
        <v>13240</v>
      </c>
      <c r="BJ436" s="124">
        <v>13240</v>
      </c>
      <c r="BK436" s="124">
        <v>0</v>
      </c>
      <c r="BL436" s="158"/>
      <c r="BM436" s="48"/>
      <c r="BN436" s="67"/>
      <c r="BO436" s="67"/>
      <c r="BP436" s="59"/>
      <c r="BQ436" s="369" t="s">
        <v>3673</v>
      </c>
      <c r="BR436" s="380" t="s">
        <v>709</v>
      </c>
      <c r="BS436" s="381" t="s">
        <v>3660</v>
      </c>
      <c r="BT436" s="383" t="s">
        <v>719</v>
      </c>
      <c r="BU436" s="383" t="s">
        <v>719</v>
      </c>
      <c r="BV436" s="383" t="s">
        <v>1581</v>
      </c>
      <c r="BW436" s="383">
        <v>60140</v>
      </c>
      <c r="BX436" s="385" t="s">
        <v>3674</v>
      </c>
      <c r="BY436" s="84"/>
      <c r="BZ436" s="495">
        <v>411</v>
      </c>
      <c r="CA436" s="320" t="b">
        <f>EXACT(A436,CH436)</f>
        <v>1</v>
      </c>
      <c r="CB436" s="318" t="b">
        <f>EXACT(D436,CF436)</f>
        <v>1</v>
      </c>
      <c r="CC436" s="318" t="b">
        <f>EXACT(E436,CG436)</f>
        <v>1</v>
      </c>
      <c r="CD436" s="502">
        <f>+S435-BC435</f>
        <v>0</v>
      </c>
      <c r="CE436" s="157" t="s">
        <v>686</v>
      </c>
      <c r="CF436" s="157" t="s">
        <v>1403</v>
      </c>
      <c r="CG436" s="99" t="s">
        <v>3744</v>
      </c>
      <c r="CH436" s="311">
        <v>3600700003877</v>
      </c>
      <c r="CI436" s="447"/>
      <c r="CK436" s="276"/>
      <c r="CL436" s="157"/>
      <c r="CM436" s="273"/>
      <c r="CN436" s="17"/>
      <c r="CO436" s="158"/>
    </row>
    <row r="437" spans="1:93" s="51" customFormat="1">
      <c r="A437" s="452" t="s">
        <v>5026</v>
      </c>
      <c r="B437" s="83" t="s">
        <v>709</v>
      </c>
      <c r="C437" s="129" t="s">
        <v>672</v>
      </c>
      <c r="D437" s="158" t="s">
        <v>1374</v>
      </c>
      <c r="E437" s="92" t="s">
        <v>1375</v>
      </c>
      <c r="F437" s="452" t="s">
        <v>5026</v>
      </c>
      <c r="G437" s="59" t="s">
        <v>1580</v>
      </c>
      <c r="H437" s="449" t="s">
        <v>1853</v>
      </c>
      <c r="I437" s="234">
        <v>31479.8</v>
      </c>
      <c r="J437" s="234">
        <v>0</v>
      </c>
      <c r="K437" s="234">
        <v>225.75</v>
      </c>
      <c r="L437" s="234">
        <v>0</v>
      </c>
      <c r="M437" s="85">
        <v>2906</v>
      </c>
      <c r="N437" s="85">
        <v>0</v>
      </c>
      <c r="O437" s="234">
        <v>0</v>
      </c>
      <c r="P437" s="234">
        <v>188.91</v>
      </c>
      <c r="Q437" s="234">
        <v>0</v>
      </c>
      <c r="R437" s="234">
        <v>14237</v>
      </c>
      <c r="S437" s="234">
        <v>20185.640000000003</v>
      </c>
      <c r="T437" s="227" t="s">
        <v>1581</v>
      </c>
      <c r="U437" s="496">
        <v>658</v>
      </c>
      <c r="V437" s="129" t="s">
        <v>672</v>
      </c>
      <c r="W437" s="158" t="s">
        <v>1374</v>
      </c>
      <c r="X437" s="92" t="s">
        <v>1375</v>
      </c>
      <c r="Y437" s="262">
        <v>3600700004261</v>
      </c>
      <c r="Z437" s="228" t="s">
        <v>1581</v>
      </c>
      <c r="AA437" s="266">
        <v>14425.91</v>
      </c>
      <c r="AB437" s="66">
        <v>12950</v>
      </c>
      <c r="AC437" s="65"/>
      <c r="AD437" s="266">
        <v>863</v>
      </c>
      <c r="AE437" s="266">
        <v>424</v>
      </c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148"/>
      <c r="AW437" s="65"/>
      <c r="AX437" s="65">
        <v>0</v>
      </c>
      <c r="AY437" s="65"/>
      <c r="AZ437" s="65">
        <v>188.91</v>
      </c>
      <c r="BA437" s="57">
        <v>0</v>
      </c>
      <c r="BB437" s="65">
        <v>34611.550000000003</v>
      </c>
      <c r="BC437" s="65">
        <v>20185.640000000003</v>
      </c>
      <c r="BD437" s="252"/>
      <c r="BE437" s="170">
        <v>659</v>
      </c>
      <c r="BF437" s="282" t="s">
        <v>2232</v>
      </c>
      <c r="BG437" s="158" t="s">
        <v>1374</v>
      </c>
      <c r="BH437" s="92" t="s">
        <v>1375</v>
      </c>
      <c r="BI437" s="65">
        <v>12950</v>
      </c>
      <c r="BJ437" s="57">
        <v>12950</v>
      </c>
      <c r="BK437" s="171">
        <v>0</v>
      </c>
      <c r="BL437" s="158"/>
      <c r="BM437" s="48"/>
      <c r="BN437" s="67"/>
      <c r="BO437" s="67"/>
      <c r="BP437" s="59"/>
      <c r="BQ437" s="370" t="s">
        <v>1401</v>
      </c>
      <c r="BR437" s="387" t="s">
        <v>676</v>
      </c>
      <c r="BS437" s="381" t="s">
        <v>51</v>
      </c>
      <c r="BT437" s="388" t="s">
        <v>1299</v>
      </c>
      <c r="BU437" s="388" t="s">
        <v>719</v>
      </c>
      <c r="BV437" s="388" t="s">
        <v>1581</v>
      </c>
      <c r="BW437" s="389">
        <v>60140</v>
      </c>
      <c r="BX437" s="385"/>
      <c r="BY437" s="22"/>
      <c r="BZ437" s="495">
        <v>659</v>
      </c>
      <c r="CA437" s="320" t="b">
        <f>EXACT(A437,CH437)</f>
        <v>1</v>
      </c>
      <c r="CB437" s="318" t="b">
        <f>EXACT(D437,CF437)</f>
        <v>1</v>
      </c>
      <c r="CC437" s="318" t="b">
        <f>EXACT(E437,CG437)</f>
        <v>1</v>
      </c>
      <c r="CD437" s="502">
        <f>+S436-BC436</f>
        <v>0</v>
      </c>
      <c r="CE437" s="17" t="s">
        <v>672</v>
      </c>
      <c r="CF437" s="17" t="s">
        <v>1374</v>
      </c>
      <c r="CG437" s="103" t="s">
        <v>1375</v>
      </c>
      <c r="CH437" s="275">
        <v>3600700004261</v>
      </c>
      <c r="CJ437" s="17"/>
      <c r="CK437" s="276"/>
      <c r="CL437" s="17"/>
      <c r="CM437" s="273"/>
      <c r="CN437" s="17"/>
      <c r="CO437" s="157"/>
    </row>
    <row r="438" spans="1:93" s="51" customFormat="1">
      <c r="A438" s="452" t="s">
        <v>5011</v>
      </c>
      <c r="B438" s="83" t="s">
        <v>709</v>
      </c>
      <c r="C438" s="129" t="s">
        <v>686</v>
      </c>
      <c r="D438" s="158" t="s">
        <v>1211</v>
      </c>
      <c r="E438" s="92" t="s">
        <v>514</v>
      </c>
      <c r="F438" s="452" t="s">
        <v>5011</v>
      </c>
      <c r="G438" s="59" t="s">
        <v>1580</v>
      </c>
      <c r="H438" s="449" t="s">
        <v>1846</v>
      </c>
      <c r="I438" s="234">
        <v>21905.1</v>
      </c>
      <c r="J438" s="234">
        <v>0</v>
      </c>
      <c r="K438" s="234">
        <v>87.68</v>
      </c>
      <c r="L438" s="234">
        <v>0</v>
      </c>
      <c r="M438" s="85">
        <v>2015</v>
      </c>
      <c r="N438" s="85">
        <v>0</v>
      </c>
      <c r="O438" s="234">
        <v>0</v>
      </c>
      <c r="P438" s="234">
        <v>0</v>
      </c>
      <c r="Q438" s="234">
        <v>0</v>
      </c>
      <c r="R438" s="234">
        <v>2902</v>
      </c>
      <c r="S438" s="234">
        <v>21105.78</v>
      </c>
      <c r="T438" s="227" t="s">
        <v>1581</v>
      </c>
      <c r="U438" s="496">
        <v>623</v>
      </c>
      <c r="V438" s="129" t="s">
        <v>686</v>
      </c>
      <c r="W438" s="158" t="s">
        <v>1211</v>
      </c>
      <c r="X438" s="92" t="s">
        <v>514</v>
      </c>
      <c r="Y438" s="262">
        <v>3600700004393</v>
      </c>
      <c r="Z438" s="228" t="s">
        <v>1581</v>
      </c>
      <c r="AA438" s="266">
        <v>2902</v>
      </c>
      <c r="AB438" s="66">
        <v>1615</v>
      </c>
      <c r="AC438" s="65"/>
      <c r="AD438" s="266">
        <v>863</v>
      </c>
      <c r="AE438" s="266">
        <v>424</v>
      </c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148"/>
      <c r="AW438" s="65"/>
      <c r="AX438" s="65">
        <v>0</v>
      </c>
      <c r="AY438" s="66"/>
      <c r="AZ438" s="66">
        <v>0</v>
      </c>
      <c r="BA438" s="74">
        <v>0</v>
      </c>
      <c r="BB438" s="66">
        <v>24007.78</v>
      </c>
      <c r="BC438" s="66">
        <v>21105.78</v>
      </c>
      <c r="BD438" s="252"/>
      <c r="BE438" s="170">
        <v>624</v>
      </c>
      <c r="BF438" s="101" t="s">
        <v>2226</v>
      </c>
      <c r="BG438" s="158" t="s">
        <v>1211</v>
      </c>
      <c r="BH438" s="92" t="s">
        <v>514</v>
      </c>
      <c r="BI438" s="66">
        <v>1615</v>
      </c>
      <c r="BJ438" s="58">
        <v>1615</v>
      </c>
      <c r="BK438" s="124">
        <v>0</v>
      </c>
      <c r="BL438" s="158"/>
      <c r="BM438" s="48" t="s">
        <v>704</v>
      </c>
      <c r="BN438" s="67"/>
      <c r="BO438" s="67"/>
      <c r="BP438" s="48"/>
      <c r="BQ438" s="368">
        <v>57</v>
      </c>
      <c r="BR438" s="380" t="s">
        <v>676</v>
      </c>
      <c r="BS438" s="381" t="s">
        <v>709</v>
      </c>
      <c r="BT438" s="382" t="s">
        <v>1299</v>
      </c>
      <c r="BU438" s="383" t="s">
        <v>719</v>
      </c>
      <c r="BV438" s="384" t="s">
        <v>1581</v>
      </c>
      <c r="BW438" s="384">
        <v>60140</v>
      </c>
      <c r="BX438" s="385" t="s">
        <v>1348</v>
      </c>
      <c r="BY438" s="23"/>
      <c r="BZ438" s="475">
        <v>624</v>
      </c>
      <c r="CA438" s="320" t="b">
        <f>EXACT(A438,CH438)</f>
        <v>1</v>
      </c>
      <c r="CB438" s="318" t="b">
        <f>EXACT(D438,CF438)</f>
        <v>1</v>
      </c>
      <c r="CC438" s="318" t="b">
        <f>EXACT(E438,CG438)</f>
        <v>1</v>
      </c>
      <c r="CD438" s="502">
        <f>+S437-BC437</f>
        <v>0</v>
      </c>
      <c r="CE438" s="17" t="s">
        <v>686</v>
      </c>
      <c r="CF438" s="157" t="s">
        <v>1211</v>
      </c>
      <c r="CG438" s="103" t="s">
        <v>514</v>
      </c>
      <c r="CH438" s="275">
        <v>3600700004393</v>
      </c>
      <c r="CJ438" s="17"/>
      <c r="CK438" s="276"/>
      <c r="CL438" s="17"/>
      <c r="CM438" s="273"/>
      <c r="CN438" s="17"/>
      <c r="CO438" s="17"/>
    </row>
    <row r="439" spans="1:93" s="51" customFormat="1">
      <c r="A439" s="511" t="s">
        <v>8508</v>
      </c>
      <c r="B439" s="83" t="s">
        <v>709</v>
      </c>
      <c r="C439" s="237" t="s">
        <v>686</v>
      </c>
      <c r="D439" s="17" t="s">
        <v>3366</v>
      </c>
      <c r="E439" s="75" t="s">
        <v>8404</v>
      </c>
      <c r="F439" s="514" t="s">
        <v>8508</v>
      </c>
      <c r="G439" s="59" t="s">
        <v>1580</v>
      </c>
      <c r="H439" s="98" t="s">
        <v>8604</v>
      </c>
      <c r="I439" s="133">
        <v>48869.599999999999</v>
      </c>
      <c r="J439" s="167">
        <v>0</v>
      </c>
      <c r="K439" s="18">
        <v>0</v>
      </c>
      <c r="L439" s="18">
        <v>0</v>
      </c>
      <c r="M439" s="53">
        <v>0</v>
      </c>
      <c r="N439" s="18">
        <v>0</v>
      </c>
      <c r="O439" s="18">
        <v>0</v>
      </c>
      <c r="P439" s="53">
        <v>1194.01</v>
      </c>
      <c r="Q439" s="18">
        <v>0</v>
      </c>
      <c r="R439" s="53">
        <v>28342</v>
      </c>
      <c r="S439" s="18">
        <v>14697.18</v>
      </c>
      <c r="T439" s="227" t="s">
        <v>1581</v>
      </c>
      <c r="U439" s="496">
        <v>1291</v>
      </c>
      <c r="V439" s="516" t="s">
        <v>686</v>
      </c>
      <c r="W439" s="17" t="s">
        <v>3366</v>
      </c>
      <c r="X439" s="17" t="s">
        <v>8404</v>
      </c>
      <c r="Y439" s="261">
        <v>3600700011110</v>
      </c>
      <c r="Z439" s="228" t="s">
        <v>1581</v>
      </c>
      <c r="AA439" s="266">
        <v>34172.420000000006</v>
      </c>
      <c r="AB439" s="65">
        <v>27055</v>
      </c>
      <c r="AC439" s="65"/>
      <c r="AD439" s="65">
        <v>863</v>
      </c>
      <c r="AE439" s="65">
        <v>424</v>
      </c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148"/>
      <c r="AW439" s="65"/>
      <c r="AX439" s="65">
        <v>4636.41</v>
      </c>
      <c r="AY439" s="65"/>
      <c r="AZ439" s="65">
        <v>1194.01</v>
      </c>
      <c r="BA439" s="57">
        <v>0</v>
      </c>
      <c r="BB439" s="65">
        <v>48869.599999999999</v>
      </c>
      <c r="BC439" s="65">
        <v>14697.179999999993</v>
      </c>
      <c r="BD439" s="260"/>
      <c r="BE439" s="170">
        <v>1293</v>
      </c>
      <c r="BF439" s="163" t="s">
        <v>8699</v>
      </c>
      <c r="BG439" s="51" t="s">
        <v>3366</v>
      </c>
      <c r="BH439" s="17" t="s">
        <v>8404</v>
      </c>
      <c r="BI439" s="171">
        <v>27055</v>
      </c>
      <c r="BJ439" s="172">
        <v>27055</v>
      </c>
      <c r="BK439" s="171">
        <v>0</v>
      </c>
      <c r="BL439" s="17"/>
      <c r="BM439" s="48"/>
      <c r="BN439" s="67"/>
      <c r="BO439" s="67"/>
      <c r="BP439" s="48"/>
      <c r="BQ439" s="435" t="s">
        <v>8814</v>
      </c>
      <c r="BR439" s="380">
        <v>21</v>
      </c>
      <c r="BS439" s="381"/>
      <c r="BT439" s="382" t="s">
        <v>719</v>
      </c>
      <c r="BU439" s="383" t="s">
        <v>719</v>
      </c>
      <c r="BV439" s="384" t="s">
        <v>1581</v>
      </c>
      <c r="BW439" s="384">
        <v>60140</v>
      </c>
      <c r="BX439" s="385" t="s">
        <v>8815</v>
      </c>
      <c r="BY439" s="22"/>
      <c r="BZ439" s="495">
        <v>1291</v>
      </c>
      <c r="CA439" s="320" t="b">
        <f>EXACT(A439,CH439)</f>
        <v>1</v>
      </c>
      <c r="CB439" s="318" t="b">
        <f>EXACT(D439,CF439)</f>
        <v>1</v>
      </c>
      <c r="CC439" s="318" t="b">
        <f>EXACT(E439,CG439)</f>
        <v>1</v>
      </c>
      <c r="CD439" s="502">
        <f>+S438-BC438</f>
        <v>0</v>
      </c>
      <c r="CE439" s="17" t="s">
        <v>686</v>
      </c>
      <c r="CF439" s="51" t="s">
        <v>3366</v>
      </c>
      <c r="CG439" s="51" t="s">
        <v>8404</v>
      </c>
      <c r="CH439" s="312">
        <v>3600700011110</v>
      </c>
      <c r="CI439" s="447"/>
      <c r="CK439" s="276"/>
      <c r="CL439" s="17"/>
      <c r="CM439" s="273"/>
      <c r="CN439" s="17"/>
      <c r="CO439" s="157"/>
    </row>
    <row r="440" spans="1:93" s="51" customFormat="1">
      <c r="A440" s="452" t="s">
        <v>4654</v>
      </c>
      <c r="B440" s="83" t="s">
        <v>709</v>
      </c>
      <c r="C440" s="129" t="s">
        <v>672</v>
      </c>
      <c r="D440" s="158" t="s">
        <v>175</v>
      </c>
      <c r="E440" s="92" t="s">
        <v>1232</v>
      </c>
      <c r="F440" s="452" t="s">
        <v>4654</v>
      </c>
      <c r="G440" s="59" t="s">
        <v>1580</v>
      </c>
      <c r="H440" s="449" t="s">
        <v>1018</v>
      </c>
      <c r="I440" s="234">
        <v>27806.400000000001</v>
      </c>
      <c r="J440" s="234">
        <v>0</v>
      </c>
      <c r="K440" s="234">
        <v>93.98</v>
      </c>
      <c r="L440" s="234">
        <v>0</v>
      </c>
      <c r="M440" s="85">
        <v>2055</v>
      </c>
      <c r="N440" s="85">
        <v>0</v>
      </c>
      <c r="O440" s="234">
        <v>0</v>
      </c>
      <c r="P440" s="234">
        <v>0</v>
      </c>
      <c r="Q440" s="234">
        <v>0</v>
      </c>
      <c r="R440" s="234">
        <v>17094</v>
      </c>
      <c r="S440" s="234">
        <v>12861.380000000001</v>
      </c>
      <c r="T440" s="227" t="s">
        <v>1581</v>
      </c>
      <c r="U440" s="496">
        <v>988</v>
      </c>
      <c r="V440" s="129" t="s">
        <v>672</v>
      </c>
      <c r="W440" s="158" t="s">
        <v>175</v>
      </c>
      <c r="X440" s="92" t="s">
        <v>1232</v>
      </c>
      <c r="Y440" s="262">
        <v>3600700016405</v>
      </c>
      <c r="Z440" s="228" t="s">
        <v>1581</v>
      </c>
      <c r="AA440" s="266">
        <v>17094</v>
      </c>
      <c r="AB440" s="55">
        <v>14520</v>
      </c>
      <c r="AC440" s="56"/>
      <c r="AD440" s="175">
        <v>1726</v>
      </c>
      <c r="AE440" s="175">
        <v>848</v>
      </c>
      <c r="AF440" s="55"/>
      <c r="AG440" s="55"/>
      <c r="AH440" s="55"/>
      <c r="AI440" s="55"/>
      <c r="AJ440" s="55"/>
      <c r="AK440" s="55"/>
      <c r="AL440" s="55"/>
      <c r="AM440" s="56"/>
      <c r="AN440" s="56"/>
      <c r="AO440" s="56"/>
      <c r="AP440" s="56"/>
      <c r="AQ440" s="73"/>
      <c r="AR440" s="65"/>
      <c r="AS440" s="65"/>
      <c r="AT440" s="65"/>
      <c r="AU440" s="56"/>
      <c r="AV440" s="148"/>
      <c r="AW440" s="56"/>
      <c r="AX440" s="56">
        <v>0</v>
      </c>
      <c r="AY440" s="73"/>
      <c r="AZ440" s="73">
        <v>0</v>
      </c>
      <c r="BA440" s="74">
        <v>0</v>
      </c>
      <c r="BB440" s="73">
        <v>29955.38</v>
      </c>
      <c r="BC440" s="73">
        <v>12861.380000000001</v>
      </c>
      <c r="BD440" s="252"/>
      <c r="BE440" s="170">
        <v>989</v>
      </c>
      <c r="BF440" s="101" t="s">
        <v>2299</v>
      </c>
      <c r="BG440" s="158" t="s">
        <v>175</v>
      </c>
      <c r="BH440" s="92" t="s">
        <v>1232</v>
      </c>
      <c r="BI440" s="73">
        <v>14520</v>
      </c>
      <c r="BJ440" s="73">
        <v>14520</v>
      </c>
      <c r="BK440" s="124">
        <v>0</v>
      </c>
      <c r="BL440" s="158"/>
      <c r="BM440" s="164"/>
      <c r="BN440" s="164"/>
      <c r="BO440" s="164"/>
      <c r="BP440" s="48"/>
      <c r="BQ440" s="368">
        <v>2101</v>
      </c>
      <c r="BR440" s="380" t="s">
        <v>676</v>
      </c>
      <c r="BS440" s="381" t="s">
        <v>709</v>
      </c>
      <c r="BT440" s="382" t="s">
        <v>1299</v>
      </c>
      <c r="BU440" s="383" t="s">
        <v>719</v>
      </c>
      <c r="BV440" s="383" t="s">
        <v>1581</v>
      </c>
      <c r="BW440" s="383">
        <v>60140</v>
      </c>
      <c r="BX440" s="385" t="s">
        <v>1352</v>
      </c>
      <c r="BY440" s="61"/>
      <c r="BZ440" s="475">
        <v>988</v>
      </c>
      <c r="CA440" s="320" t="b">
        <f>EXACT(A440,CH440)</f>
        <v>1</v>
      </c>
      <c r="CB440" s="318" t="b">
        <f>EXACT(D440,CF440)</f>
        <v>1</v>
      </c>
      <c r="CC440" s="318" t="b">
        <f>EXACT(E440,CG440)</f>
        <v>1</v>
      </c>
      <c r="CD440" s="502">
        <f>+S439-BC439</f>
        <v>0</v>
      </c>
      <c r="CE440" s="51" t="s">
        <v>672</v>
      </c>
      <c r="CF440" s="17" t="s">
        <v>175</v>
      </c>
      <c r="CG440" s="103" t="s">
        <v>1232</v>
      </c>
      <c r="CH440" s="311">
        <v>3600700016405</v>
      </c>
      <c r="CI440" s="447"/>
      <c r="CK440" s="276"/>
      <c r="CL440" s="17"/>
      <c r="CM440" s="273"/>
      <c r="CN440" s="17"/>
      <c r="CO440" s="158"/>
    </row>
    <row r="441" spans="1:93" s="51" customFormat="1">
      <c r="A441" s="451" t="s">
        <v>5444</v>
      </c>
      <c r="B441" s="83" t="s">
        <v>709</v>
      </c>
      <c r="C441" s="237" t="s">
        <v>672</v>
      </c>
      <c r="D441" s="86" t="s">
        <v>5440</v>
      </c>
      <c r="E441" s="92" t="s">
        <v>1232</v>
      </c>
      <c r="F441" s="451" t="s">
        <v>5444</v>
      </c>
      <c r="G441" s="59" t="s">
        <v>1580</v>
      </c>
      <c r="H441" s="449" t="s">
        <v>5445</v>
      </c>
      <c r="I441" s="244">
        <v>51409.8</v>
      </c>
      <c r="J441" s="310">
        <v>0</v>
      </c>
      <c r="K441" s="81">
        <v>21.45</v>
      </c>
      <c r="L441" s="81">
        <v>0</v>
      </c>
      <c r="M441" s="85">
        <v>0</v>
      </c>
      <c r="N441" s="81">
        <v>0</v>
      </c>
      <c r="O441" s="81">
        <v>0</v>
      </c>
      <c r="P441" s="85">
        <v>1434.79</v>
      </c>
      <c r="Q441" s="81">
        <v>0</v>
      </c>
      <c r="R441" s="85">
        <v>34032</v>
      </c>
      <c r="S441" s="81">
        <v>13262.409999999996</v>
      </c>
      <c r="T441" s="227" t="s">
        <v>1581</v>
      </c>
      <c r="U441" s="496">
        <v>978</v>
      </c>
      <c r="V441" s="237" t="s">
        <v>672</v>
      </c>
      <c r="W441" s="86" t="s">
        <v>5440</v>
      </c>
      <c r="X441" s="92" t="s">
        <v>1232</v>
      </c>
      <c r="Y441" s="262">
        <v>3600700016448</v>
      </c>
      <c r="Z441" s="228" t="s">
        <v>1581</v>
      </c>
      <c r="AA441" s="55">
        <v>38168.840000000004</v>
      </c>
      <c r="AB441" s="55">
        <v>32745</v>
      </c>
      <c r="AC441" s="59"/>
      <c r="AD441" s="175">
        <v>863</v>
      </c>
      <c r="AE441" s="175">
        <v>424</v>
      </c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147"/>
      <c r="AW441" s="59"/>
      <c r="AX441" s="59">
        <v>2702.05</v>
      </c>
      <c r="AY441" s="59"/>
      <c r="AZ441" s="55">
        <v>1434.79</v>
      </c>
      <c r="BA441" s="74">
        <v>0</v>
      </c>
      <c r="BB441" s="55">
        <v>51431.25</v>
      </c>
      <c r="BC441" s="55">
        <v>13262.409999999996</v>
      </c>
      <c r="BD441" s="252"/>
      <c r="BE441" s="170">
        <v>979</v>
      </c>
      <c r="BF441" s="101" t="s">
        <v>5629</v>
      </c>
      <c r="BG441" s="158" t="s">
        <v>5440</v>
      </c>
      <c r="BH441" s="92" t="s">
        <v>1232</v>
      </c>
      <c r="BI441" s="140">
        <v>32745</v>
      </c>
      <c r="BJ441" s="140">
        <v>32745</v>
      </c>
      <c r="BK441" s="124">
        <v>0</v>
      </c>
      <c r="BL441" s="158"/>
      <c r="BM441" s="59"/>
      <c r="BN441" s="59"/>
      <c r="BO441" s="59"/>
      <c r="BP441" s="48"/>
      <c r="BQ441" s="368">
        <v>158</v>
      </c>
      <c r="BR441" s="380" t="s">
        <v>700</v>
      </c>
      <c r="BS441" s="381" t="s">
        <v>709</v>
      </c>
      <c r="BT441" s="382" t="s">
        <v>1299</v>
      </c>
      <c r="BU441" s="383" t="s">
        <v>719</v>
      </c>
      <c r="BV441" s="384" t="s">
        <v>1581</v>
      </c>
      <c r="BW441" s="384">
        <v>60140</v>
      </c>
      <c r="BX441" s="385" t="s">
        <v>5811</v>
      </c>
      <c r="BY441" s="22"/>
      <c r="BZ441" s="475">
        <v>978</v>
      </c>
      <c r="CA441" s="320" t="b">
        <f>EXACT(A441,CH441)</f>
        <v>1</v>
      </c>
      <c r="CB441" s="318" t="b">
        <f>EXACT(D441,CF441)</f>
        <v>1</v>
      </c>
      <c r="CC441" s="318" t="b">
        <f>EXACT(E441,CG441)</f>
        <v>1</v>
      </c>
      <c r="CD441" s="502">
        <f>+S440-BC440</f>
        <v>0</v>
      </c>
      <c r="CE441" s="17" t="s">
        <v>672</v>
      </c>
      <c r="CF441" s="17" t="s">
        <v>5440</v>
      </c>
      <c r="CG441" s="103" t="s">
        <v>1232</v>
      </c>
      <c r="CH441" s="275">
        <v>3600700016448</v>
      </c>
      <c r="CI441" s="447"/>
      <c r="CJ441" s="17"/>
      <c r="CK441" s="276"/>
      <c r="CL441" s="17"/>
      <c r="CM441" s="273"/>
      <c r="CN441" s="17"/>
      <c r="CO441" s="457"/>
    </row>
    <row r="442" spans="1:93" s="51" customFormat="1">
      <c r="A442" s="452" t="s">
        <v>7780</v>
      </c>
      <c r="B442" s="83" t="s">
        <v>709</v>
      </c>
      <c r="C442" s="237" t="s">
        <v>686</v>
      </c>
      <c r="D442" s="86" t="s">
        <v>6743</v>
      </c>
      <c r="E442" s="86" t="s">
        <v>5873</v>
      </c>
      <c r="F442" s="452" t="s">
        <v>7780</v>
      </c>
      <c r="G442" s="59" t="s">
        <v>1580</v>
      </c>
      <c r="H442" s="449" t="s">
        <v>7894</v>
      </c>
      <c r="I442" s="234">
        <v>51480</v>
      </c>
      <c r="J442" s="234">
        <v>0</v>
      </c>
      <c r="K442" s="234">
        <v>0</v>
      </c>
      <c r="L442" s="234">
        <v>0</v>
      </c>
      <c r="M442" s="85">
        <v>0</v>
      </c>
      <c r="N442" s="85">
        <v>0</v>
      </c>
      <c r="O442" s="234">
        <v>0</v>
      </c>
      <c r="P442" s="234">
        <v>1350.32</v>
      </c>
      <c r="Q442" s="234">
        <v>0</v>
      </c>
      <c r="R442" s="234">
        <v>29612.7</v>
      </c>
      <c r="S442" s="234">
        <v>20516.98</v>
      </c>
      <c r="T442" s="227" t="s">
        <v>1581</v>
      </c>
      <c r="U442" s="496">
        <v>295</v>
      </c>
      <c r="V442" s="237" t="s">
        <v>686</v>
      </c>
      <c r="W442" s="86" t="s">
        <v>6743</v>
      </c>
      <c r="X442" s="422" t="s">
        <v>5873</v>
      </c>
      <c r="Y442" s="262" t="s">
        <v>7780</v>
      </c>
      <c r="Z442" s="228" t="s">
        <v>1581</v>
      </c>
      <c r="AA442" s="55">
        <v>30963.02</v>
      </c>
      <c r="AB442" s="55">
        <v>19475</v>
      </c>
      <c r="AC442" s="59"/>
      <c r="AD442" s="175">
        <v>863</v>
      </c>
      <c r="AE442" s="175">
        <v>424</v>
      </c>
      <c r="AF442" s="59">
        <v>1350.7</v>
      </c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>
        <v>7500</v>
      </c>
      <c r="AS442" s="59"/>
      <c r="AT442" s="59"/>
      <c r="AU442" s="59"/>
      <c r="AV442" s="147"/>
      <c r="AW442" s="59"/>
      <c r="AX442" s="59">
        <v>0</v>
      </c>
      <c r="AY442" s="59"/>
      <c r="AZ442" s="59">
        <v>1350.32</v>
      </c>
      <c r="BA442" s="59">
        <v>0</v>
      </c>
      <c r="BB442" s="59">
        <v>51480</v>
      </c>
      <c r="BC442" s="59">
        <v>20516.98</v>
      </c>
      <c r="BD442" s="252"/>
      <c r="BE442" s="170">
        <v>296</v>
      </c>
      <c r="BF442" s="282" t="s">
        <v>8290</v>
      </c>
      <c r="BG442" s="158" t="s">
        <v>6743</v>
      </c>
      <c r="BH442" s="92" t="s">
        <v>5873</v>
      </c>
      <c r="BI442" s="59">
        <v>19475</v>
      </c>
      <c r="BJ442" s="59">
        <v>19475</v>
      </c>
      <c r="BK442" s="121">
        <v>0</v>
      </c>
      <c r="BL442" s="456"/>
      <c r="BM442" s="59"/>
      <c r="BN442" s="59"/>
      <c r="BO442" s="59"/>
      <c r="BP442" s="59"/>
      <c r="BQ442" s="370">
        <v>237</v>
      </c>
      <c r="BR442" s="381">
        <v>1</v>
      </c>
      <c r="BS442" s="394"/>
      <c r="BT442" s="382" t="s">
        <v>1299</v>
      </c>
      <c r="BU442" s="383" t="s">
        <v>719</v>
      </c>
      <c r="BV442" s="384" t="s">
        <v>1581</v>
      </c>
      <c r="BW442" s="384">
        <v>60141</v>
      </c>
      <c r="BX442" s="389" t="s">
        <v>7995</v>
      </c>
      <c r="BY442" s="62"/>
      <c r="BZ442" s="475">
        <v>296</v>
      </c>
      <c r="CA442" s="320" t="b">
        <f>EXACT(A442,CH442)</f>
        <v>1</v>
      </c>
      <c r="CB442" s="318" t="b">
        <f>EXACT(D442,CF442)</f>
        <v>1</v>
      </c>
      <c r="CC442" s="318" t="b">
        <f>EXACT(E442,CG442)</f>
        <v>1</v>
      </c>
      <c r="CD442" s="502">
        <f>+S441-BC441</f>
        <v>0</v>
      </c>
      <c r="CE442" s="17" t="s">
        <v>686</v>
      </c>
      <c r="CF442" s="17" t="s">
        <v>6743</v>
      </c>
      <c r="CG442" s="103" t="s">
        <v>5873</v>
      </c>
      <c r="CH442" s="275" t="s">
        <v>7780</v>
      </c>
      <c r="CI442" s="447"/>
      <c r="CJ442" s="17"/>
      <c r="CK442" s="276"/>
      <c r="CL442" s="17"/>
      <c r="CM442" s="17"/>
      <c r="CN442" s="17"/>
      <c r="CO442" s="17"/>
    </row>
    <row r="443" spans="1:93" s="51" customFormat="1">
      <c r="A443" s="452" t="s">
        <v>6034</v>
      </c>
      <c r="B443" s="83" t="s">
        <v>709</v>
      </c>
      <c r="C443" s="237" t="s">
        <v>672</v>
      </c>
      <c r="D443" s="86" t="s">
        <v>6033</v>
      </c>
      <c r="E443" s="92" t="s">
        <v>1193</v>
      </c>
      <c r="F443" s="452" t="s">
        <v>6034</v>
      </c>
      <c r="G443" s="59" t="s">
        <v>1580</v>
      </c>
      <c r="H443" s="283" t="s">
        <v>6263</v>
      </c>
      <c r="I443" s="244">
        <v>39386.199999999997</v>
      </c>
      <c r="J443" s="310">
        <v>0</v>
      </c>
      <c r="K443" s="81">
        <v>0</v>
      </c>
      <c r="L443" s="81">
        <v>0</v>
      </c>
      <c r="M443" s="85">
        <v>0</v>
      </c>
      <c r="N443" s="81">
        <v>0</v>
      </c>
      <c r="O443" s="81">
        <v>0</v>
      </c>
      <c r="P443" s="85">
        <v>550.69000000000005</v>
      </c>
      <c r="Q443" s="81">
        <v>0</v>
      </c>
      <c r="R443" s="85">
        <v>22287</v>
      </c>
      <c r="S443" s="81">
        <v>12248.509999999998</v>
      </c>
      <c r="T443" s="227" t="s">
        <v>1581</v>
      </c>
      <c r="U443" s="496">
        <v>556</v>
      </c>
      <c r="V443" s="237" t="s">
        <v>672</v>
      </c>
      <c r="W443" s="86" t="s">
        <v>6033</v>
      </c>
      <c r="X443" s="92" t="s">
        <v>1193</v>
      </c>
      <c r="Y443" s="261">
        <v>3600700022120</v>
      </c>
      <c r="Z443" s="228" t="s">
        <v>1581</v>
      </c>
      <c r="AA443" s="266">
        <v>27137.69</v>
      </c>
      <c r="AB443" s="65">
        <v>21000</v>
      </c>
      <c r="AC443" s="65"/>
      <c r="AD443" s="65">
        <v>863</v>
      </c>
      <c r="AE443" s="65">
        <v>424</v>
      </c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>
        <v>0</v>
      </c>
      <c r="AS443" s="65"/>
      <c r="AT443" s="65"/>
      <c r="AU443" s="65"/>
      <c r="AV443" s="148"/>
      <c r="AW443" s="65"/>
      <c r="AX443" s="65">
        <v>4300</v>
      </c>
      <c r="AY443" s="65"/>
      <c r="AZ443" s="65">
        <v>550.69000000000005</v>
      </c>
      <c r="BA443" s="57">
        <v>0</v>
      </c>
      <c r="BB443" s="65">
        <v>39386.199999999997</v>
      </c>
      <c r="BC443" s="65">
        <v>12248.509999999998</v>
      </c>
      <c r="BD443" s="260"/>
      <c r="BE443" s="170">
        <v>557</v>
      </c>
      <c r="BF443" s="163" t="s">
        <v>6374</v>
      </c>
      <c r="BG443" s="86" t="s">
        <v>6033</v>
      </c>
      <c r="BH443" s="86" t="s">
        <v>1193</v>
      </c>
      <c r="BI443" s="65">
        <v>28755</v>
      </c>
      <c r="BJ443" s="57">
        <v>21000</v>
      </c>
      <c r="BK443" s="171">
        <v>7755</v>
      </c>
      <c r="BL443" s="86"/>
      <c r="BM443" s="48"/>
      <c r="BN443" s="67"/>
      <c r="BO443" s="67"/>
      <c r="BP443" s="48"/>
      <c r="BQ443" s="368" t="s">
        <v>6529</v>
      </c>
      <c r="BR443" s="380" t="s">
        <v>676</v>
      </c>
      <c r="BS443" s="381" t="s">
        <v>1918</v>
      </c>
      <c r="BT443" s="382" t="s">
        <v>1299</v>
      </c>
      <c r="BU443" s="383" t="s">
        <v>719</v>
      </c>
      <c r="BV443" s="384" t="s">
        <v>1581</v>
      </c>
      <c r="BW443" s="384">
        <v>60140</v>
      </c>
      <c r="BX443" s="385" t="s">
        <v>6530</v>
      </c>
      <c r="BY443" s="22"/>
      <c r="BZ443" s="495">
        <v>557</v>
      </c>
      <c r="CA443" s="320" t="b">
        <f>EXACT(A443,CH443)</f>
        <v>1</v>
      </c>
      <c r="CB443" s="318" t="b">
        <f>EXACT(D443,CF443)</f>
        <v>1</v>
      </c>
      <c r="CC443" s="318" t="b">
        <f>EXACT(E443,CG443)</f>
        <v>1</v>
      </c>
      <c r="CD443" s="502">
        <f>+S442-BC442</f>
        <v>0</v>
      </c>
      <c r="CE443" s="17" t="s">
        <v>672</v>
      </c>
      <c r="CF443" s="17" t="s">
        <v>6033</v>
      </c>
      <c r="CG443" s="103" t="s">
        <v>1193</v>
      </c>
      <c r="CH443" s="275">
        <v>3600700022120</v>
      </c>
      <c r="CI443" s="447"/>
      <c r="CJ443" s="17"/>
      <c r="CK443" s="276"/>
      <c r="CL443" s="17"/>
      <c r="CM443" s="17"/>
      <c r="CN443" s="17"/>
      <c r="CO443" s="17"/>
    </row>
    <row r="444" spans="1:93" s="51" customFormat="1">
      <c r="A444" s="452" t="s">
        <v>4600</v>
      </c>
      <c r="B444" s="83" t="s">
        <v>709</v>
      </c>
      <c r="C444" s="129" t="s">
        <v>686</v>
      </c>
      <c r="D444" s="158" t="s">
        <v>3423</v>
      </c>
      <c r="E444" s="92" t="s">
        <v>3424</v>
      </c>
      <c r="F444" s="452" t="s">
        <v>4600</v>
      </c>
      <c r="G444" s="59" t="s">
        <v>1580</v>
      </c>
      <c r="H444" s="449" t="s">
        <v>3508</v>
      </c>
      <c r="I444" s="234">
        <v>47919.199999999997</v>
      </c>
      <c r="J444" s="234">
        <v>0</v>
      </c>
      <c r="K444" s="234">
        <v>93.98</v>
      </c>
      <c r="L444" s="234">
        <v>0</v>
      </c>
      <c r="M444" s="85">
        <v>0</v>
      </c>
      <c r="N444" s="85">
        <v>0</v>
      </c>
      <c r="O444" s="234">
        <v>0</v>
      </c>
      <c r="P444" s="234">
        <v>238.15</v>
      </c>
      <c r="Q444" s="234">
        <v>0</v>
      </c>
      <c r="R444" s="234">
        <v>33138.229999999996</v>
      </c>
      <c r="S444" s="234">
        <v>14636.799999999996</v>
      </c>
      <c r="T444" s="227" t="s">
        <v>1581</v>
      </c>
      <c r="U444" s="496">
        <v>1070</v>
      </c>
      <c r="V444" s="129" t="s">
        <v>686</v>
      </c>
      <c r="W444" s="158" t="s">
        <v>3423</v>
      </c>
      <c r="X444" s="92" t="s">
        <v>3424</v>
      </c>
      <c r="Y444" s="262">
        <v>3600700028136</v>
      </c>
      <c r="Z444" s="228" t="s">
        <v>1581</v>
      </c>
      <c r="AA444" s="266">
        <v>33376.379999999997</v>
      </c>
      <c r="AB444" s="65">
        <v>31851.23</v>
      </c>
      <c r="AC444" s="65"/>
      <c r="AD444" s="65">
        <v>863</v>
      </c>
      <c r="AE444" s="65">
        <v>424</v>
      </c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148"/>
      <c r="AW444" s="65"/>
      <c r="AX444" s="65">
        <v>0</v>
      </c>
      <c r="AY444" s="65"/>
      <c r="AZ444" s="65">
        <v>238.15</v>
      </c>
      <c r="BA444" s="57">
        <v>0</v>
      </c>
      <c r="BB444" s="65">
        <v>48013.18</v>
      </c>
      <c r="BC444" s="65">
        <v>14636.800000000003</v>
      </c>
      <c r="BD444" s="252"/>
      <c r="BE444" s="170">
        <v>1071</v>
      </c>
      <c r="BF444" s="163" t="s">
        <v>3587</v>
      </c>
      <c r="BG444" s="158" t="s">
        <v>3423</v>
      </c>
      <c r="BH444" s="92" t="s">
        <v>3424</v>
      </c>
      <c r="BI444" s="171">
        <v>31851.23</v>
      </c>
      <c r="BJ444" s="172">
        <v>31851.23</v>
      </c>
      <c r="BK444" s="171">
        <v>0</v>
      </c>
      <c r="BL444" s="86"/>
      <c r="BM444" s="48"/>
      <c r="BN444" s="67"/>
      <c r="BO444" s="67"/>
      <c r="BP444" s="59"/>
      <c r="BQ444" s="369">
        <v>13</v>
      </c>
      <c r="BR444" s="380" t="s">
        <v>709</v>
      </c>
      <c r="BS444" s="381" t="s">
        <v>3615</v>
      </c>
      <c r="BT444" s="383" t="s">
        <v>719</v>
      </c>
      <c r="BU444" s="383" t="s">
        <v>719</v>
      </c>
      <c r="BV444" s="383" t="s">
        <v>1581</v>
      </c>
      <c r="BW444" s="383">
        <v>60140</v>
      </c>
      <c r="BX444" s="385" t="s">
        <v>3619</v>
      </c>
      <c r="BY444" s="22"/>
      <c r="BZ444" s="495">
        <v>1069</v>
      </c>
      <c r="CA444" s="320" t="b">
        <f>EXACT(A444,CH444)</f>
        <v>1</v>
      </c>
      <c r="CB444" s="318" t="b">
        <f>EXACT(D444,CF444)</f>
        <v>1</v>
      </c>
      <c r="CC444" s="318" t="b">
        <f>EXACT(E444,CG444)</f>
        <v>1</v>
      </c>
      <c r="CD444" s="502">
        <f>+S443-BC443</f>
        <v>0</v>
      </c>
      <c r="CE444" s="17" t="s">
        <v>686</v>
      </c>
      <c r="CF444" s="51" t="s">
        <v>3423</v>
      </c>
      <c r="CG444" s="51" t="s">
        <v>3424</v>
      </c>
      <c r="CH444" s="312">
        <v>3600700028136</v>
      </c>
      <c r="CI444" s="447"/>
      <c r="CJ444" s="17"/>
      <c r="CK444" s="276"/>
      <c r="CM444" s="273"/>
      <c r="CN444" s="17"/>
      <c r="CO444" s="157"/>
    </row>
    <row r="445" spans="1:93" s="51" customFormat="1">
      <c r="A445" s="511" t="s">
        <v>8495</v>
      </c>
      <c r="B445" s="83" t="s">
        <v>709</v>
      </c>
      <c r="C445" s="237" t="s">
        <v>686</v>
      </c>
      <c r="D445" s="17" t="s">
        <v>8388</v>
      </c>
      <c r="E445" s="75" t="s">
        <v>2058</v>
      </c>
      <c r="F445" s="514" t="s">
        <v>8495</v>
      </c>
      <c r="G445" s="59" t="s">
        <v>1580</v>
      </c>
      <c r="H445" s="98" t="s">
        <v>8591</v>
      </c>
      <c r="I445" s="133">
        <v>49270.8</v>
      </c>
      <c r="J445" s="167">
        <v>0</v>
      </c>
      <c r="K445" s="18">
        <v>0</v>
      </c>
      <c r="L445" s="18">
        <v>0</v>
      </c>
      <c r="M445" s="53">
        <v>0</v>
      </c>
      <c r="N445" s="18">
        <v>0</v>
      </c>
      <c r="O445" s="18">
        <v>0</v>
      </c>
      <c r="P445" s="53">
        <v>1266.8699999999999</v>
      </c>
      <c r="Q445" s="18">
        <v>0</v>
      </c>
      <c r="R445" s="53">
        <v>15062</v>
      </c>
      <c r="S445" s="18">
        <v>32941.930000000008</v>
      </c>
      <c r="T445" s="227" t="s">
        <v>1581</v>
      </c>
      <c r="U445" s="496">
        <v>1278</v>
      </c>
      <c r="V445" s="516" t="s">
        <v>686</v>
      </c>
      <c r="W445" s="17" t="s">
        <v>8388</v>
      </c>
      <c r="X445" s="17" t="s">
        <v>2058</v>
      </c>
      <c r="Y445" s="261">
        <v>3600700038611</v>
      </c>
      <c r="Z445" s="228" t="s">
        <v>1581</v>
      </c>
      <c r="AA445" s="266">
        <v>16328.869999999999</v>
      </c>
      <c r="AB445" s="65">
        <v>13775</v>
      </c>
      <c r="AC445" s="65"/>
      <c r="AD445" s="65">
        <v>863</v>
      </c>
      <c r="AE445" s="65">
        <v>424</v>
      </c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148"/>
      <c r="AW445" s="65"/>
      <c r="AX445" s="65">
        <v>0</v>
      </c>
      <c r="AY445" s="65"/>
      <c r="AZ445" s="65">
        <v>1266.8699999999999</v>
      </c>
      <c r="BA445" s="57">
        <v>0</v>
      </c>
      <c r="BB445" s="65">
        <v>49270.8</v>
      </c>
      <c r="BC445" s="65">
        <v>32941.930000000008</v>
      </c>
      <c r="BD445" s="260"/>
      <c r="BE445" s="170">
        <v>1280</v>
      </c>
      <c r="BF445" s="163" t="s">
        <v>8686</v>
      </c>
      <c r="BG445" s="51" t="s">
        <v>8388</v>
      </c>
      <c r="BH445" s="17" t="s">
        <v>2058</v>
      </c>
      <c r="BI445" s="65">
        <v>13775</v>
      </c>
      <c r="BJ445" s="57">
        <v>13775</v>
      </c>
      <c r="BK445" s="171">
        <v>0</v>
      </c>
      <c r="BL445" s="17"/>
      <c r="BM445" s="48"/>
      <c r="BN445" s="67"/>
      <c r="BO445" s="67"/>
      <c r="BP445" s="48"/>
      <c r="BQ445" s="435" t="s">
        <v>700</v>
      </c>
      <c r="BR445" s="380">
        <v>1</v>
      </c>
      <c r="BS445" s="381" t="s">
        <v>8788</v>
      </c>
      <c r="BT445" s="382" t="s">
        <v>11</v>
      </c>
      <c r="BU445" s="383" t="s">
        <v>719</v>
      </c>
      <c r="BV445" s="384" t="s">
        <v>1581</v>
      </c>
      <c r="BW445" s="384">
        <v>60210</v>
      </c>
      <c r="BX445" s="385" t="s">
        <v>8789</v>
      </c>
      <c r="BY445" s="22"/>
      <c r="BZ445" s="475">
        <v>1278</v>
      </c>
      <c r="CA445" s="320" t="b">
        <f>EXACT(A445,CH445)</f>
        <v>1</v>
      </c>
      <c r="CB445" s="318" t="b">
        <f>EXACT(D445,CF445)</f>
        <v>1</v>
      </c>
      <c r="CC445" s="318" t="b">
        <f>EXACT(E445,CG445)</f>
        <v>1</v>
      </c>
      <c r="CD445" s="502">
        <f>+S444-BC444</f>
        <v>0</v>
      </c>
      <c r="CE445" s="51" t="s">
        <v>686</v>
      </c>
      <c r="CF445" s="157" t="s">
        <v>8388</v>
      </c>
      <c r="CG445" s="99" t="s">
        <v>2058</v>
      </c>
      <c r="CH445" s="311">
        <v>3600700038611</v>
      </c>
      <c r="CI445" s="447"/>
      <c r="CK445" s="276"/>
      <c r="CL445" s="17"/>
      <c r="CM445" s="273"/>
      <c r="CN445" s="17"/>
      <c r="CO445" s="157"/>
    </row>
    <row r="446" spans="1:93" s="51" customFormat="1">
      <c r="A446" s="452" t="s">
        <v>4758</v>
      </c>
      <c r="B446" s="83" t="s">
        <v>709</v>
      </c>
      <c r="C446" s="129" t="s">
        <v>672</v>
      </c>
      <c r="D446" s="158" t="s">
        <v>421</v>
      </c>
      <c r="E446" s="92" t="s">
        <v>3401</v>
      </c>
      <c r="F446" s="452" t="s">
        <v>4758</v>
      </c>
      <c r="G446" s="59" t="s">
        <v>1580</v>
      </c>
      <c r="H446" s="449" t="s">
        <v>3490</v>
      </c>
      <c r="I446" s="234">
        <v>27335.7</v>
      </c>
      <c r="J446" s="234">
        <v>0</v>
      </c>
      <c r="K446" s="234">
        <v>33.979999999999997</v>
      </c>
      <c r="L446" s="234">
        <v>0</v>
      </c>
      <c r="M446" s="85">
        <v>0</v>
      </c>
      <c r="N446" s="85">
        <v>0</v>
      </c>
      <c r="O446" s="234">
        <v>0</v>
      </c>
      <c r="P446" s="234">
        <v>76.81</v>
      </c>
      <c r="Q446" s="234">
        <v>0</v>
      </c>
      <c r="R446" s="234">
        <v>18272</v>
      </c>
      <c r="S446" s="234">
        <v>9020.869999999999</v>
      </c>
      <c r="T446" s="227" t="s">
        <v>1581</v>
      </c>
      <c r="U446" s="496">
        <v>812</v>
      </c>
      <c r="V446" s="129" t="s">
        <v>672</v>
      </c>
      <c r="W446" s="158" t="s">
        <v>421</v>
      </c>
      <c r="X446" s="92" t="s">
        <v>3401</v>
      </c>
      <c r="Y446" s="262">
        <v>3600700038671</v>
      </c>
      <c r="Z446" s="228" t="s">
        <v>1581</v>
      </c>
      <c r="AA446" s="266">
        <v>18348.810000000001</v>
      </c>
      <c r="AB446" s="66">
        <v>16985</v>
      </c>
      <c r="AC446" s="65"/>
      <c r="AD446" s="266">
        <v>863</v>
      </c>
      <c r="AE446" s="266">
        <v>424</v>
      </c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6"/>
      <c r="AR446" s="66"/>
      <c r="AS446" s="65"/>
      <c r="AT446" s="65"/>
      <c r="AU446" s="65"/>
      <c r="AV446" s="148"/>
      <c r="AW446" s="65"/>
      <c r="AX446" s="65">
        <v>0</v>
      </c>
      <c r="AY446" s="66"/>
      <c r="AZ446" s="66">
        <v>76.81</v>
      </c>
      <c r="BA446" s="74">
        <v>0</v>
      </c>
      <c r="BB446" s="66">
        <v>27369.68</v>
      </c>
      <c r="BC446" s="66">
        <v>9020.869999999999</v>
      </c>
      <c r="BD446" s="252"/>
      <c r="BE446" s="170">
        <v>813</v>
      </c>
      <c r="BF446" s="101" t="s">
        <v>3570</v>
      </c>
      <c r="BG446" s="158" t="s">
        <v>421</v>
      </c>
      <c r="BH446" s="92" t="s">
        <v>3401</v>
      </c>
      <c r="BI446" s="66">
        <v>16985</v>
      </c>
      <c r="BJ446" s="58">
        <v>16985</v>
      </c>
      <c r="BK446" s="124">
        <v>0</v>
      </c>
      <c r="BL446" s="158"/>
      <c r="BM446" s="48"/>
      <c r="BN446" s="67"/>
      <c r="BO446" s="67"/>
      <c r="BP446" s="48"/>
      <c r="BQ446" s="368" t="s">
        <v>3696</v>
      </c>
      <c r="BR446" s="380" t="s">
        <v>725</v>
      </c>
      <c r="BS446" s="381" t="s">
        <v>709</v>
      </c>
      <c r="BT446" s="382" t="s">
        <v>11</v>
      </c>
      <c r="BU446" s="383" t="s">
        <v>719</v>
      </c>
      <c r="BV446" s="384" t="s">
        <v>1581</v>
      </c>
      <c r="BW446" s="384">
        <v>60210</v>
      </c>
      <c r="BX446" s="385" t="s">
        <v>3697</v>
      </c>
      <c r="BY446" s="22"/>
      <c r="BZ446" s="475">
        <v>812</v>
      </c>
      <c r="CA446" s="320" t="b">
        <f>EXACT(A446,CH446)</f>
        <v>1</v>
      </c>
      <c r="CB446" s="318" t="b">
        <f>EXACT(D446,CF446)</f>
        <v>1</v>
      </c>
      <c r="CC446" s="318" t="b">
        <f>EXACT(E446,CG446)</f>
        <v>1</v>
      </c>
      <c r="CD446" s="502">
        <f>+S445-BC445</f>
        <v>0</v>
      </c>
      <c r="CE446" s="17" t="s">
        <v>672</v>
      </c>
      <c r="CF446" s="17" t="s">
        <v>421</v>
      </c>
      <c r="CG446" s="103" t="s">
        <v>3401</v>
      </c>
      <c r="CH446" s="275">
        <v>3600700038671</v>
      </c>
      <c r="CI446" s="447"/>
      <c r="CJ446" s="17"/>
      <c r="CK446" s="276"/>
      <c r="CL446" s="17"/>
      <c r="CM446" s="17"/>
      <c r="CN446" s="17"/>
      <c r="CO446" s="17"/>
    </row>
    <row r="447" spans="1:93" s="51" customFormat="1">
      <c r="A447" s="451" t="s">
        <v>5335</v>
      </c>
      <c r="B447" s="83" t="s">
        <v>709</v>
      </c>
      <c r="C447" s="237" t="s">
        <v>686</v>
      </c>
      <c r="D447" s="86" t="s">
        <v>1646</v>
      </c>
      <c r="E447" s="92" t="s">
        <v>3401</v>
      </c>
      <c r="F447" s="451" t="s">
        <v>5335</v>
      </c>
      <c r="G447" s="59" t="s">
        <v>1580</v>
      </c>
      <c r="H447" s="449" t="s">
        <v>5336</v>
      </c>
      <c r="I447" s="244">
        <v>47665.8</v>
      </c>
      <c r="J447" s="310">
        <v>0</v>
      </c>
      <c r="K447" s="81">
        <v>21.45</v>
      </c>
      <c r="L447" s="81">
        <v>0</v>
      </c>
      <c r="M447" s="85">
        <v>0</v>
      </c>
      <c r="N447" s="81">
        <v>0</v>
      </c>
      <c r="O447" s="81">
        <v>0</v>
      </c>
      <c r="P447" s="85">
        <v>1560.39</v>
      </c>
      <c r="Q447" s="81">
        <v>0</v>
      </c>
      <c r="R447" s="85">
        <v>30657</v>
      </c>
      <c r="S447" s="81">
        <v>15469.86</v>
      </c>
      <c r="T447" s="227" t="s">
        <v>1581</v>
      </c>
      <c r="U447" s="496">
        <v>663</v>
      </c>
      <c r="V447" s="237" t="s">
        <v>686</v>
      </c>
      <c r="W447" s="86" t="s">
        <v>1646</v>
      </c>
      <c r="X447" s="92" t="s">
        <v>3401</v>
      </c>
      <c r="Y447" s="262">
        <v>3600700038689</v>
      </c>
      <c r="Z447" s="228" t="s">
        <v>1581</v>
      </c>
      <c r="AA447" s="266">
        <v>32217.39</v>
      </c>
      <c r="AB447" s="66">
        <v>29370</v>
      </c>
      <c r="AC447" s="65"/>
      <c r="AD447" s="266">
        <v>863</v>
      </c>
      <c r="AE447" s="266">
        <v>424</v>
      </c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148"/>
      <c r="AW447" s="65"/>
      <c r="AX447" s="65">
        <v>0</v>
      </c>
      <c r="AY447" s="66"/>
      <c r="AZ447" s="66">
        <v>1560.39</v>
      </c>
      <c r="BA447" s="74">
        <v>0</v>
      </c>
      <c r="BB447" s="66">
        <v>47687.25</v>
      </c>
      <c r="BC447" s="66">
        <v>15469.86</v>
      </c>
      <c r="BD447" s="252"/>
      <c r="BE447" s="170">
        <v>664</v>
      </c>
      <c r="BF447" s="101" t="s">
        <v>5595</v>
      </c>
      <c r="BG447" s="158" t="s">
        <v>1646</v>
      </c>
      <c r="BH447" s="92" t="s">
        <v>3401</v>
      </c>
      <c r="BI447" s="169">
        <v>29370</v>
      </c>
      <c r="BJ447" s="124">
        <v>29370</v>
      </c>
      <c r="BK447" s="124">
        <v>0</v>
      </c>
      <c r="BL447" s="158"/>
      <c r="BM447" s="48"/>
      <c r="BN447" s="67"/>
      <c r="BO447" s="67"/>
      <c r="BP447" s="48"/>
      <c r="BQ447" s="368" t="s">
        <v>3696</v>
      </c>
      <c r="BR447" s="380" t="s">
        <v>725</v>
      </c>
      <c r="BS447" s="381" t="s">
        <v>709</v>
      </c>
      <c r="BT447" s="382" t="s">
        <v>11</v>
      </c>
      <c r="BU447" s="383" t="s">
        <v>719</v>
      </c>
      <c r="BV447" s="384" t="s">
        <v>1581</v>
      </c>
      <c r="BW447" s="384">
        <v>60210</v>
      </c>
      <c r="BX447" s="385" t="s">
        <v>5758</v>
      </c>
      <c r="BY447" s="22"/>
      <c r="BZ447" s="475">
        <v>664</v>
      </c>
      <c r="CA447" s="320" t="b">
        <f>EXACT(A447,CH447)</f>
        <v>1</v>
      </c>
      <c r="CB447" s="318" t="b">
        <f>EXACT(D447,CF447)</f>
        <v>1</v>
      </c>
      <c r="CC447" s="318" t="b">
        <f>EXACT(E447,CG447)</f>
        <v>1</v>
      </c>
      <c r="CD447" s="502">
        <f>+S446-BC446</f>
        <v>0</v>
      </c>
      <c r="CE447" s="17" t="s">
        <v>686</v>
      </c>
      <c r="CF447" s="17" t="s">
        <v>1646</v>
      </c>
      <c r="CG447" s="103" t="s">
        <v>3401</v>
      </c>
      <c r="CH447" s="275">
        <v>3600700038689</v>
      </c>
      <c r="CI447" s="447"/>
      <c r="CK447" s="276"/>
      <c r="CM447" s="273"/>
      <c r="CN447" s="17"/>
      <c r="CO447" s="157"/>
    </row>
    <row r="448" spans="1:93" s="51" customFormat="1">
      <c r="A448" s="452" t="s">
        <v>4427</v>
      </c>
      <c r="B448" s="83" t="s">
        <v>709</v>
      </c>
      <c r="C448" s="129" t="s">
        <v>672</v>
      </c>
      <c r="D448" s="158" t="s">
        <v>2398</v>
      </c>
      <c r="E448" s="92" t="s">
        <v>2399</v>
      </c>
      <c r="F448" s="452" t="s">
        <v>4427</v>
      </c>
      <c r="G448" s="59" t="s">
        <v>1580</v>
      </c>
      <c r="H448" s="449" t="s">
        <v>2516</v>
      </c>
      <c r="I448" s="234">
        <v>24314.400000000001</v>
      </c>
      <c r="J448" s="234">
        <v>0</v>
      </c>
      <c r="K448" s="234">
        <v>0</v>
      </c>
      <c r="L448" s="234">
        <v>0</v>
      </c>
      <c r="M448" s="85">
        <v>764</v>
      </c>
      <c r="N448" s="85">
        <v>0</v>
      </c>
      <c r="O448" s="234">
        <v>0</v>
      </c>
      <c r="P448" s="234">
        <v>0</v>
      </c>
      <c r="Q448" s="234">
        <v>0</v>
      </c>
      <c r="R448" s="234">
        <v>17000</v>
      </c>
      <c r="S448" s="234">
        <v>8078.4000000000015</v>
      </c>
      <c r="T448" s="227" t="s">
        <v>1581</v>
      </c>
      <c r="U448" s="496">
        <v>1255</v>
      </c>
      <c r="V448" s="129" t="s">
        <v>672</v>
      </c>
      <c r="W448" s="158" t="s">
        <v>2398</v>
      </c>
      <c r="X448" s="92" t="s">
        <v>2399</v>
      </c>
      <c r="Y448" s="519">
        <v>3600700039308</v>
      </c>
      <c r="Z448" s="228" t="s">
        <v>1581</v>
      </c>
      <c r="AA448" s="266">
        <v>17000</v>
      </c>
      <c r="AB448" s="66">
        <v>17000</v>
      </c>
      <c r="AC448" s="65"/>
      <c r="AD448" s="266"/>
      <c r="AE448" s="266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6"/>
      <c r="AR448" s="66"/>
      <c r="AS448" s="65"/>
      <c r="AT448" s="65"/>
      <c r="AU448" s="65"/>
      <c r="AV448" s="148"/>
      <c r="AW448" s="65"/>
      <c r="AX448" s="65">
        <v>0</v>
      </c>
      <c r="AY448" s="66"/>
      <c r="AZ448" s="66">
        <v>0</v>
      </c>
      <c r="BA448" s="74">
        <v>0</v>
      </c>
      <c r="BB448" s="66">
        <v>25078.400000000001</v>
      </c>
      <c r="BC448" s="66">
        <v>8078.4000000000015</v>
      </c>
      <c r="BD448" s="252"/>
      <c r="BE448" s="170">
        <v>1257</v>
      </c>
      <c r="BF448" s="101" t="s">
        <v>2434</v>
      </c>
      <c r="BG448" s="158" t="s">
        <v>2398</v>
      </c>
      <c r="BH448" s="92" t="s">
        <v>2399</v>
      </c>
      <c r="BI448" s="66">
        <v>21160</v>
      </c>
      <c r="BJ448" s="58">
        <v>17000</v>
      </c>
      <c r="BK448" s="124">
        <v>4160</v>
      </c>
      <c r="BL448" s="158"/>
      <c r="BM448" s="48"/>
      <c r="BN448" s="67"/>
      <c r="BO448" s="67"/>
      <c r="BP448" s="48"/>
      <c r="BQ448" s="368">
        <v>40</v>
      </c>
      <c r="BR448" s="380" t="s">
        <v>676</v>
      </c>
      <c r="BS448" s="381" t="s">
        <v>2490</v>
      </c>
      <c r="BT448" s="382" t="s">
        <v>11</v>
      </c>
      <c r="BU448" s="383" t="s">
        <v>719</v>
      </c>
      <c r="BV448" s="384" t="s">
        <v>1581</v>
      </c>
      <c r="BW448" s="384">
        <v>60210</v>
      </c>
      <c r="BX448" s="385" t="s">
        <v>2491</v>
      </c>
      <c r="BY448" s="23"/>
      <c r="BZ448" s="495">
        <v>1255</v>
      </c>
      <c r="CA448" s="320" t="b">
        <f>EXACT(A448,CH448)</f>
        <v>1</v>
      </c>
      <c r="CB448" s="318" t="b">
        <f>EXACT(D448,CF448)</f>
        <v>1</v>
      </c>
      <c r="CC448" s="318" t="b">
        <f>EXACT(E448,CG448)</f>
        <v>1</v>
      </c>
      <c r="CD448" s="502">
        <f>+S447-BC447</f>
        <v>0</v>
      </c>
      <c r="CE448" s="17" t="s">
        <v>672</v>
      </c>
      <c r="CF448" s="157" t="s">
        <v>2398</v>
      </c>
      <c r="CG448" s="99" t="s">
        <v>2399</v>
      </c>
      <c r="CH448" s="311">
        <v>3600700039308</v>
      </c>
      <c r="CI448" s="447"/>
      <c r="CJ448" s="17"/>
      <c r="CK448" s="276"/>
      <c r="CM448" s="273"/>
      <c r="CN448" s="17"/>
      <c r="CO448" s="157"/>
    </row>
    <row r="449" spans="1:93" s="51" customFormat="1">
      <c r="A449" s="452" t="s">
        <v>5045</v>
      </c>
      <c r="B449" s="83" t="s">
        <v>709</v>
      </c>
      <c r="C449" s="129" t="s">
        <v>672</v>
      </c>
      <c r="D449" s="158" t="s">
        <v>3866</v>
      </c>
      <c r="E449" s="92" t="s">
        <v>3867</v>
      </c>
      <c r="F449" s="452" t="s">
        <v>5045</v>
      </c>
      <c r="G449" s="59" t="s">
        <v>1580</v>
      </c>
      <c r="H449" s="449" t="s">
        <v>3979</v>
      </c>
      <c r="I449" s="234">
        <v>37865.800000000003</v>
      </c>
      <c r="J449" s="234">
        <v>0</v>
      </c>
      <c r="K449" s="234">
        <v>10.73</v>
      </c>
      <c r="L449" s="234">
        <v>0</v>
      </c>
      <c r="M449" s="85">
        <v>0</v>
      </c>
      <c r="N449" s="85">
        <v>0</v>
      </c>
      <c r="O449" s="234">
        <v>0</v>
      </c>
      <c r="P449" s="234">
        <v>539.66</v>
      </c>
      <c r="Q449" s="234">
        <v>0</v>
      </c>
      <c r="R449" s="234">
        <v>13763.8</v>
      </c>
      <c r="S449" s="234">
        <v>23573.070000000007</v>
      </c>
      <c r="T449" s="227" t="s">
        <v>1581</v>
      </c>
      <c r="U449" s="496">
        <v>691</v>
      </c>
      <c r="V449" s="129" t="s">
        <v>672</v>
      </c>
      <c r="W449" s="158" t="s">
        <v>3866</v>
      </c>
      <c r="X449" s="92" t="s">
        <v>3867</v>
      </c>
      <c r="Y449" s="264">
        <v>3600700041094</v>
      </c>
      <c r="Z449" s="228" t="s">
        <v>1581</v>
      </c>
      <c r="AA449" s="266">
        <v>14303.46</v>
      </c>
      <c r="AB449" s="66">
        <v>11260</v>
      </c>
      <c r="AC449" s="65"/>
      <c r="AD449" s="266">
        <v>863</v>
      </c>
      <c r="AE449" s="266">
        <v>424</v>
      </c>
      <c r="AF449" s="65">
        <v>1216.8</v>
      </c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148"/>
      <c r="AW449" s="65"/>
      <c r="AX449" s="65">
        <v>0</v>
      </c>
      <c r="AY449" s="66"/>
      <c r="AZ449" s="66">
        <v>539.66</v>
      </c>
      <c r="BA449" s="74">
        <v>0</v>
      </c>
      <c r="BB449" s="66">
        <v>37876.530000000006</v>
      </c>
      <c r="BC449" s="66">
        <v>23573.070000000007</v>
      </c>
      <c r="BD449" s="252"/>
      <c r="BE449" s="170">
        <v>692</v>
      </c>
      <c r="BF449" s="101" t="s">
        <v>4073</v>
      </c>
      <c r="BG449" s="158" t="s">
        <v>3866</v>
      </c>
      <c r="BH449" s="92" t="s">
        <v>3867</v>
      </c>
      <c r="BI449" s="169">
        <v>11260</v>
      </c>
      <c r="BJ449" s="124">
        <v>11260</v>
      </c>
      <c r="BK449" s="124">
        <v>0</v>
      </c>
      <c r="BL449" s="158"/>
      <c r="BM449" s="48" t="s">
        <v>677</v>
      </c>
      <c r="BN449" s="67"/>
      <c r="BO449" s="67"/>
      <c r="BP449" s="48"/>
      <c r="BQ449" s="368">
        <v>3</v>
      </c>
      <c r="BR449" s="380" t="s">
        <v>245</v>
      </c>
      <c r="BS449" s="381" t="s">
        <v>4132</v>
      </c>
      <c r="BT449" s="382" t="s">
        <v>139</v>
      </c>
      <c r="BU449" s="383" t="s">
        <v>133</v>
      </c>
      <c r="BV449" s="384" t="s">
        <v>128</v>
      </c>
      <c r="BW449" s="384">
        <v>60210</v>
      </c>
      <c r="BX449" s="385" t="s">
        <v>4133</v>
      </c>
      <c r="BY449" s="76"/>
      <c r="BZ449" s="475">
        <v>692</v>
      </c>
      <c r="CA449" s="320" t="b">
        <f>EXACT(A449,CH449)</f>
        <v>1</v>
      </c>
      <c r="CB449" s="318" t="b">
        <f>EXACT(D449,CF449)</f>
        <v>1</v>
      </c>
      <c r="CC449" s="318" t="b">
        <f>EXACT(E449,CG449)</f>
        <v>1</v>
      </c>
      <c r="CD449" s="502">
        <f>+S448-BC448</f>
        <v>0</v>
      </c>
      <c r="CE449" s="17" t="s">
        <v>672</v>
      </c>
      <c r="CF449" s="157" t="s">
        <v>3866</v>
      </c>
      <c r="CG449" s="99" t="s">
        <v>3867</v>
      </c>
      <c r="CH449" s="311">
        <v>3600700041094</v>
      </c>
      <c r="CI449" s="447"/>
      <c r="CK449" s="276"/>
      <c r="CL449" s="17"/>
      <c r="CM449" s="273"/>
      <c r="CN449" s="17"/>
      <c r="CO449" s="158"/>
    </row>
    <row r="450" spans="1:93" s="51" customFormat="1">
      <c r="A450" s="452" t="s">
        <v>6036</v>
      </c>
      <c r="B450" s="83" t="s">
        <v>709</v>
      </c>
      <c r="C450" s="237" t="s">
        <v>686</v>
      </c>
      <c r="D450" s="86" t="s">
        <v>6035</v>
      </c>
      <c r="E450" s="92" t="s">
        <v>5942</v>
      </c>
      <c r="F450" s="452" t="s">
        <v>6036</v>
      </c>
      <c r="G450" s="59" t="s">
        <v>1580</v>
      </c>
      <c r="H450" s="283" t="s">
        <v>6264</v>
      </c>
      <c r="I450" s="244">
        <v>47150</v>
      </c>
      <c r="J450" s="310">
        <v>0</v>
      </c>
      <c r="K450" s="81">
        <v>32.18</v>
      </c>
      <c r="L450" s="81">
        <v>0</v>
      </c>
      <c r="M450" s="85">
        <v>0</v>
      </c>
      <c r="N450" s="81">
        <v>0</v>
      </c>
      <c r="O450" s="81">
        <v>0</v>
      </c>
      <c r="P450" s="85">
        <v>1214.44</v>
      </c>
      <c r="Q450" s="81">
        <v>0</v>
      </c>
      <c r="R450" s="85">
        <v>27686.6</v>
      </c>
      <c r="S450" s="81">
        <v>18281.140000000003</v>
      </c>
      <c r="T450" s="227" t="s">
        <v>1581</v>
      </c>
      <c r="U450" s="496">
        <v>718</v>
      </c>
      <c r="V450" s="237" t="s">
        <v>686</v>
      </c>
      <c r="W450" s="86" t="s">
        <v>6035</v>
      </c>
      <c r="X450" s="92" t="s">
        <v>5942</v>
      </c>
      <c r="Y450" s="261">
        <v>3600700041124</v>
      </c>
      <c r="Z450" s="228" t="s">
        <v>1581</v>
      </c>
      <c r="AA450" s="266">
        <v>28901.039999999997</v>
      </c>
      <c r="AB450" s="65">
        <v>25555</v>
      </c>
      <c r="AC450" s="65"/>
      <c r="AD450" s="65">
        <v>863</v>
      </c>
      <c r="AE450" s="65">
        <v>424</v>
      </c>
      <c r="AF450" s="65">
        <v>844.6</v>
      </c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148"/>
      <c r="AW450" s="65"/>
      <c r="AX450" s="65">
        <v>0</v>
      </c>
      <c r="AY450" s="65"/>
      <c r="AZ450" s="65">
        <v>1214.44</v>
      </c>
      <c r="BA450" s="57">
        <v>0</v>
      </c>
      <c r="BB450" s="65">
        <v>47182.18</v>
      </c>
      <c r="BC450" s="65">
        <v>18281.140000000003</v>
      </c>
      <c r="BD450" s="260"/>
      <c r="BE450" s="170">
        <v>719</v>
      </c>
      <c r="BF450" s="163" t="s">
        <v>6375</v>
      </c>
      <c r="BG450" s="86" t="s">
        <v>6035</v>
      </c>
      <c r="BH450" s="86" t="s">
        <v>5942</v>
      </c>
      <c r="BI450" s="171">
        <v>25555</v>
      </c>
      <c r="BJ450" s="172">
        <v>25555</v>
      </c>
      <c r="BK450" s="171">
        <v>0</v>
      </c>
      <c r="BL450" s="86"/>
      <c r="BM450" s="48"/>
      <c r="BN450" s="67"/>
      <c r="BO450" s="67"/>
      <c r="BP450" s="48"/>
      <c r="BQ450" s="368" t="s">
        <v>1298</v>
      </c>
      <c r="BR450" s="380" t="s">
        <v>676</v>
      </c>
      <c r="BS450" s="381" t="s">
        <v>6467</v>
      </c>
      <c r="BT450" s="382" t="s">
        <v>11</v>
      </c>
      <c r="BU450" s="383" t="s">
        <v>719</v>
      </c>
      <c r="BV450" s="384" t="s">
        <v>1581</v>
      </c>
      <c r="BW450" s="384">
        <v>60210</v>
      </c>
      <c r="BX450" s="385" t="s">
        <v>6468</v>
      </c>
      <c r="BY450" s="22"/>
      <c r="BZ450" s="475">
        <v>718</v>
      </c>
      <c r="CA450" s="320" t="b">
        <f>EXACT(A450,CH450)</f>
        <v>1</v>
      </c>
      <c r="CB450" s="318" t="b">
        <f>EXACT(D450,CF450)</f>
        <v>1</v>
      </c>
      <c r="CC450" s="318" t="b">
        <f>EXACT(E450,CG450)</f>
        <v>1</v>
      </c>
      <c r="CD450" s="502">
        <f>+S449-BC449</f>
        <v>0</v>
      </c>
      <c r="CE450" s="17" t="s">
        <v>686</v>
      </c>
      <c r="CF450" s="17" t="s">
        <v>6035</v>
      </c>
      <c r="CG450" s="103" t="s">
        <v>5942</v>
      </c>
      <c r="CH450" s="275">
        <v>3600700041124</v>
      </c>
      <c r="CI450" s="447"/>
      <c r="CJ450" s="17"/>
      <c r="CK450" s="276"/>
      <c r="CL450" s="17"/>
      <c r="CM450" s="273"/>
      <c r="CN450" s="17"/>
      <c r="CO450" s="157"/>
    </row>
    <row r="451" spans="1:93" s="51" customFormat="1">
      <c r="A451" s="452" t="s">
        <v>4865</v>
      </c>
      <c r="B451" s="83" t="s">
        <v>709</v>
      </c>
      <c r="C451" s="129" t="s">
        <v>686</v>
      </c>
      <c r="D451" s="158" t="s">
        <v>2378</v>
      </c>
      <c r="E451" s="92" t="s">
        <v>2374</v>
      </c>
      <c r="F451" s="452" t="s">
        <v>4865</v>
      </c>
      <c r="G451" s="59" t="s">
        <v>1580</v>
      </c>
      <c r="H451" s="449" t="s">
        <v>2501</v>
      </c>
      <c r="I451" s="234">
        <v>48888</v>
      </c>
      <c r="J451" s="234">
        <v>0</v>
      </c>
      <c r="K451" s="234">
        <v>112.88</v>
      </c>
      <c r="L451" s="234">
        <v>0</v>
      </c>
      <c r="M451" s="85">
        <v>1367</v>
      </c>
      <c r="N451" s="85">
        <v>0</v>
      </c>
      <c r="O451" s="234">
        <v>0</v>
      </c>
      <c r="P451" s="234">
        <v>435.06</v>
      </c>
      <c r="Q451" s="234">
        <v>0</v>
      </c>
      <c r="R451" s="234">
        <v>7962</v>
      </c>
      <c r="S451" s="234">
        <v>41970.819999999992</v>
      </c>
      <c r="T451" s="227" t="s">
        <v>1581</v>
      </c>
      <c r="U451" s="496">
        <v>377</v>
      </c>
      <c r="V451" s="129" t="s">
        <v>686</v>
      </c>
      <c r="W451" s="158" t="s">
        <v>2378</v>
      </c>
      <c r="X451" s="92" t="s">
        <v>2374</v>
      </c>
      <c r="Y451" s="262">
        <v>3600700041841</v>
      </c>
      <c r="Z451" s="228" t="s">
        <v>1581</v>
      </c>
      <c r="AA451" s="266">
        <v>8397.06</v>
      </c>
      <c r="AB451" s="66">
        <v>6675</v>
      </c>
      <c r="AC451" s="65"/>
      <c r="AD451" s="266">
        <v>863</v>
      </c>
      <c r="AE451" s="266">
        <v>424</v>
      </c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148"/>
      <c r="AW451" s="65"/>
      <c r="AX451" s="65">
        <v>0</v>
      </c>
      <c r="AY451" s="66"/>
      <c r="AZ451" s="66">
        <v>435.06</v>
      </c>
      <c r="BA451" s="74">
        <v>0</v>
      </c>
      <c r="BB451" s="66">
        <v>50367.88</v>
      </c>
      <c r="BC451" s="66">
        <v>41970.82</v>
      </c>
      <c r="BD451" s="252"/>
      <c r="BE451" s="170">
        <v>378</v>
      </c>
      <c r="BF451" s="101" t="s">
        <v>2417</v>
      </c>
      <c r="BG451" s="158" t="s">
        <v>2378</v>
      </c>
      <c r="BH451" s="92" t="s">
        <v>2374</v>
      </c>
      <c r="BI451" s="169">
        <v>6675</v>
      </c>
      <c r="BJ451" s="124">
        <v>6675</v>
      </c>
      <c r="BK451" s="124">
        <v>0</v>
      </c>
      <c r="BL451" s="158"/>
      <c r="BM451" s="48"/>
      <c r="BN451" s="67"/>
      <c r="BO451" s="67"/>
      <c r="BP451" s="48"/>
      <c r="BQ451" s="368">
        <v>41</v>
      </c>
      <c r="BR451" s="380" t="s">
        <v>676</v>
      </c>
      <c r="BS451" s="381" t="s">
        <v>2464</v>
      </c>
      <c r="BT451" s="382" t="s">
        <v>11</v>
      </c>
      <c r="BU451" s="383" t="s">
        <v>719</v>
      </c>
      <c r="BV451" s="384" t="s">
        <v>1581</v>
      </c>
      <c r="BW451" s="384">
        <v>60210</v>
      </c>
      <c r="BX451" s="385" t="s">
        <v>2465</v>
      </c>
      <c r="BY451" s="22"/>
      <c r="BZ451" s="475">
        <v>378</v>
      </c>
      <c r="CA451" s="320" t="b">
        <f>EXACT(A451,CH451)</f>
        <v>1</v>
      </c>
      <c r="CB451" s="318" t="b">
        <f>EXACT(D451,CF451)</f>
        <v>1</v>
      </c>
      <c r="CC451" s="318" t="b">
        <f>EXACT(E451,CG451)</f>
        <v>1</v>
      </c>
      <c r="CD451" s="502">
        <f>+S450-BC450</f>
        <v>0</v>
      </c>
      <c r="CE451" s="17" t="s">
        <v>686</v>
      </c>
      <c r="CF451" s="17" t="s">
        <v>2378</v>
      </c>
      <c r="CG451" s="103" t="s">
        <v>2374</v>
      </c>
      <c r="CH451" s="275">
        <v>3600700041841</v>
      </c>
      <c r="CI451" s="447"/>
      <c r="CJ451" s="17"/>
      <c r="CK451" s="276"/>
      <c r="CL451" s="17"/>
      <c r="CM451" s="17"/>
      <c r="CN451" s="17"/>
      <c r="CO451" s="17"/>
    </row>
    <row r="452" spans="1:93" s="51" customFormat="1">
      <c r="A452" s="451" t="s">
        <v>5264</v>
      </c>
      <c r="B452" s="83" t="s">
        <v>709</v>
      </c>
      <c r="C452" s="237" t="s">
        <v>686</v>
      </c>
      <c r="D452" s="86" t="s">
        <v>2375</v>
      </c>
      <c r="E452" s="92" t="s">
        <v>5263</v>
      </c>
      <c r="F452" s="451" t="s">
        <v>5264</v>
      </c>
      <c r="G452" s="59" t="s">
        <v>1580</v>
      </c>
      <c r="H452" s="449" t="s">
        <v>5265</v>
      </c>
      <c r="I452" s="244">
        <v>34197.199999999997</v>
      </c>
      <c r="J452" s="310">
        <v>0</v>
      </c>
      <c r="K452" s="81">
        <v>0</v>
      </c>
      <c r="L452" s="81">
        <v>0</v>
      </c>
      <c r="M452" s="85">
        <v>0</v>
      </c>
      <c r="N452" s="81">
        <v>0</v>
      </c>
      <c r="O452" s="81">
        <v>0</v>
      </c>
      <c r="P452" s="85">
        <v>319.91000000000003</v>
      </c>
      <c r="Q452" s="81">
        <v>0</v>
      </c>
      <c r="R452" s="85">
        <v>4260</v>
      </c>
      <c r="S452" s="81">
        <v>29617.289999999997</v>
      </c>
      <c r="T452" s="227" t="s">
        <v>1581</v>
      </c>
      <c r="U452" s="496">
        <v>366</v>
      </c>
      <c r="V452" s="237" t="s">
        <v>686</v>
      </c>
      <c r="W452" s="86" t="s">
        <v>2375</v>
      </c>
      <c r="X452" s="92" t="s">
        <v>5263</v>
      </c>
      <c r="Y452" s="262">
        <v>3600700042465</v>
      </c>
      <c r="Z452" s="228" t="s">
        <v>1581</v>
      </c>
      <c r="AA452" s="266">
        <v>4579.91</v>
      </c>
      <c r="AB452" s="66">
        <v>2110</v>
      </c>
      <c r="AC452" s="65"/>
      <c r="AD452" s="266">
        <v>863</v>
      </c>
      <c r="AE452" s="266">
        <v>424</v>
      </c>
      <c r="AF452" s="65">
        <v>863</v>
      </c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148"/>
      <c r="AW452" s="65"/>
      <c r="AX452" s="65">
        <v>0</v>
      </c>
      <c r="AY452" s="66"/>
      <c r="AZ452" s="66">
        <v>319.91000000000003</v>
      </c>
      <c r="BA452" s="74">
        <v>0</v>
      </c>
      <c r="BB452" s="66">
        <v>34197.199999999997</v>
      </c>
      <c r="BC452" s="66">
        <v>29617.289999999997</v>
      </c>
      <c r="BD452" s="252"/>
      <c r="BE452" s="170">
        <v>367</v>
      </c>
      <c r="BF452" s="101" t="s">
        <v>5572</v>
      </c>
      <c r="BG452" s="158" t="s">
        <v>2375</v>
      </c>
      <c r="BH452" s="92" t="s">
        <v>5263</v>
      </c>
      <c r="BI452" s="169">
        <v>2110</v>
      </c>
      <c r="BJ452" s="124">
        <v>2110</v>
      </c>
      <c r="BK452" s="124">
        <v>0</v>
      </c>
      <c r="BL452" s="158"/>
      <c r="BM452" s="48"/>
      <c r="BN452" s="67"/>
      <c r="BO452" s="67"/>
      <c r="BP452" s="48"/>
      <c r="BQ452" s="368">
        <v>25</v>
      </c>
      <c r="BR452" s="387" t="s">
        <v>709</v>
      </c>
      <c r="BS452" s="381" t="s">
        <v>5718</v>
      </c>
      <c r="BT452" s="382" t="s">
        <v>11</v>
      </c>
      <c r="BU452" s="383" t="s">
        <v>719</v>
      </c>
      <c r="BV452" s="384" t="s">
        <v>1581</v>
      </c>
      <c r="BW452" s="384">
        <v>60210</v>
      </c>
      <c r="BX452" s="385" t="s">
        <v>5719</v>
      </c>
      <c r="BY452" s="61"/>
      <c r="BZ452" s="495">
        <v>367</v>
      </c>
      <c r="CA452" s="320" t="b">
        <f>EXACT(A452,CH452)</f>
        <v>1</v>
      </c>
      <c r="CB452" s="318" t="b">
        <f>EXACT(D452,CF452)</f>
        <v>1</v>
      </c>
      <c r="CC452" s="318" t="b">
        <f>EXACT(E452,CG452)</f>
        <v>1</v>
      </c>
      <c r="CD452" s="502">
        <f>+S451-BC451</f>
        <v>0</v>
      </c>
      <c r="CE452" s="17" t="s">
        <v>686</v>
      </c>
      <c r="CF452" s="51" t="s">
        <v>2375</v>
      </c>
      <c r="CG452" s="51" t="s">
        <v>5263</v>
      </c>
      <c r="CH452" s="312">
        <v>3600700042465</v>
      </c>
      <c r="CI452" s="447"/>
      <c r="CJ452" s="17"/>
      <c r="CK452" s="276"/>
      <c r="CM452" s="273"/>
      <c r="CN452" s="17"/>
      <c r="CO452" s="157"/>
    </row>
    <row r="453" spans="1:93" s="51" customFormat="1">
      <c r="A453" s="452" t="s">
        <v>5044</v>
      </c>
      <c r="B453" s="83" t="s">
        <v>709</v>
      </c>
      <c r="C453" s="129" t="s">
        <v>686</v>
      </c>
      <c r="D453" s="158" t="s">
        <v>3864</v>
      </c>
      <c r="E453" s="92" t="s">
        <v>3865</v>
      </c>
      <c r="F453" s="452" t="s">
        <v>5044</v>
      </c>
      <c r="G453" s="59" t="s">
        <v>1580</v>
      </c>
      <c r="H453" s="449" t="s">
        <v>3978</v>
      </c>
      <c r="I453" s="234">
        <v>36221.599999999999</v>
      </c>
      <c r="J453" s="234">
        <v>0</v>
      </c>
      <c r="K453" s="234">
        <v>10.73</v>
      </c>
      <c r="L453" s="234">
        <v>0</v>
      </c>
      <c r="M453" s="85">
        <v>0</v>
      </c>
      <c r="N453" s="85">
        <v>0</v>
      </c>
      <c r="O453" s="234">
        <v>0</v>
      </c>
      <c r="P453" s="234">
        <v>457.45</v>
      </c>
      <c r="Q453" s="234">
        <v>0</v>
      </c>
      <c r="R453" s="234">
        <v>10530</v>
      </c>
      <c r="S453" s="234">
        <v>25244.880000000001</v>
      </c>
      <c r="T453" s="227" t="s">
        <v>1581</v>
      </c>
      <c r="U453" s="496">
        <v>690</v>
      </c>
      <c r="V453" s="129" t="s">
        <v>686</v>
      </c>
      <c r="W453" s="158" t="s">
        <v>3864</v>
      </c>
      <c r="X453" s="92" t="s">
        <v>3865</v>
      </c>
      <c r="Y453" s="262">
        <v>3600700045821</v>
      </c>
      <c r="Z453" s="228" t="s">
        <v>1581</v>
      </c>
      <c r="AA453" s="266">
        <v>10987.45</v>
      </c>
      <c r="AB453" s="66">
        <v>8900</v>
      </c>
      <c r="AC453" s="65"/>
      <c r="AD453" s="266">
        <v>863</v>
      </c>
      <c r="AE453" s="266">
        <v>424</v>
      </c>
      <c r="AF453" s="65">
        <v>343</v>
      </c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148"/>
      <c r="AW453" s="65"/>
      <c r="AX453" s="65">
        <v>0</v>
      </c>
      <c r="AY453" s="66"/>
      <c r="AZ453" s="66">
        <v>457.45</v>
      </c>
      <c r="BA453" s="74">
        <v>0</v>
      </c>
      <c r="BB453" s="66">
        <v>36232.33</v>
      </c>
      <c r="BC453" s="66">
        <v>25244.880000000001</v>
      </c>
      <c r="BD453" s="252"/>
      <c r="BE453" s="170">
        <v>691</v>
      </c>
      <c r="BF453" s="101" t="s">
        <v>4072</v>
      </c>
      <c r="BG453" s="158" t="s">
        <v>3864</v>
      </c>
      <c r="BH453" s="92" t="s">
        <v>3865</v>
      </c>
      <c r="BI453" s="169">
        <v>8900</v>
      </c>
      <c r="BJ453" s="124">
        <v>8900</v>
      </c>
      <c r="BK453" s="124">
        <v>0</v>
      </c>
      <c r="BL453" s="456"/>
      <c r="BM453" s="48"/>
      <c r="BN453" s="67"/>
      <c r="BO453" s="67"/>
      <c r="BP453" s="48"/>
      <c r="BQ453" s="368" t="s">
        <v>4281</v>
      </c>
      <c r="BR453" s="380" t="s">
        <v>725</v>
      </c>
      <c r="BS453" s="381" t="s">
        <v>51</v>
      </c>
      <c r="BT453" s="382" t="s">
        <v>11</v>
      </c>
      <c r="BU453" s="383" t="s">
        <v>719</v>
      </c>
      <c r="BV453" s="384" t="s">
        <v>1581</v>
      </c>
      <c r="BW453" s="384">
        <v>60210</v>
      </c>
      <c r="BX453" s="385" t="s">
        <v>4282</v>
      </c>
      <c r="BY453" s="22"/>
      <c r="BZ453" s="495">
        <v>691</v>
      </c>
      <c r="CA453" s="320" t="b">
        <f>EXACT(A453,CH453)</f>
        <v>1</v>
      </c>
      <c r="CB453" s="318" t="b">
        <f>EXACT(D453,CF453)</f>
        <v>1</v>
      </c>
      <c r="CC453" s="318" t="b">
        <f>EXACT(E453,CG453)</f>
        <v>1</v>
      </c>
      <c r="CD453" s="502">
        <f>+S452-BC452</f>
        <v>0</v>
      </c>
      <c r="CE453" s="51" t="s">
        <v>686</v>
      </c>
      <c r="CF453" s="17" t="s">
        <v>3864</v>
      </c>
      <c r="CG453" s="103" t="s">
        <v>3865</v>
      </c>
      <c r="CH453" s="275">
        <v>3600700045821</v>
      </c>
      <c r="CI453" s="447"/>
      <c r="CJ453" s="17"/>
      <c r="CK453" s="276"/>
      <c r="CM453" s="273"/>
      <c r="CN453" s="17"/>
      <c r="CO453" s="157"/>
    </row>
    <row r="454" spans="1:93" s="51" customFormat="1">
      <c r="A454" s="452" t="s">
        <v>4472</v>
      </c>
      <c r="B454" s="83" t="s">
        <v>709</v>
      </c>
      <c r="C454" s="129" t="s">
        <v>672</v>
      </c>
      <c r="D454" s="158" t="s">
        <v>3908</v>
      </c>
      <c r="E454" s="158" t="s">
        <v>3865</v>
      </c>
      <c r="F454" s="452" t="s">
        <v>4472</v>
      </c>
      <c r="G454" s="59" t="s">
        <v>1580</v>
      </c>
      <c r="H454" s="449" t="s">
        <v>4014</v>
      </c>
      <c r="I454" s="234">
        <v>15955.22</v>
      </c>
      <c r="J454" s="234">
        <v>0</v>
      </c>
      <c r="K454" s="234">
        <v>0</v>
      </c>
      <c r="L454" s="234">
        <v>0</v>
      </c>
      <c r="M454" s="85">
        <v>0</v>
      </c>
      <c r="N454" s="85">
        <v>0</v>
      </c>
      <c r="O454" s="234">
        <v>0</v>
      </c>
      <c r="P454" s="234">
        <v>0</v>
      </c>
      <c r="Q454" s="234">
        <v>0</v>
      </c>
      <c r="R454" s="234">
        <v>8917</v>
      </c>
      <c r="S454" s="234">
        <v>7038.2199999999993</v>
      </c>
      <c r="T454" s="227" t="s">
        <v>1581</v>
      </c>
      <c r="U454" s="496">
        <v>1179</v>
      </c>
      <c r="V454" s="129" t="s">
        <v>672</v>
      </c>
      <c r="W454" s="158" t="s">
        <v>3908</v>
      </c>
      <c r="X454" s="158" t="s">
        <v>3865</v>
      </c>
      <c r="Y454" s="262">
        <v>3600700045839</v>
      </c>
      <c r="Z454" s="228" t="s">
        <v>1581</v>
      </c>
      <c r="AA454" s="54">
        <v>8917</v>
      </c>
      <c r="AB454" s="55">
        <v>7630</v>
      </c>
      <c r="AC454" s="56"/>
      <c r="AD454" s="175">
        <v>863</v>
      </c>
      <c r="AE454" s="175">
        <v>424</v>
      </c>
      <c r="AF454" s="55"/>
      <c r="AG454" s="55"/>
      <c r="AH454" s="55"/>
      <c r="AI454" s="55"/>
      <c r="AJ454" s="55"/>
      <c r="AK454" s="55"/>
      <c r="AL454" s="55"/>
      <c r="AM454" s="57"/>
      <c r="AN454" s="57"/>
      <c r="AO454" s="57"/>
      <c r="AP454" s="57"/>
      <c r="AQ454" s="58"/>
      <c r="AR454" s="58"/>
      <c r="AS454" s="57"/>
      <c r="AT454" s="57"/>
      <c r="AU454" s="57"/>
      <c r="AV454" s="147"/>
      <c r="AW454" s="57"/>
      <c r="AX454" s="57">
        <v>0</v>
      </c>
      <c r="AY454" s="58"/>
      <c r="AZ454" s="58">
        <v>0</v>
      </c>
      <c r="BA454" s="74">
        <v>0</v>
      </c>
      <c r="BB454" s="58">
        <v>15955.22</v>
      </c>
      <c r="BC454" s="58">
        <v>7038.2199999999993</v>
      </c>
      <c r="BD454" s="252"/>
      <c r="BE454" s="170">
        <v>1181</v>
      </c>
      <c r="BF454" s="101" t="s">
        <v>4108</v>
      </c>
      <c r="BG454" s="158" t="s">
        <v>3908</v>
      </c>
      <c r="BH454" s="158" t="s">
        <v>3865</v>
      </c>
      <c r="BI454" s="58">
        <v>7630</v>
      </c>
      <c r="BJ454" s="58">
        <v>7630</v>
      </c>
      <c r="BK454" s="124">
        <v>0</v>
      </c>
      <c r="BL454" s="158"/>
      <c r="BM454" s="59"/>
      <c r="BN454" s="60"/>
      <c r="BO454" s="60"/>
      <c r="BP454" s="48"/>
      <c r="BQ454" s="368">
        <v>22</v>
      </c>
      <c r="BR454" s="380" t="s">
        <v>245</v>
      </c>
      <c r="BS454" s="381" t="s">
        <v>4130</v>
      </c>
      <c r="BT454" s="382" t="s">
        <v>139</v>
      </c>
      <c r="BU454" s="383" t="s">
        <v>133</v>
      </c>
      <c r="BV454" s="384" t="s">
        <v>128</v>
      </c>
      <c r="BW454" s="384">
        <v>60210</v>
      </c>
      <c r="BX454" s="385" t="s">
        <v>4131</v>
      </c>
      <c r="BY454" s="62"/>
      <c r="BZ454" s="495">
        <v>1179</v>
      </c>
      <c r="CA454" s="320" t="b">
        <f>EXACT(A454,CH454)</f>
        <v>1</v>
      </c>
      <c r="CB454" s="318" t="b">
        <f>EXACT(D454,CF454)</f>
        <v>1</v>
      </c>
      <c r="CC454" s="318" t="b">
        <f>EXACT(E454,CG454)</f>
        <v>1</v>
      </c>
      <c r="CD454" s="502">
        <f>+S453-BC453</f>
        <v>0</v>
      </c>
      <c r="CE454" s="17" t="s">
        <v>672</v>
      </c>
      <c r="CF454" s="17" t="s">
        <v>3908</v>
      </c>
      <c r="CG454" s="103" t="s">
        <v>3865</v>
      </c>
      <c r="CH454" s="275">
        <v>3600700045839</v>
      </c>
      <c r="CI454" s="447"/>
      <c r="CJ454" s="17"/>
      <c r="CK454" s="276"/>
      <c r="CL454" s="17"/>
      <c r="CM454" s="17"/>
      <c r="CN454" s="17"/>
      <c r="CO454" s="17"/>
    </row>
    <row r="455" spans="1:93" s="51" customFormat="1">
      <c r="A455" s="452" t="s">
        <v>4592</v>
      </c>
      <c r="B455" s="83" t="s">
        <v>709</v>
      </c>
      <c r="C455" s="129" t="s">
        <v>686</v>
      </c>
      <c r="D455" s="158" t="s">
        <v>2997</v>
      </c>
      <c r="E455" s="92" t="s">
        <v>437</v>
      </c>
      <c r="F455" s="452" t="s">
        <v>4592</v>
      </c>
      <c r="G455" s="59" t="s">
        <v>1580</v>
      </c>
      <c r="H455" s="449" t="s">
        <v>3061</v>
      </c>
      <c r="I455" s="234">
        <v>52718.400000000001</v>
      </c>
      <c r="J455" s="234">
        <v>0</v>
      </c>
      <c r="K455" s="234">
        <v>107.4</v>
      </c>
      <c r="L455" s="234">
        <v>0</v>
      </c>
      <c r="M455" s="85">
        <v>1546</v>
      </c>
      <c r="N455" s="85">
        <v>0</v>
      </c>
      <c r="O455" s="234">
        <v>0</v>
      </c>
      <c r="P455" s="234">
        <v>1478.84</v>
      </c>
      <c r="Q455" s="234">
        <v>0</v>
      </c>
      <c r="R455" s="234">
        <v>26733</v>
      </c>
      <c r="S455" s="234">
        <v>26159.960000000003</v>
      </c>
      <c r="T455" s="227" t="s">
        <v>1581</v>
      </c>
      <c r="U455" s="496">
        <v>235</v>
      </c>
      <c r="V455" s="129" t="s">
        <v>686</v>
      </c>
      <c r="W455" s="158" t="s">
        <v>2997</v>
      </c>
      <c r="X455" s="92" t="s">
        <v>437</v>
      </c>
      <c r="Y455" s="265">
        <v>3600700060081</v>
      </c>
      <c r="Z455" s="228" t="s">
        <v>1581</v>
      </c>
      <c r="AA455" s="266">
        <v>28211.84</v>
      </c>
      <c r="AB455" s="65">
        <v>25870</v>
      </c>
      <c r="AC455" s="65"/>
      <c r="AD455" s="65">
        <v>863</v>
      </c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148"/>
      <c r="AW455" s="65"/>
      <c r="AX455" s="65">
        <v>0</v>
      </c>
      <c r="AY455" s="65"/>
      <c r="AZ455" s="65">
        <v>1478.84</v>
      </c>
      <c r="BA455" s="57">
        <v>0</v>
      </c>
      <c r="BB455" s="65">
        <v>54371.8</v>
      </c>
      <c r="BC455" s="65">
        <v>26159.960000000003</v>
      </c>
      <c r="BD455" s="252"/>
      <c r="BE455" s="170">
        <v>236</v>
      </c>
      <c r="BF455" s="163" t="s">
        <v>3112</v>
      </c>
      <c r="BG455" s="158" t="s">
        <v>2997</v>
      </c>
      <c r="BH455" s="92" t="s">
        <v>437</v>
      </c>
      <c r="BI455" s="65">
        <v>25870</v>
      </c>
      <c r="BJ455" s="57">
        <v>25870</v>
      </c>
      <c r="BK455" s="171">
        <v>0</v>
      </c>
      <c r="BL455" s="86"/>
      <c r="BM455" s="48"/>
      <c r="BN455" s="67"/>
      <c r="BO455" s="67"/>
      <c r="BP455" s="48"/>
      <c r="BQ455" s="368">
        <v>18</v>
      </c>
      <c r="BR455" s="380" t="s">
        <v>245</v>
      </c>
      <c r="BS455" s="381" t="s">
        <v>3245</v>
      </c>
      <c r="BT455" s="382" t="s">
        <v>11</v>
      </c>
      <c r="BU455" s="383" t="s">
        <v>719</v>
      </c>
      <c r="BV455" s="384" t="s">
        <v>1581</v>
      </c>
      <c r="BW455" s="384">
        <v>60210</v>
      </c>
      <c r="BX455" s="385" t="s">
        <v>3246</v>
      </c>
      <c r="BY455" s="22">
        <v>1</v>
      </c>
      <c r="BZ455" s="475">
        <v>236</v>
      </c>
      <c r="CA455" s="320" t="b">
        <f>EXACT(A455,CH455)</f>
        <v>1</v>
      </c>
      <c r="CB455" s="318" t="b">
        <f>EXACT(D455,CF455)</f>
        <v>1</v>
      </c>
      <c r="CC455" s="318" t="b">
        <f>EXACT(E455,CG455)</f>
        <v>1</v>
      </c>
      <c r="CD455" s="502">
        <f>+S454-BC454</f>
        <v>0</v>
      </c>
      <c r="CE455" s="17" t="s">
        <v>686</v>
      </c>
      <c r="CF455" s="157" t="s">
        <v>2997</v>
      </c>
      <c r="CG455" s="99" t="s">
        <v>437</v>
      </c>
      <c r="CH455" s="311">
        <v>3600700060081</v>
      </c>
      <c r="CJ455" s="17"/>
      <c r="CK455" s="276"/>
      <c r="CM455" s="273"/>
      <c r="CN455" s="17"/>
      <c r="CO455" s="157"/>
    </row>
    <row r="456" spans="1:93" s="51" customFormat="1">
      <c r="A456" s="452" t="s">
        <v>4867</v>
      </c>
      <c r="B456" s="83" t="s">
        <v>709</v>
      </c>
      <c r="C456" s="158" t="s">
        <v>672</v>
      </c>
      <c r="D456" s="158" t="s">
        <v>1202</v>
      </c>
      <c r="E456" s="92" t="s">
        <v>1203</v>
      </c>
      <c r="F456" s="452" t="s">
        <v>4867</v>
      </c>
      <c r="G456" s="59" t="s">
        <v>1580</v>
      </c>
      <c r="H456" s="449" t="s">
        <v>1792</v>
      </c>
      <c r="I456" s="234">
        <v>32241.8</v>
      </c>
      <c r="J456" s="234">
        <v>0</v>
      </c>
      <c r="K456" s="234">
        <v>121.8</v>
      </c>
      <c r="L456" s="234">
        <v>0</v>
      </c>
      <c r="M456" s="85">
        <v>2317</v>
      </c>
      <c r="N456" s="85">
        <v>0</v>
      </c>
      <c r="O456" s="234">
        <v>0</v>
      </c>
      <c r="P456" s="234">
        <v>371.61</v>
      </c>
      <c r="Q456" s="234">
        <v>0</v>
      </c>
      <c r="R456" s="234">
        <v>11036</v>
      </c>
      <c r="S456" s="234">
        <v>23272.989999999998</v>
      </c>
      <c r="T456" s="227" t="s">
        <v>1581</v>
      </c>
      <c r="U456" s="496">
        <v>385</v>
      </c>
      <c r="V456" s="158" t="s">
        <v>672</v>
      </c>
      <c r="W456" s="158" t="s">
        <v>1202</v>
      </c>
      <c r="X456" s="92" t="s">
        <v>1203</v>
      </c>
      <c r="Y456" s="262">
        <v>3600700067271</v>
      </c>
      <c r="Z456" s="228" t="s">
        <v>1581</v>
      </c>
      <c r="AA456" s="266">
        <v>11407.61</v>
      </c>
      <c r="AB456" s="66">
        <v>9325</v>
      </c>
      <c r="AC456" s="65"/>
      <c r="AD456" s="266">
        <v>863</v>
      </c>
      <c r="AE456" s="266">
        <v>848</v>
      </c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148"/>
      <c r="AW456" s="65"/>
      <c r="AX456" s="65">
        <v>0</v>
      </c>
      <c r="AY456" s="66"/>
      <c r="AZ456" s="66">
        <v>371.61</v>
      </c>
      <c r="BA456" s="74">
        <v>0</v>
      </c>
      <c r="BB456" s="66">
        <v>34680.6</v>
      </c>
      <c r="BC456" s="66">
        <v>23272.989999999998</v>
      </c>
      <c r="BD456" s="252"/>
      <c r="BE456" s="170">
        <v>386</v>
      </c>
      <c r="BF456" s="101" t="s">
        <v>1742</v>
      </c>
      <c r="BG456" s="158" t="s">
        <v>1202</v>
      </c>
      <c r="BH456" s="92" t="s">
        <v>1203</v>
      </c>
      <c r="BI456" s="66">
        <v>9325</v>
      </c>
      <c r="BJ456" s="58">
        <v>9325</v>
      </c>
      <c r="BK456" s="124">
        <v>0</v>
      </c>
      <c r="BL456" s="158"/>
      <c r="BM456" s="48"/>
      <c r="BN456" s="67"/>
      <c r="BO456" s="67"/>
      <c r="BP456" s="48"/>
      <c r="BQ456" s="368">
        <v>2022</v>
      </c>
      <c r="BR456" s="380" t="s">
        <v>709</v>
      </c>
      <c r="BS456" s="381" t="s">
        <v>1341</v>
      </c>
      <c r="BT456" s="382" t="s">
        <v>719</v>
      </c>
      <c r="BU456" s="382" t="s">
        <v>719</v>
      </c>
      <c r="BV456" s="384" t="s">
        <v>1581</v>
      </c>
      <c r="BW456" s="384">
        <v>60140</v>
      </c>
      <c r="BX456" s="385" t="s">
        <v>1339</v>
      </c>
      <c r="BY456" s="22"/>
      <c r="BZ456" s="475">
        <v>386</v>
      </c>
      <c r="CA456" s="320" t="b">
        <f>EXACT(A456,CH456)</f>
        <v>1</v>
      </c>
      <c r="CB456" s="318" t="b">
        <f>EXACT(D456,CF456)</f>
        <v>1</v>
      </c>
      <c r="CC456" s="318" t="b">
        <f>EXACT(E456,CG456)</f>
        <v>1</v>
      </c>
      <c r="CD456" s="502">
        <f>+S455-BC455</f>
        <v>0</v>
      </c>
      <c r="CE456" s="17" t="s">
        <v>672</v>
      </c>
      <c r="CF456" s="17" t="s">
        <v>1202</v>
      </c>
      <c r="CG456" s="103" t="s">
        <v>1203</v>
      </c>
      <c r="CH456" s="275">
        <v>3600700067271</v>
      </c>
      <c r="CI456" s="447"/>
      <c r="CJ456" s="17"/>
      <c r="CK456" s="276"/>
      <c r="CL456" s="17"/>
      <c r="CM456" s="273"/>
      <c r="CN456" s="17"/>
      <c r="CO456" s="158"/>
    </row>
    <row r="457" spans="1:93" s="51" customFormat="1">
      <c r="A457" s="452" t="s">
        <v>4606</v>
      </c>
      <c r="B457" s="83" t="s">
        <v>709</v>
      </c>
      <c r="C457" s="129" t="s">
        <v>686</v>
      </c>
      <c r="D457" s="158" t="s">
        <v>1235</v>
      </c>
      <c r="E457" s="92" t="s">
        <v>1203</v>
      </c>
      <c r="F457" s="452" t="s">
        <v>4606</v>
      </c>
      <c r="G457" s="59" t="s">
        <v>1580</v>
      </c>
      <c r="H457" s="449" t="s">
        <v>1039</v>
      </c>
      <c r="I457" s="234">
        <v>22448.3</v>
      </c>
      <c r="J457" s="234">
        <v>0</v>
      </c>
      <c r="K457" s="234">
        <v>114.6</v>
      </c>
      <c r="L457" s="234">
        <v>0</v>
      </c>
      <c r="M457" s="85">
        <v>2064</v>
      </c>
      <c r="N457" s="85">
        <v>0</v>
      </c>
      <c r="O457" s="234">
        <v>0</v>
      </c>
      <c r="P457" s="234">
        <v>0</v>
      </c>
      <c r="Q457" s="234">
        <v>0</v>
      </c>
      <c r="R457" s="234">
        <v>8092</v>
      </c>
      <c r="S457" s="234">
        <v>16534.899999999998</v>
      </c>
      <c r="T457" s="227" t="s">
        <v>1581</v>
      </c>
      <c r="U457" s="496">
        <v>1059</v>
      </c>
      <c r="V457" s="129" t="s">
        <v>686</v>
      </c>
      <c r="W457" s="158" t="s">
        <v>1235</v>
      </c>
      <c r="X457" s="92" t="s">
        <v>1203</v>
      </c>
      <c r="Y457" s="262">
        <v>3600700067280</v>
      </c>
      <c r="Z457" s="228" t="s">
        <v>1581</v>
      </c>
      <c r="AA457" s="54">
        <v>8092</v>
      </c>
      <c r="AB457" s="55">
        <v>6805</v>
      </c>
      <c r="AC457" s="56"/>
      <c r="AD457" s="175">
        <v>863</v>
      </c>
      <c r="AE457" s="175">
        <v>424</v>
      </c>
      <c r="AF457" s="55"/>
      <c r="AG457" s="55"/>
      <c r="AH457" s="55"/>
      <c r="AI457" s="55"/>
      <c r="AJ457" s="55"/>
      <c r="AK457" s="55"/>
      <c r="AL457" s="55"/>
      <c r="AM457" s="57"/>
      <c r="AN457" s="57"/>
      <c r="AO457" s="57"/>
      <c r="AP457" s="57"/>
      <c r="AQ457" s="58"/>
      <c r="AR457" s="58"/>
      <c r="AS457" s="57"/>
      <c r="AT457" s="57"/>
      <c r="AU457" s="57"/>
      <c r="AV457" s="147"/>
      <c r="AW457" s="57"/>
      <c r="AX457" s="57">
        <v>0</v>
      </c>
      <c r="AY457" s="58"/>
      <c r="AZ457" s="58">
        <v>0</v>
      </c>
      <c r="BA457" s="74">
        <v>0</v>
      </c>
      <c r="BB457" s="58">
        <v>24626.899999999998</v>
      </c>
      <c r="BC457" s="58">
        <v>16534.899999999998</v>
      </c>
      <c r="BD457" s="252"/>
      <c r="BE457" s="170">
        <v>1060</v>
      </c>
      <c r="BF457" s="101" t="s">
        <v>2326</v>
      </c>
      <c r="BG457" s="158" t="s">
        <v>1235</v>
      </c>
      <c r="BH457" s="92" t="s">
        <v>1203</v>
      </c>
      <c r="BI457" s="124">
        <v>6805</v>
      </c>
      <c r="BJ457" s="124">
        <v>6805</v>
      </c>
      <c r="BK457" s="124">
        <v>0</v>
      </c>
      <c r="BL457" s="158"/>
      <c r="BM457" s="59"/>
      <c r="BN457" s="60"/>
      <c r="BO457" s="60"/>
      <c r="BP457" s="48"/>
      <c r="BQ457" s="368">
        <v>2022</v>
      </c>
      <c r="BR457" s="380" t="s">
        <v>709</v>
      </c>
      <c r="BS457" s="381" t="s">
        <v>1341</v>
      </c>
      <c r="BT457" s="382" t="s">
        <v>719</v>
      </c>
      <c r="BU457" s="382" t="s">
        <v>719</v>
      </c>
      <c r="BV457" s="384" t="s">
        <v>1581</v>
      </c>
      <c r="BW457" s="384">
        <v>60140</v>
      </c>
      <c r="BX457" s="385" t="s">
        <v>1339</v>
      </c>
      <c r="BZ457" s="475">
        <v>1058</v>
      </c>
      <c r="CA457" s="320" t="b">
        <f>EXACT(A457,CH457)</f>
        <v>1</v>
      </c>
      <c r="CB457" s="318" t="b">
        <f>EXACT(D457,CF457)</f>
        <v>1</v>
      </c>
      <c r="CC457" s="318" t="b">
        <f>EXACT(E457,CG457)</f>
        <v>1</v>
      </c>
      <c r="CD457" s="502">
        <f>+S456-BC456</f>
        <v>0</v>
      </c>
      <c r="CE457" s="17" t="s">
        <v>686</v>
      </c>
      <c r="CF457" s="157" t="s">
        <v>1235</v>
      </c>
      <c r="CG457" s="99" t="s">
        <v>1203</v>
      </c>
      <c r="CH457" s="311">
        <v>3600700067280</v>
      </c>
      <c r="CK457" s="276"/>
      <c r="CL457" s="17"/>
      <c r="CM457" s="273"/>
      <c r="CN457" s="17"/>
      <c r="CO457" s="157"/>
    </row>
    <row r="458" spans="1:93" s="51" customFormat="1">
      <c r="A458" s="452" t="s">
        <v>4784</v>
      </c>
      <c r="B458" s="83" t="s">
        <v>709</v>
      </c>
      <c r="C458" s="129" t="s">
        <v>686</v>
      </c>
      <c r="D458" s="158" t="s">
        <v>2720</v>
      </c>
      <c r="E458" s="92" t="s">
        <v>2721</v>
      </c>
      <c r="F458" s="452" t="s">
        <v>4784</v>
      </c>
      <c r="G458" s="59" t="s">
        <v>1580</v>
      </c>
      <c r="H458" s="449" t="s">
        <v>2772</v>
      </c>
      <c r="I458" s="234">
        <v>47352</v>
      </c>
      <c r="J458" s="234">
        <v>0</v>
      </c>
      <c r="K458" s="234">
        <v>80.55</v>
      </c>
      <c r="L458" s="234">
        <v>0</v>
      </c>
      <c r="M458" s="85">
        <v>1355</v>
      </c>
      <c r="N458" s="85">
        <v>0</v>
      </c>
      <c r="O458" s="234">
        <v>0</v>
      </c>
      <c r="P458" s="234">
        <v>1545.42</v>
      </c>
      <c r="Q458" s="234">
        <v>0</v>
      </c>
      <c r="R458" s="234">
        <v>25084</v>
      </c>
      <c r="S458" s="234">
        <v>22158.130000000005</v>
      </c>
      <c r="T458" s="227" t="s">
        <v>1581</v>
      </c>
      <c r="U458" s="496">
        <v>248</v>
      </c>
      <c r="V458" s="129" t="s">
        <v>686</v>
      </c>
      <c r="W458" s="158" t="s">
        <v>2720</v>
      </c>
      <c r="X458" s="92" t="s">
        <v>2721</v>
      </c>
      <c r="Y458" s="262">
        <v>3600700067450</v>
      </c>
      <c r="Z458" s="228" t="s">
        <v>1581</v>
      </c>
      <c r="AA458" s="55">
        <v>26629.42</v>
      </c>
      <c r="AB458" s="55">
        <v>23390</v>
      </c>
      <c r="AC458" s="59"/>
      <c r="AD458" s="175">
        <v>863</v>
      </c>
      <c r="AE458" s="175">
        <v>424</v>
      </c>
      <c r="AF458" s="59">
        <v>407</v>
      </c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148"/>
      <c r="AW458" s="59"/>
      <c r="AX458" s="59">
        <v>0</v>
      </c>
      <c r="AY458" s="59"/>
      <c r="AZ458" s="59">
        <v>1545.42</v>
      </c>
      <c r="BA458" s="59">
        <v>0</v>
      </c>
      <c r="BB458" s="59">
        <v>48787.55</v>
      </c>
      <c r="BC458" s="59">
        <v>22158.130000000005</v>
      </c>
      <c r="BD458" s="252"/>
      <c r="BE458" s="170">
        <v>249</v>
      </c>
      <c r="BF458" s="230" t="s">
        <v>2811</v>
      </c>
      <c r="BG458" s="158" t="s">
        <v>2720</v>
      </c>
      <c r="BH458" s="92" t="s">
        <v>2721</v>
      </c>
      <c r="BI458" s="59">
        <v>23390</v>
      </c>
      <c r="BJ458" s="59">
        <v>23390</v>
      </c>
      <c r="BK458" s="59">
        <v>0</v>
      </c>
      <c r="BL458" s="158"/>
      <c r="BM458" s="59"/>
      <c r="BN458" s="59"/>
      <c r="BO458" s="59"/>
      <c r="BP458" s="48"/>
      <c r="BQ458" s="368">
        <v>11</v>
      </c>
      <c r="BR458" s="380" t="s">
        <v>676</v>
      </c>
      <c r="BS458" s="381" t="s">
        <v>709</v>
      </c>
      <c r="BT458" s="382" t="s">
        <v>1506</v>
      </c>
      <c r="BU458" s="383" t="s">
        <v>719</v>
      </c>
      <c r="BV458" s="384" t="s">
        <v>1581</v>
      </c>
      <c r="BW458" s="384">
        <v>60210</v>
      </c>
      <c r="BX458" s="385" t="s">
        <v>2865</v>
      </c>
      <c r="BY458" s="22"/>
      <c r="BZ458" s="495">
        <v>249</v>
      </c>
      <c r="CA458" s="320" t="b">
        <f>EXACT(A458,CH458)</f>
        <v>1</v>
      </c>
      <c r="CB458" s="318" t="b">
        <f>EXACT(D458,CF458)</f>
        <v>1</v>
      </c>
      <c r="CC458" s="318" t="b">
        <f>EXACT(E458,CG458)</f>
        <v>1</v>
      </c>
      <c r="CD458" s="502">
        <f>+S457-BC457</f>
        <v>0</v>
      </c>
      <c r="CE458" s="17" t="s">
        <v>686</v>
      </c>
      <c r="CF458" s="51" t="s">
        <v>2720</v>
      </c>
      <c r="CG458" s="51" t="s">
        <v>2721</v>
      </c>
      <c r="CH458" s="312">
        <v>3600700067450</v>
      </c>
      <c r="CK458" s="276"/>
      <c r="CL458" s="17"/>
      <c r="CM458" s="273"/>
      <c r="CN458" s="17"/>
      <c r="CO458" s="158"/>
    </row>
    <row r="459" spans="1:93" s="51" customFormat="1">
      <c r="A459" s="511" t="s">
        <v>8526</v>
      </c>
      <c r="B459" s="83" t="s">
        <v>709</v>
      </c>
      <c r="C459" s="86" t="s">
        <v>686</v>
      </c>
      <c r="D459" s="17" t="s">
        <v>8423</v>
      </c>
      <c r="E459" s="75" t="s">
        <v>8424</v>
      </c>
      <c r="F459" s="514" t="s">
        <v>8526</v>
      </c>
      <c r="G459" s="59" t="s">
        <v>1580</v>
      </c>
      <c r="H459" s="98" t="s">
        <v>8622</v>
      </c>
      <c r="I459" s="133">
        <v>51053.2</v>
      </c>
      <c r="J459" s="167">
        <v>0</v>
      </c>
      <c r="K459" s="18">
        <v>0</v>
      </c>
      <c r="L459" s="18">
        <v>0</v>
      </c>
      <c r="M459" s="53">
        <v>0</v>
      </c>
      <c r="N459" s="18">
        <v>0</v>
      </c>
      <c r="O459" s="18">
        <v>0</v>
      </c>
      <c r="P459" s="53">
        <v>1396.98</v>
      </c>
      <c r="Q459" s="18">
        <v>0</v>
      </c>
      <c r="R459" s="53">
        <v>5195</v>
      </c>
      <c r="S459" s="18">
        <v>44461.22</v>
      </c>
      <c r="T459" s="227" t="s">
        <v>1581</v>
      </c>
      <c r="U459" s="496">
        <v>1309</v>
      </c>
      <c r="V459" s="467" t="s">
        <v>686</v>
      </c>
      <c r="W459" s="17" t="s">
        <v>8423</v>
      </c>
      <c r="X459" s="17" t="s">
        <v>8424</v>
      </c>
      <c r="Y459" s="261">
        <v>3600700069657</v>
      </c>
      <c r="Z459" s="228" t="s">
        <v>1581</v>
      </c>
      <c r="AA459" s="266">
        <v>6591.98</v>
      </c>
      <c r="AB459" s="65">
        <v>3940</v>
      </c>
      <c r="AC459" s="65"/>
      <c r="AD459" s="65">
        <v>863</v>
      </c>
      <c r="AE459" s="65"/>
      <c r="AF459" s="65">
        <v>392</v>
      </c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148"/>
      <c r="AW459" s="65"/>
      <c r="AX459" s="65">
        <v>0</v>
      </c>
      <c r="AY459" s="65"/>
      <c r="AZ459" s="65">
        <v>1396.98</v>
      </c>
      <c r="BA459" s="57">
        <v>0</v>
      </c>
      <c r="BB459" s="65">
        <v>51053.2</v>
      </c>
      <c r="BC459" s="65">
        <v>44461.22</v>
      </c>
      <c r="BD459" s="260"/>
      <c r="BE459" s="170">
        <v>1311</v>
      </c>
      <c r="BF459" s="163" t="s">
        <v>8717</v>
      </c>
      <c r="BG459" s="51" t="s">
        <v>8423</v>
      </c>
      <c r="BH459" s="17" t="s">
        <v>8424</v>
      </c>
      <c r="BI459" s="65">
        <v>3940</v>
      </c>
      <c r="BJ459" s="57">
        <v>3940</v>
      </c>
      <c r="BK459" s="65">
        <v>0</v>
      </c>
      <c r="BL459" s="17"/>
      <c r="BM459" s="48"/>
      <c r="BN459" s="67"/>
      <c r="BO459" s="67"/>
      <c r="BP459" s="48"/>
      <c r="BQ459" s="435" t="s">
        <v>8848</v>
      </c>
      <c r="BR459" s="380"/>
      <c r="BS459" s="381" t="s">
        <v>5686</v>
      </c>
      <c r="BT459" s="382" t="s">
        <v>719</v>
      </c>
      <c r="BU459" s="383" t="s">
        <v>719</v>
      </c>
      <c r="BV459" s="384" t="s">
        <v>1581</v>
      </c>
      <c r="BW459" s="384">
        <v>60140</v>
      </c>
      <c r="BX459" s="385" t="s">
        <v>8849</v>
      </c>
      <c r="BY459" s="22"/>
      <c r="BZ459" s="495">
        <v>1309</v>
      </c>
      <c r="CA459" s="320" t="b">
        <f>EXACT(A459,CH459)</f>
        <v>1</v>
      </c>
      <c r="CB459" s="318" t="b">
        <f>EXACT(D459,CF459)</f>
        <v>1</v>
      </c>
      <c r="CC459" s="318" t="b">
        <f>EXACT(E459,CG459)</f>
        <v>1</v>
      </c>
      <c r="CD459" s="502">
        <f>+S458-BC458</f>
        <v>0</v>
      </c>
      <c r="CE459" s="17" t="s">
        <v>686</v>
      </c>
      <c r="CF459" s="17" t="s">
        <v>8423</v>
      </c>
      <c r="CG459" s="103" t="s">
        <v>8424</v>
      </c>
      <c r="CH459" s="275">
        <v>3600700069657</v>
      </c>
      <c r="CI459" s="447"/>
      <c r="CJ459" s="17"/>
      <c r="CK459" s="276"/>
      <c r="CL459" s="17"/>
      <c r="CM459" s="17"/>
      <c r="CN459" s="17"/>
      <c r="CO459" s="17"/>
    </row>
    <row r="460" spans="1:93" s="51" customFormat="1">
      <c r="A460" s="452" t="s">
        <v>7493</v>
      </c>
      <c r="B460" s="83" t="s">
        <v>709</v>
      </c>
      <c r="C460" s="237" t="s">
        <v>695</v>
      </c>
      <c r="D460" s="86" t="s">
        <v>3407</v>
      </c>
      <c r="E460" s="86" t="s">
        <v>3402</v>
      </c>
      <c r="F460" s="452" t="s">
        <v>7493</v>
      </c>
      <c r="G460" s="59" t="s">
        <v>1580</v>
      </c>
      <c r="H460" s="449" t="s">
        <v>6941</v>
      </c>
      <c r="I460" s="234">
        <v>33700.33</v>
      </c>
      <c r="J460" s="234">
        <v>0</v>
      </c>
      <c r="K460" s="234">
        <v>0</v>
      </c>
      <c r="L460" s="234">
        <v>0</v>
      </c>
      <c r="M460" s="85">
        <v>0</v>
      </c>
      <c r="N460" s="85">
        <v>0</v>
      </c>
      <c r="O460" s="234">
        <v>0</v>
      </c>
      <c r="P460" s="234">
        <v>0</v>
      </c>
      <c r="Q460" s="234">
        <v>0</v>
      </c>
      <c r="R460" s="234">
        <v>21463</v>
      </c>
      <c r="S460" s="234">
        <v>12237.330000000002</v>
      </c>
      <c r="T460" s="227" t="s">
        <v>1581</v>
      </c>
      <c r="U460" s="496">
        <v>929</v>
      </c>
      <c r="V460" s="237" t="s">
        <v>695</v>
      </c>
      <c r="W460" s="86" t="s">
        <v>3407</v>
      </c>
      <c r="X460" s="422" t="s">
        <v>3402</v>
      </c>
      <c r="Y460" s="262">
        <v>3600700069894</v>
      </c>
      <c r="Z460" s="228" t="s">
        <v>1581</v>
      </c>
      <c r="AA460" s="54">
        <v>21463</v>
      </c>
      <c r="AB460" s="55">
        <v>20600</v>
      </c>
      <c r="AC460" s="56"/>
      <c r="AD460" s="175">
        <v>863</v>
      </c>
      <c r="AE460" s="175">
        <v>0</v>
      </c>
      <c r="AF460" s="55"/>
      <c r="AG460" s="55"/>
      <c r="AH460" s="55"/>
      <c r="AI460" s="55"/>
      <c r="AJ460" s="55"/>
      <c r="AK460" s="55"/>
      <c r="AL460" s="55"/>
      <c r="AM460" s="57"/>
      <c r="AN460" s="57"/>
      <c r="AO460" s="57"/>
      <c r="AP460" s="57"/>
      <c r="AQ460" s="58"/>
      <c r="AR460" s="58"/>
      <c r="AS460" s="57"/>
      <c r="AT460" s="57"/>
      <c r="AU460" s="57"/>
      <c r="AV460" s="147"/>
      <c r="AW460" s="57"/>
      <c r="AX460" s="57">
        <v>0</v>
      </c>
      <c r="AY460" s="58"/>
      <c r="AZ460" s="58">
        <v>0</v>
      </c>
      <c r="BA460" s="74">
        <v>0</v>
      </c>
      <c r="BB460" s="58">
        <v>33700.33</v>
      </c>
      <c r="BC460" s="58">
        <v>12237.330000000002</v>
      </c>
      <c r="BD460" s="252"/>
      <c r="BE460" s="170">
        <v>930</v>
      </c>
      <c r="BF460" s="101" t="s">
        <v>7118</v>
      </c>
      <c r="BG460" s="158" t="s">
        <v>3407</v>
      </c>
      <c r="BH460" s="92" t="s">
        <v>3402</v>
      </c>
      <c r="BI460" s="124">
        <v>20600</v>
      </c>
      <c r="BJ460" s="124">
        <v>20600</v>
      </c>
      <c r="BK460" s="124">
        <v>0</v>
      </c>
      <c r="BL460" s="158"/>
      <c r="BM460" s="59"/>
      <c r="BN460" s="60"/>
      <c r="BO460" s="60"/>
      <c r="BP460" s="48"/>
      <c r="BQ460" s="368">
        <v>196</v>
      </c>
      <c r="BR460" s="380" t="s">
        <v>676</v>
      </c>
      <c r="BS460" s="381" t="s">
        <v>709</v>
      </c>
      <c r="BT460" s="382" t="s">
        <v>1506</v>
      </c>
      <c r="BU460" s="383" t="s">
        <v>719</v>
      </c>
      <c r="BV460" s="384" t="s">
        <v>1581</v>
      </c>
      <c r="BW460" s="384">
        <v>60210</v>
      </c>
      <c r="BX460" s="385" t="s">
        <v>7281</v>
      </c>
      <c r="BY460" s="22"/>
      <c r="BZ460" s="495">
        <v>929</v>
      </c>
      <c r="CA460" s="320" t="b">
        <f>EXACT(A460,CH460)</f>
        <v>1</v>
      </c>
      <c r="CB460" s="318" t="b">
        <f>EXACT(D460,CF460)</f>
        <v>1</v>
      </c>
      <c r="CC460" s="318" t="b">
        <f>EXACT(E460,CG460)</f>
        <v>1</v>
      </c>
      <c r="CD460" s="502">
        <f>+S459-BC459</f>
        <v>0</v>
      </c>
      <c r="CE460" s="17" t="s">
        <v>695</v>
      </c>
      <c r="CF460" s="17" t="s">
        <v>3407</v>
      </c>
      <c r="CG460" s="103" t="s">
        <v>3402</v>
      </c>
      <c r="CH460" s="275">
        <v>3600700069894</v>
      </c>
      <c r="CI460" s="447"/>
      <c r="CJ460" s="17"/>
      <c r="CK460" s="276"/>
      <c r="CL460" s="17"/>
      <c r="CM460" s="273"/>
      <c r="CN460" s="17"/>
      <c r="CO460" s="17"/>
    </row>
    <row r="461" spans="1:93" s="51" customFormat="1">
      <c r="A461" s="452" t="s">
        <v>4734</v>
      </c>
      <c r="B461" s="83" t="s">
        <v>709</v>
      </c>
      <c r="C461" s="129" t="s">
        <v>672</v>
      </c>
      <c r="D461" s="158" t="s">
        <v>925</v>
      </c>
      <c r="E461" s="92" t="s">
        <v>3402</v>
      </c>
      <c r="F461" s="452" t="s">
        <v>4734</v>
      </c>
      <c r="G461" s="59" t="s">
        <v>1580</v>
      </c>
      <c r="H461" s="449" t="s">
        <v>3491</v>
      </c>
      <c r="I461" s="234">
        <v>27335.7</v>
      </c>
      <c r="J461" s="234">
        <v>0</v>
      </c>
      <c r="K461" s="234">
        <v>59.63</v>
      </c>
      <c r="L461" s="234">
        <v>0</v>
      </c>
      <c r="M461" s="85">
        <v>0</v>
      </c>
      <c r="N461" s="85">
        <v>0</v>
      </c>
      <c r="O461" s="234">
        <v>0</v>
      </c>
      <c r="P461" s="234">
        <v>78.099999999999994</v>
      </c>
      <c r="Q461" s="234">
        <v>0</v>
      </c>
      <c r="R461" s="234">
        <v>5912</v>
      </c>
      <c r="S461" s="234">
        <v>21405.230000000003</v>
      </c>
      <c r="T461" s="227" t="s">
        <v>1581</v>
      </c>
      <c r="U461" s="496">
        <v>861</v>
      </c>
      <c r="V461" s="129" t="s">
        <v>672</v>
      </c>
      <c r="W461" s="158" t="s">
        <v>925</v>
      </c>
      <c r="X461" s="92" t="s">
        <v>3402</v>
      </c>
      <c r="Y461" s="262">
        <v>3600700069941</v>
      </c>
      <c r="Z461" s="228" t="s">
        <v>1581</v>
      </c>
      <c r="AA461" s="266">
        <v>5990.1</v>
      </c>
      <c r="AB461" s="66">
        <v>4625</v>
      </c>
      <c r="AC461" s="65"/>
      <c r="AD461" s="266">
        <v>863</v>
      </c>
      <c r="AE461" s="266">
        <v>424</v>
      </c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148"/>
      <c r="AW461" s="65"/>
      <c r="AX461" s="65">
        <v>0</v>
      </c>
      <c r="AY461" s="66"/>
      <c r="AZ461" s="66">
        <v>78.099999999999994</v>
      </c>
      <c r="BA461" s="74">
        <v>0</v>
      </c>
      <c r="BB461" s="66">
        <v>27395.33</v>
      </c>
      <c r="BC461" s="66">
        <v>21405.230000000003</v>
      </c>
      <c r="BD461" s="252"/>
      <c r="BE461" s="170">
        <v>862</v>
      </c>
      <c r="BF461" s="101" t="s">
        <v>3571</v>
      </c>
      <c r="BG461" s="158" t="s">
        <v>925</v>
      </c>
      <c r="BH461" s="92" t="s">
        <v>3402</v>
      </c>
      <c r="BI461" s="66">
        <v>4625</v>
      </c>
      <c r="BJ461" s="58">
        <v>4625</v>
      </c>
      <c r="BK461" s="124">
        <v>0</v>
      </c>
      <c r="BL461" s="158"/>
      <c r="BM461" s="48"/>
      <c r="BN461" s="67"/>
      <c r="BO461" s="67"/>
      <c r="BP461" s="48"/>
      <c r="BQ461" s="368">
        <v>105</v>
      </c>
      <c r="BR461" s="380" t="s">
        <v>725</v>
      </c>
      <c r="BS461" s="381" t="s">
        <v>709</v>
      </c>
      <c r="BT461" s="382" t="s">
        <v>11</v>
      </c>
      <c r="BU461" s="383" t="s">
        <v>719</v>
      </c>
      <c r="BV461" s="384" t="s">
        <v>1581</v>
      </c>
      <c r="BW461" s="384">
        <v>60210</v>
      </c>
      <c r="BX461" s="385" t="s">
        <v>3716</v>
      </c>
      <c r="BY461" s="62"/>
      <c r="BZ461" s="495">
        <v>861</v>
      </c>
      <c r="CA461" s="320" t="b">
        <f>EXACT(A461,CH461)</f>
        <v>1</v>
      </c>
      <c r="CB461" s="318" t="b">
        <f>EXACT(D461,CF461)</f>
        <v>1</v>
      </c>
      <c r="CC461" s="318" t="b">
        <f>EXACT(E461,CG461)</f>
        <v>1</v>
      </c>
      <c r="CD461" s="502">
        <f>+S460-BC460</f>
        <v>0</v>
      </c>
      <c r="CE461" s="51" t="s">
        <v>672</v>
      </c>
      <c r="CF461" s="157" t="s">
        <v>925</v>
      </c>
      <c r="CG461" s="99" t="s">
        <v>3402</v>
      </c>
      <c r="CH461" s="311">
        <v>3600700069941</v>
      </c>
      <c r="CI461" s="447"/>
      <c r="CJ461" s="17"/>
      <c r="CK461" s="276"/>
      <c r="CL461" s="17"/>
      <c r="CM461" s="273"/>
      <c r="CN461" s="17"/>
      <c r="CO461" s="158"/>
    </row>
    <row r="462" spans="1:93" s="51" customFormat="1">
      <c r="A462" s="452" t="s">
        <v>4507</v>
      </c>
      <c r="B462" s="83" t="s">
        <v>709</v>
      </c>
      <c r="C462" s="129" t="s">
        <v>672</v>
      </c>
      <c r="D462" s="158" t="s">
        <v>814</v>
      </c>
      <c r="E462" s="92" t="s">
        <v>2371</v>
      </c>
      <c r="F462" s="452" t="s">
        <v>4507</v>
      </c>
      <c r="G462" s="59" t="s">
        <v>1580</v>
      </c>
      <c r="H462" s="449" t="s">
        <v>2495</v>
      </c>
      <c r="I462" s="234">
        <v>28518.400000000001</v>
      </c>
      <c r="J462" s="234">
        <v>0</v>
      </c>
      <c r="K462" s="234">
        <v>0</v>
      </c>
      <c r="L462" s="234">
        <v>0</v>
      </c>
      <c r="M462" s="85">
        <v>883</v>
      </c>
      <c r="N462" s="85">
        <v>0</v>
      </c>
      <c r="O462" s="234">
        <v>0</v>
      </c>
      <c r="P462" s="234">
        <v>0</v>
      </c>
      <c r="Q462" s="234">
        <v>0</v>
      </c>
      <c r="R462" s="234">
        <v>28027</v>
      </c>
      <c r="S462" s="234">
        <v>1374.4000000000015</v>
      </c>
      <c r="T462" s="227" t="s">
        <v>1581</v>
      </c>
      <c r="U462" s="496">
        <v>150</v>
      </c>
      <c r="V462" s="129" t="s">
        <v>672</v>
      </c>
      <c r="W462" s="158" t="s">
        <v>814</v>
      </c>
      <c r="X462" s="92" t="s">
        <v>2371</v>
      </c>
      <c r="Y462" s="262">
        <v>3600700077706</v>
      </c>
      <c r="Z462" s="228" t="s">
        <v>1581</v>
      </c>
      <c r="AA462" s="54">
        <v>28027</v>
      </c>
      <c r="AB462" s="55">
        <v>20740</v>
      </c>
      <c r="AC462" s="56"/>
      <c r="AD462" s="175">
        <v>863</v>
      </c>
      <c r="AE462" s="175">
        <v>424</v>
      </c>
      <c r="AF462" s="55"/>
      <c r="AG462" s="55"/>
      <c r="AH462" s="55"/>
      <c r="AI462" s="55"/>
      <c r="AJ462" s="55"/>
      <c r="AK462" s="55"/>
      <c r="AL462" s="55"/>
      <c r="AM462" s="57"/>
      <c r="AN462" s="57"/>
      <c r="AO462" s="57"/>
      <c r="AP462" s="57"/>
      <c r="AQ462" s="58">
        <v>6000</v>
      </c>
      <c r="AR462" s="58"/>
      <c r="AS462" s="57"/>
      <c r="AT462" s="57"/>
      <c r="AU462" s="57"/>
      <c r="AV462" s="147"/>
      <c r="AW462" s="57"/>
      <c r="AX462" s="57">
        <v>0</v>
      </c>
      <c r="AY462" s="58"/>
      <c r="AZ462" s="58">
        <v>0</v>
      </c>
      <c r="BA462" s="74">
        <v>0</v>
      </c>
      <c r="BB462" s="58">
        <v>29401.4</v>
      </c>
      <c r="BC462" s="58">
        <v>1374.4000000000015</v>
      </c>
      <c r="BD462" s="252"/>
      <c r="BE462" s="170">
        <v>150</v>
      </c>
      <c r="BF462" s="101" t="s">
        <v>2411</v>
      </c>
      <c r="BG462" s="158" t="s">
        <v>814</v>
      </c>
      <c r="BH462" s="92" t="s">
        <v>2371</v>
      </c>
      <c r="BI462" s="124">
        <v>20740</v>
      </c>
      <c r="BJ462" s="124">
        <v>20740</v>
      </c>
      <c r="BK462" s="124">
        <v>0</v>
      </c>
      <c r="BL462" s="158"/>
      <c r="BM462" s="59"/>
      <c r="BN462" s="60"/>
      <c r="BO462" s="60"/>
      <c r="BP462" s="48"/>
      <c r="BQ462" s="368">
        <v>11</v>
      </c>
      <c r="BR462" s="380" t="s">
        <v>698</v>
      </c>
      <c r="BS462" s="381" t="s">
        <v>2449</v>
      </c>
      <c r="BT462" s="382" t="s">
        <v>752</v>
      </c>
      <c r="BU462" s="386" t="s">
        <v>752</v>
      </c>
      <c r="BV462" s="384" t="s">
        <v>1581</v>
      </c>
      <c r="BW462" s="384">
        <v>60190</v>
      </c>
      <c r="BX462" s="385" t="s">
        <v>2450</v>
      </c>
      <c r="BY462" s="61"/>
      <c r="BZ462" s="475">
        <v>150</v>
      </c>
      <c r="CA462" s="320" t="b">
        <f>EXACT(A462,CH462)</f>
        <v>1</v>
      </c>
      <c r="CB462" s="318" t="b">
        <f>EXACT(D462,CF462)</f>
        <v>1</v>
      </c>
      <c r="CC462" s="318" t="b">
        <f>EXACT(E462,CG462)</f>
        <v>1</v>
      </c>
      <c r="CD462" s="502">
        <f>+S462-BC462</f>
        <v>0</v>
      </c>
      <c r="CE462" s="51" t="s">
        <v>672</v>
      </c>
      <c r="CF462" s="157" t="s">
        <v>814</v>
      </c>
      <c r="CG462" s="99" t="s">
        <v>2371</v>
      </c>
      <c r="CH462" s="275">
        <v>3600700077706</v>
      </c>
      <c r="CK462" s="276"/>
      <c r="CM462" s="273"/>
      <c r="CN462" s="17"/>
      <c r="CO462" s="364"/>
    </row>
    <row r="463" spans="1:93" s="51" customFormat="1">
      <c r="A463" s="452" t="s">
        <v>4762</v>
      </c>
      <c r="B463" s="83" t="s">
        <v>709</v>
      </c>
      <c r="C463" s="129" t="s">
        <v>672</v>
      </c>
      <c r="D463" s="158" t="s">
        <v>325</v>
      </c>
      <c r="E463" s="92" t="s">
        <v>3034</v>
      </c>
      <c r="F463" s="452" t="s">
        <v>4762</v>
      </c>
      <c r="G463" s="59" t="s">
        <v>1580</v>
      </c>
      <c r="H463" s="449" t="s">
        <v>3085</v>
      </c>
      <c r="I463" s="234">
        <v>45442.8</v>
      </c>
      <c r="J463" s="234">
        <v>0</v>
      </c>
      <c r="K463" s="234">
        <v>59.63</v>
      </c>
      <c r="L463" s="234">
        <v>0</v>
      </c>
      <c r="M463" s="85">
        <v>1376</v>
      </c>
      <c r="N463" s="85">
        <v>0</v>
      </c>
      <c r="O463" s="234">
        <v>0</v>
      </c>
      <c r="P463" s="234">
        <v>1279.51</v>
      </c>
      <c r="Q463" s="234">
        <v>0</v>
      </c>
      <c r="R463" s="234">
        <v>4813.3999999999996</v>
      </c>
      <c r="S463" s="234">
        <v>40785.520000000004</v>
      </c>
      <c r="T463" s="227" t="s">
        <v>1581</v>
      </c>
      <c r="U463" s="496">
        <v>804</v>
      </c>
      <c r="V463" s="129" t="s">
        <v>672</v>
      </c>
      <c r="W463" s="158" t="s">
        <v>325</v>
      </c>
      <c r="X463" s="92" t="s">
        <v>3034</v>
      </c>
      <c r="Y463" s="262">
        <v>3600700091156</v>
      </c>
      <c r="Z463" s="228" t="s">
        <v>1581</v>
      </c>
      <c r="AA463" s="54">
        <v>6092.91</v>
      </c>
      <c r="AB463" s="55">
        <v>3055</v>
      </c>
      <c r="AC463" s="56"/>
      <c r="AD463" s="175">
        <v>863</v>
      </c>
      <c r="AE463" s="175"/>
      <c r="AF463" s="55">
        <v>895.4</v>
      </c>
      <c r="AG463" s="55"/>
      <c r="AH463" s="55"/>
      <c r="AI463" s="55">
        <v>0</v>
      </c>
      <c r="AJ463" s="55"/>
      <c r="AK463" s="55"/>
      <c r="AL463" s="55"/>
      <c r="AM463" s="57"/>
      <c r="AN463" s="57"/>
      <c r="AO463" s="57"/>
      <c r="AP463" s="57"/>
      <c r="AQ463" s="58"/>
      <c r="AR463" s="57"/>
      <c r="AS463" s="57"/>
      <c r="AT463" s="57"/>
      <c r="AU463" s="57"/>
      <c r="AV463" s="147"/>
      <c r="AW463" s="57"/>
      <c r="AX463" s="57">
        <v>0</v>
      </c>
      <c r="AY463" s="58"/>
      <c r="AZ463" s="58">
        <v>1279.51</v>
      </c>
      <c r="BA463" s="74">
        <v>0</v>
      </c>
      <c r="BB463" s="58">
        <v>46878.43</v>
      </c>
      <c r="BC463" s="58">
        <v>40785.520000000004</v>
      </c>
      <c r="BD463" s="252"/>
      <c r="BE463" s="170">
        <v>805</v>
      </c>
      <c r="BF463" s="101" t="s">
        <v>3137</v>
      </c>
      <c r="BG463" s="158" t="s">
        <v>325</v>
      </c>
      <c r="BH463" s="92" t="s">
        <v>3034</v>
      </c>
      <c r="BI463" s="124">
        <v>3055</v>
      </c>
      <c r="BJ463" s="124">
        <v>3055</v>
      </c>
      <c r="BK463" s="124">
        <v>0</v>
      </c>
      <c r="BL463" s="158"/>
      <c r="BM463" s="59" t="s">
        <v>690</v>
      </c>
      <c r="BN463" s="60"/>
      <c r="BO463" s="60"/>
      <c r="BP463" s="48"/>
      <c r="BQ463" s="368">
        <v>93</v>
      </c>
      <c r="BR463" s="380" t="s">
        <v>698</v>
      </c>
      <c r="BS463" s="381" t="s">
        <v>51</v>
      </c>
      <c r="BT463" s="382" t="s">
        <v>731</v>
      </c>
      <c r="BU463" s="383" t="s">
        <v>679</v>
      </c>
      <c r="BV463" s="384" t="s">
        <v>1581</v>
      </c>
      <c r="BW463" s="384">
        <v>60160</v>
      </c>
      <c r="BX463" s="385" t="s">
        <v>3200</v>
      </c>
      <c r="BY463" s="62" t="s">
        <v>880</v>
      </c>
      <c r="BZ463" s="475">
        <v>804</v>
      </c>
      <c r="CA463" s="320" t="b">
        <f>EXACT(A463,CH463)</f>
        <v>1</v>
      </c>
      <c r="CB463" s="318" t="b">
        <f>EXACT(D463,CF463)</f>
        <v>1</v>
      </c>
      <c r="CC463" s="318" t="b">
        <f>EXACT(E463,CG463)</f>
        <v>1</v>
      </c>
      <c r="CD463" s="502">
        <f>+S462-BC462</f>
        <v>0</v>
      </c>
      <c r="CE463" s="17" t="s">
        <v>672</v>
      </c>
      <c r="CF463" s="157" t="s">
        <v>325</v>
      </c>
      <c r="CG463" s="99" t="s">
        <v>3034</v>
      </c>
      <c r="CH463" s="311">
        <v>3600700091156</v>
      </c>
      <c r="CK463" s="276"/>
      <c r="CM463" s="273"/>
      <c r="CN463" s="17"/>
      <c r="CO463" s="157"/>
    </row>
    <row r="464" spans="1:93" s="51" customFormat="1">
      <c r="A464" s="451" t="s">
        <v>5493</v>
      </c>
      <c r="B464" s="83" t="s">
        <v>709</v>
      </c>
      <c r="C464" s="237" t="s">
        <v>672</v>
      </c>
      <c r="D464" s="86" t="s">
        <v>5491</v>
      </c>
      <c r="E464" s="92" t="s">
        <v>5492</v>
      </c>
      <c r="F464" s="451" t="s">
        <v>5493</v>
      </c>
      <c r="G464" s="59" t="s">
        <v>1580</v>
      </c>
      <c r="H464" s="449" t="s">
        <v>5494</v>
      </c>
      <c r="I464" s="244">
        <v>37214.6</v>
      </c>
      <c r="J464" s="310">
        <v>0</v>
      </c>
      <c r="K464" s="81">
        <v>0</v>
      </c>
      <c r="L464" s="81">
        <v>0</v>
      </c>
      <c r="M464" s="85">
        <v>0</v>
      </c>
      <c r="N464" s="81">
        <v>0</v>
      </c>
      <c r="O464" s="81">
        <v>0</v>
      </c>
      <c r="P464" s="85">
        <v>319.06</v>
      </c>
      <c r="Q464" s="81">
        <v>0</v>
      </c>
      <c r="R464" s="85">
        <v>24343.05</v>
      </c>
      <c r="S464" s="81">
        <v>12552.489999999998</v>
      </c>
      <c r="T464" s="227" t="s">
        <v>1581</v>
      </c>
      <c r="U464" s="496">
        <v>1202</v>
      </c>
      <c r="V464" s="237" t="s">
        <v>672</v>
      </c>
      <c r="W464" s="86" t="s">
        <v>5491</v>
      </c>
      <c r="X464" s="92" t="s">
        <v>5492</v>
      </c>
      <c r="Y464" s="262">
        <v>3600700102891</v>
      </c>
      <c r="Z464" s="228" t="s">
        <v>1581</v>
      </c>
      <c r="AA464" s="266">
        <v>24662.11</v>
      </c>
      <c r="AB464" s="66">
        <v>23056.05</v>
      </c>
      <c r="AC464" s="65"/>
      <c r="AD464" s="266">
        <v>863</v>
      </c>
      <c r="AE464" s="266">
        <v>424</v>
      </c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148"/>
      <c r="AW464" s="65"/>
      <c r="AX464" s="65">
        <v>0</v>
      </c>
      <c r="AY464" s="66"/>
      <c r="AZ464" s="66">
        <v>319.06</v>
      </c>
      <c r="BA464" s="74">
        <v>0</v>
      </c>
      <c r="BB464" s="66">
        <v>37214.6</v>
      </c>
      <c r="BC464" s="66">
        <v>12552.489999999998</v>
      </c>
      <c r="BD464" s="252"/>
      <c r="BE464" s="170">
        <v>1204</v>
      </c>
      <c r="BF464" s="101" t="s">
        <v>5643</v>
      </c>
      <c r="BG464" s="158" t="s">
        <v>5491</v>
      </c>
      <c r="BH464" s="92" t="s">
        <v>5492</v>
      </c>
      <c r="BI464" s="169">
        <v>23056.05</v>
      </c>
      <c r="BJ464" s="124">
        <v>23056.05</v>
      </c>
      <c r="BK464" s="124">
        <v>0</v>
      </c>
      <c r="BL464" s="158"/>
      <c r="BM464" s="48"/>
      <c r="BN464" s="67"/>
      <c r="BO464" s="67"/>
      <c r="BP464" s="48"/>
      <c r="BQ464" s="368">
        <v>257</v>
      </c>
      <c r="BR464" s="380" t="s">
        <v>730</v>
      </c>
      <c r="BS464" s="381" t="s">
        <v>709</v>
      </c>
      <c r="BT464" s="382" t="s">
        <v>1558</v>
      </c>
      <c r="BU464" s="383" t="s">
        <v>719</v>
      </c>
      <c r="BV464" s="384" t="s">
        <v>1581</v>
      </c>
      <c r="BW464" s="384">
        <v>60140</v>
      </c>
      <c r="BX464" s="385" t="s">
        <v>5838</v>
      </c>
      <c r="BY464" s="76"/>
      <c r="BZ464" s="475">
        <v>1202</v>
      </c>
      <c r="CA464" s="320" t="b">
        <f>EXACT(A464,CH464)</f>
        <v>1</v>
      </c>
      <c r="CB464" s="318" t="b">
        <f>EXACT(D464,CF464)</f>
        <v>1</v>
      </c>
      <c r="CC464" s="318" t="b">
        <f>EXACT(E464,CG464)</f>
        <v>1</v>
      </c>
      <c r="CD464" s="502">
        <f>+S463-BC463</f>
        <v>0</v>
      </c>
      <c r="CE464" s="51" t="s">
        <v>672</v>
      </c>
      <c r="CF464" s="157" t="s">
        <v>5491</v>
      </c>
      <c r="CG464" s="99" t="s">
        <v>5492</v>
      </c>
      <c r="CH464" s="311">
        <v>3600700102891</v>
      </c>
      <c r="CI464" s="447"/>
      <c r="CK464" s="276"/>
      <c r="CL464" s="17"/>
      <c r="CM464" s="273"/>
      <c r="CN464" s="17"/>
      <c r="CO464" s="157"/>
    </row>
    <row r="465" spans="1:93" s="51" customFormat="1">
      <c r="A465" s="452" t="s">
        <v>7475</v>
      </c>
      <c r="B465" s="83" t="s">
        <v>709</v>
      </c>
      <c r="C465" s="237" t="s">
        <v>672</v>
      </c>
      <c r="D465" s="86" t="s">
        <v>491</v>
      </c>
      <c r="E465" s="86" t="s">
        <v>6796</v>
      </c>
      <c r="F465" s="452" t="s">
        <v>7475</v>
      </c>
      <c r="G465" s="59" t="s">
        <v>1580</v>
      </c>
      <c r="H465" s="449" t="s">
        <v>6925</v>
      </c>
      <c r="I465" s="234">
        <v>50746.8</v>
      </c>
      <c r="J465" s="234">
        <v>0</v>
      </c>
      <c r="K465" s="234">
        <v>0</v>
      </c>
      <c r="L465" s="234">
        <v>0</v>
      </c>
      <c r="M465" s="85">
        <v>0</v>
      </c>
      <c r="N465" s="85">
        <v>0</v>
      </c>
      <c r="O465" s="234">
        <v>0</v>
      </c>
      <c r="P465" s="234">
        <v>1866.34</v>
      </c>
      <c r="Q465" s="234">
        <v>0</v>
      </c>
      <c r="R465" s="234">
        <v>30057.4</v>
      </c>
      <c r="S465" s="234">
        <v>14319.64</v>
      </c>
      <c r="T465" s="227" t="s">
        <v>1581</v>
      </c>
      <c r="U465" s="496">
        <v>765</v>
      </c>
      <c r="V465" s="237" t="s">
        <v>672</v>
      </c>
      <c r="W465" s="86" t="s">
        <v>491</v>
      </c>
      <c r="X465" s="422" t="s">
        <v>6796</v>
      </c>
      <c r="Y465" s="262">
        <v>3600700105271</v>
      </c>
      <c r="Z465" s="228" t="s">
        <v>1581</v>
      </c>
      <c r="AA465" s="54">
        <v>36427.159999999996</v>
      </c>
      <c r="AB465" s="55">
        <v>28638.400000000001</v>
      </c>
      <c r="AC465" s="56"/>
      <c r="AD465" s="175">
        <v>863</v>
      </c>
      <c r="AE465" s="175">
        <v>424</v>
      </c>
      <c r="AF465" s="55">
        <v>132</v>
      </c>
      <c r="AG465" s="55"/>
      <c r="AH465" s="55"/>
      <c r="AI465" s="55"/>
      <c r="AJ465" s="55"/>
      <c r="AK465" s="55"/>
      <c r="AL465" s="55"/>
      <c r="AM465" s="57"/>
      <c r="AN465" s="57"/>
      <c r="AO465" s="57"/>
      <c r="AP465" s="57"/>
      <c r="AQ465" s="58"/>
      <c r="AR465" s="66"/>
      <c r="AS465" s="65"/>
      <c r="AT465" s="65"/>
      <c r="AU465" s="56"/>
      <c r="AV465" s="148"/>
      <c r="AW465" s="56"/>
      <c r="AX465" s="56">
        <v>4503.42</v>
      </c>
      <c r="AY465" s="73"/>
      <c r="AZ465" s="58">
        <v>1866.34</v>
      </c>
      <c r="BA465" s="74">
        <v>0</v>
      </c>
      <c r="BB465" s="58">
        <v>50746.8</v>
      </c>
      <c r="BC465" s="58">
        <v>14319.640000000007</v>
      </c>
      <c r="BD465" s="252"/>
      <c r="BE465" s="170">
        <v>766</v>
      </c>
      <c r="BF465" s="101" t="s">
        <v>7093</v>
      </c>
      <c r="BG465" s="158" t="s">
        <v>491</v>
      </c>
      <c r="BH465" s="92" t="s">
        <v>6796</v>
      </c>
      <c r="BI465" s="125">
        <v>28638.400000000001</v>
      </c>
      <c r="BJ465" s="125">
        <v>28638.400000000001</v>
      </c>
      <c r="BK465" s="124">
        <v>0</v>
      </c>
      <c r="BL465" s="158"/>
      <c r="BM465" s="164"/>
      <c r="BN465" s="164"/>
      <c r="BO465" s="164"/>
      <c r="BP465" s="59"/>
      <c r="BQ465" s="370" t="s">
        <v>7363</v>
      </c>
      <c r="BR465" s="387" t="s">
        <v>676</v>
      </c>
      <c r="BS465" s="381" t="s">
        <v>709</v>
      </c>
      <c r="BT465" s="388" t="s">
        <v>1558</v>
      </c>
      <c r="BU465" s="383" t="s">
        <v>133</v>
      </c>
      <c r="BV465" s="383" t="s">
        <v>128</v>
      </c>
      <c r="BW465" s="383">
        <v>60140</v>
      </c>
      <c r="BX465" s="389" t="s">
        <v>7364</v>
      </c>
      <c r="BY465" s="22"/>
      <c r="BZ465" s="495">
        <v>765</v>
      </c>
      <c r="CA465" s="320" t="b">
        <f>EXACT(A465,CH465)</f>
        <v>1</v>
      </c>
      <c r="CB465" s="318" t="b">
        <f>EXACT(D465,CF465)</f>
        <v>1</v>
      </c>
      <c r="CC465" s="318" t="b">
        <f>EXACT(E465,CG465)</f>
        <v>1</v>
      </c>
      <c r="CD465" s="502">
        <f>+S464-BC464</f>
        <v>0</v>
      </c>
      <c r="CE465" s="17" t="s">
        <v>672</v>
      </c>
      <c r="CF465" s="157" t="s">
        <v>491</v>
      </c>
      <c r="CG465" s="103" t="s">
        <v>6796</v>
      </c>
      <c r="CH465" s="311">
        <v>3600700105271</v>
      </c>
      <c r="CI465" s="447"/>
      <c r="CJ465" s="17"/>
      <c r="CK465" s="276"/>
      <c r="CM465" s="273"/>
      <c r="CN465" s="17"/>
      <c r="CO465" s="158"/>
    </row>
    <row r="466" spans="1:93" s="51" customFormat="1">
      <c r="A466" s="452" t="s">
        <v>8252</v>
      </c>
      <c r="B466" s="83" t="s">
        <v>709</v>
      </c>
      <c r="C466" s="237" t="s">
        <v>686</v>
      </c>
      <c r="D466" s="86" t="s">
        <v>8246</v>
      </c>
      <c r="E466" s="92" t="s">
        <v>8247</v>
      </c>
      <c r="F466" s="452" t="s">
        <v>8252</v>
      </c>
      <c r="G466" s="59" t="s">
        <v>1580</v>
      </c>
      <c r="H466" s="283" t="s">
        <v>8262</v>
      </c>
      <c r="I466" s="244">
        <v>41293.199999999997</v>
      </c>
      <c r="J466" s="310">
        <v>0</v>
      </c>
      <c r="K466" s="81">
        <v>0</v>
      </c>
      <c r="L466" s="81">
        <v>0</v>
      </c>
      <c r="M466" s="85">
        <v>0</v>
      </c>
      <c r="N466" s="81">
        <v>0</v>
      </c>
      <c r="O466" s="81">
        <v>0</v>
      </c>
      <c r="P466" s="85">
        <v>595.78</v>
      </c>
      <c r="Q466" s="81">
        <v>0</v>
      </c>
      <c r="R466" s="85">
        <v>23000</v>
      </c>
      <c r="S466" s="81">
        <v>13194</v>
      </c>
      <c r="T466" s="227" t="s">
        <v>1581</v>
      </c>
      <c r="U466" s="496">
        <v>220</v>
      </c>
      <c r="V466" s="237" t="s">
        <v>686</v>
      </c>
      <c r="W466" s="86" t="s">
        <v>8246</v>
      </c>
      <c r="X466" s="92" t="s">
        <v>8247</v>
      </c>
      <c r="Y466" s="261">
        <v>3600700105289</v>
      </c>
      <c r="Z466" s="228" t="s">
        <v>1581</v>
      </c>
      <c r="AA466" s="266">
        <v>28099.199999999997</v>
      </c>
      <c r="AB466" s="65">
        <v>23000</v>
      </c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148"/>
      <c r="AW466" s="65"/>
      <c r="AX466" s="65">
        <v>4503.42</v>
      </c>
      <c r="AY466" s="65"/>
      <c r="AZ466" s="65">
        <v>595.78</v>
      </c>
      <c r="BA466" s="57">
        <v>0</v>
      </c>
      <c r="BB466" s="65">
        <v>41293.199999999997</v>
      </c>
      <c r="BC466" s="65">
        <v>13194</v>
      </c>
      <c r="BD466" s="260"/>
      <c r="BE466" s="170">
        <v>221</v>
      </c>
      <c r="BF466" s="163" t="s">
        <v>8289</v>
      </c>
      <c r="BG466" s="86" t="s">
        <v>8246</v>
      </c>
      <c r="BH466" s="86" t="s">
        <v>8247</v>
      </c>
      <c r="BI466" s="171">
        <v>25994.29</v>
      </c>
      <c r="BJ466" s="172">
        <v>23000</v>
      </c>
      <c r="BK466" s="171">
        <v>2994.2900000000009</v>
      </c>
      <c r="BL466" s="86"/>
      <c r="BM466" s="48"/>
      <c r="BN466" s="67"/>
      <c r="BO466" s="67"/>
      <c r="BP466" s="48"/>
      <c r="BQ466" s="368" t="s">
        <v>8256</v>
      </c>
      <c r="BR466" s="380">
        <v>6</v>
      </c>
      <c r="BS466" s="381" t="s">
        <v>709</v>
      </c>
      <c r="BT466" s="382" t="s">
        <v>719</v>
      </c>
      <c r="BU466" s="383" t="s">
        <v>719</v>
      </c>
      <c r="BV466" s="384" t="s">
        <v>1581</v>
      </c>
      <c r="BW466" s="384">
        <v>60140</v>
      </c>
      <c r="BX466" s="382" t="s">
        <v>8257</v>
      </c>
      <c r="BY466" s="22"/>
      <c r="BZ466" s="495">
        <v>221</v>
      </c>
      <c r="CA466" s="320" t="b">
        <f>EXACT(A466,CH466)</f>
        <v>1</v>
      </c>
      <c r="CB466" s="318" t="b">
        <f>EXACT(D466,CF466)</f>
        <v>1</v>
      </c>
      <c r="CC466" s="318" t="b">
        <f>EXACT(E466,CG466)</f>
        <v>1</v>
      </c>
      <c r="CD466" s="502">
        <f>+S465-BC465</f>
        <v>0</v>
      </c>
      <c r="CE466" s="17" t="s">
        <v>686</v>
      </c>
      <c r="CF466" s="17" t="s">
        <v>8246</v>
      </c>
      <c r="CG466" s="103" t="s">
        <v>8247</v>
      </c>
      <c r="CH466" s="275">
        <v>3600700105289</v>
      </c>
      <c r="CI466" s="447"/>
      <c r="CJ466" s="17"/>
      <c r="CK466" s="276"/>
      <c r="CL466" s="17"/>
      <c r="CM466" s="273"/>
      <c r="CN466" s="17"/>
      <c r="CO466" s="157"/>
    </row>
    <row r="467" spans="1:93" s="51" customFormat="1">
      <c r="A467" s="452" t="s">
        <v>4579</v>
      </c>
      <c r="B467" s="83" t="s">
        <v>709</v>
      </c>
      <c r="C467" s="129" t="s">
        <v>672</v>
      </c>
      <c r="D467" s="158" t="s">
        <v>30</v>
      </c>
      <c r="E467" s="92" t="s">
        <v>1110</v>
      </c>
      <c r="F467" s="452" t="s">
        <v>4579</v>
      </c>
      <c r="G467" s="59" t="s">
        <v>1580</v>
      </c>
      <c r="H467" s="449" t="s">
        <v>1112</v>
      </c>
      <c r="I467" s="234">
        <v>18782.810000000001</v>
      </c>
      <c r="J467" s="234">
        <v>0</v>
      </c>
      <c r="K467" s="234">
        <v>0</v>
      </c>
      <c r="L467" s="234">
        <v>0</v>
      </c>
      <c r="M467" s="85">
        <v>0</v>
      </c>
      <c r="N467" s="85">
        <v>0</v>
      </c>
      <c r="O467" s="234">
        <v>0</v>
      </c>
      <c r="P467" s="234">
        <v>0</v>
      </c>
      <c r="Q467" s="234">
        <v>0</v>
      </c>
      <c r="R467" s="234">
        <v>14687</v>
      </c>
      <c r="S467" s="234">
        <v>3645.4700000000012</v>
      </c>
      <c r="T467" s="227" t="s">
        <v>1581</v>
      </c>
      <c r="U467" s="496">
        <v>206</v>
      </c>
      <c r="V467" s="129" t="s">
        <v>672</v>
      </c>
      <c r="W467" s="158" t="s">
        <v>30</v>
      </c>
      <c r="X467" s="92" t="s">
        <v>1110</v>
      </c>
      <c r="Y467" s="262">
        <v>3600700109471</v>
      </c>
      <c r="Z467" s="228" t="s">
        <v>1581</v>
      </c>
      <c r="AA467" s="266">
        <v>15137.34</v>
      </c>
      <c r="AB467" s="66">
        <v>13400</v>
      </c>
      <c r="AC467" s="65"/>
      <c r="AD467" s="266">
        <v>863</v>
      </c>
      <c r="AE467" s="266">
        <v>424</v>
      </c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148"/>
      <c r="AW467" s="65"/>
      <c r="AX467" s="65">
        <v>450.34</v>
      </c>
      <c r="AY467" s="66"/>
      <c r="AZ467" s="66">
        <v>0</v>
      </c>
      <c r="BA467" s="74">
        <v>0</v>
      </c>
      <c r="BB467" s="66">
        <v>18782.810000000001</v>
      </c>
      <c r="BC467" s="66">
        <v>3645.4700000000012</v>
      </c>
      <c r="BD467" s="252"/>
      <c r="BE467" s="170">
        <v>207</v>
      </c>
      <c r="BF467" s="101" t="s">
        <v>1114</v>
      </c>
      <c r="BG467" s="158" t="s">
        <v>30</v>
      </c>
      <c r="BH467" s="92" t="s">
        <v>1110</v>
      </c>
      <c r="BI467" s="169">
        <v>13400</v>
      </c>
      <c r="BJ467" s="124">
        <v>13400</v>
      </c>
      <c r="BK467" s="124">
        <v>0</v>
      </c>
      <c r="BL467" s="158"/>
      <c r="BM467" s="48"/>
      <c r="BN467" s="67"/>
      <c r="BO467" s="67"/>
      <c r="BP467" s="48"/>
      <c r="BQ467" s="368">
        <v>141</v>
      </c>
      <c r="BR467" s="380" t="s">
        <v>142</v>
      </c>
      <c r="BS467" s="381" t="s">
        <v>709</v>
      </c>
      <c r="BT467" s="382" t="s">
        <v>1558</v>
      </c>
      <c r="BU467" s="383" t="s">
        <v>719</v>
      </c>
      <c r="BV467" s="384" t="s">
        <v>1581</v>
      </c>
      <c r="BW467" s="384">
        <v>60140</v>
      </c>
      <c r="BX467" s="385"/>
      <c r="BZ467" s="495">
        <v>207</v>
      </c>
      <c r="CA467" s="320" t="b">
        <f>EXACT(A467,CH467)</f>
        <v>1</v>
      </c>
      <c r="CB467" s="318" t="b">
        <f>EXACT(D467,CF467)</f>
        <v>1</v>
      </c>
      <c r="CC467" s="318" t="b">
        <f>EXACT(E467,CG467)</f>
        <v>1</v>
      </c>
      <c r="CD467" s="502">
        <f>+S466-BC466</f>
        <v>0</v>
      </c>
      <c r="CE467" s="17" t="s">
        <v>672</v>
      </c>
      <c r="CF467" s="17" t="s">
        <v>30</v>
      </c>
      <c r="CG467" s="103" t="s">
        <v>1110</v>
      </c>
      <c r="CH467" s="275">
        <v>3600700109471</v>
      </c>
      <c r="CK467" s="276"/>
      <c r="CM467" s="273"/>
      <c r="CN467" s="17"/>
      <c r="CO467" s="158"/>
    </row>
    <row r="468" spans="1:93" s="51" customFormat="1">
      <c r="A468" s="452" t="s">
        <v>4475</v>
      </c>
      <c r="B468" s="83" t="s">
        <v>709</v>
      </c>
      <c r="C468" s="129" t="s">
        <v>672</v>
      </c>
      <c r="D468" s="158" t="s">
        <v>1248</v>
      </c>
      <c r="E468" s="92" t="s">
        <v>1223</v>
      </c>
      <c r="F468" s="452" t="s">
        <v>4475</v>
      </c>
      <c r="G468" s="59" t="s">
        <v>1580</v>
      </c>
      <c r="H468" s="449" t="s">
        <v>1971</v>
      </c>
      <c r="I468" s="234">
        <v>30237.9</v>
      </c>
      <c r="J468" s="234">
        <v>0</v>
      </c>
      <c r="K468" s="234">
        <v>0</v>
      </c>
      <c r="L468" s="234">
        <v>0</v>
      </c>
      <c r="M468" s="85">
        <v>2780</v>
      </c>
      <c r="N468" s="85">
        <v>0</v>
      </c>
      <c r="O468" s="234">
        <v>0</v>
      </c>
      <c r="P468" s="234">
        <v>0</v>
      </c>
      <c r="Q468" s="234">
        <v>0</v>
      </c>
      <c r="R468" s="234">
        <v>16533.25</v>
      </c>
      <c r="S468" s="234">
        <v>16484.650000000001</v>
      </c>
      <c r="T468" s="227" t="s">
        <v>1581</v>
      </c>
      <c r="U468" s="496">
        <v>1175</v>
      </c>
      <c r="V468" s="129" t="s">
        <v>672</v>
      </c>
      <c r="W468" s="158" t="s">
        <v>1248</v>
      </c>
      <c r="X468" s="92" t="s">
        <v>1223</v>
      </c>
      <c r="Y468" s="264">
        <v>3600700115268</v>
      </c>
      <c r="Z468" s="228" t="s">
        <v>1581</v>
      </c>
      <c r="AA468" s="54">
        <v>16533.25</v>
      </c>
      <c r="AB468" s="55">
        <v>0</v>
      </c>
      <c r="AC468" s="56">
        <v>16109.25</v>
      </c>
      <c r="AD468" s="175">
        <v>0</v>
      </c>
      <c r="AE468" s="175">
        <v>424</v>
      </c>
      <c r="AF468" s="55"/>
      <c r="AG468" s="55"/>
      <c r="AH468" s="55"/>
      <c r="AI468" s="55"/>
      <c r="AJ468" s="55"/>
      <c r="AK468" s="55"/>
      <c r="AL468" s="55"/>
      <c r="AM468" s="57"/>
      <c r="AN468" s="57"/>
      <c r="AO468" s="57"/>
      <c r="AP468" s="57"/>
      <c r="AQ468" s="58"/>
      <c r="AR468" s="58"/>
      <c r="AS468" s="57"/>
      <c r="AT468" s="57"/>
      <c r="AU468" s="57"/>
      <c r="AV468" s="147"/>
      <c r="AW468" s="57"/>
      <c r="AX468" s="57">
        <v>0</v>
      </c>
      <c r="AY468" s="58"/>
      <c r="AZ468" s="58">
        <v>0</v>
      </c>
      <c r="BA468" s="74">
        <v>0</v>
      </c>
      <c r="BB468" s="58">
        <v>33017.9</v>
      </c>
      <c r="BC468" s="58">
        <v>16484.650000000001</v>
      </c>
      <c r="BD468" s="252"/>
      <c r="BE468" s="170">
        <v>1177</v>
      </c>
      <c r="BF468" s="101" t="s">
        <v>2358</v>
      </c>
      <c r="BG468" s="158" t="s">
        <v>1248</v>
      </c>
      <c r="BH468" s="92" t="s">
        <v>1223</v>
      </c>
      <c r="BI468" s="124">
        <v>0</v>
      </c>
      <c r="BJ468" s="124">
        <v>0</v>
      </c>
      <c r="BK468" s="124">
        <v>0</v>
      </c>
      <c r="BL468" s="158"/>
      <c r="BM468" s="59"/>
      <c r="BN468" s="60"/>
      <c r="BO468" s="60"/>
      <c r="BP468" s="48"/>
      <c r="BQ468" s="368" t="s">
        <v>764</v>
      </c>
      <c r="BR468" s="380" t="s">
        <v>698</v>
      </c>
      <c r="BS468" s="381" t="s">
        <v>709</v>
      </c>
      <c r="BT468" s="382" t="s">
        <v>805</v>
      </c>
      <c r="BU468" s="383" t="s">
        <v>702</v>
      </c>
      <c r="BV468" s="384" t="s">
        <v>1581</v>
      </c>
      <c r="BW468" s="384">
        <v>60110</v>
      </c>
      <c r="BX468" s="385" t="s">
        <v>765</v>
      </c>
      <c r="BZ468" s="495">
        <v>1175</v>
      </c>
      <c r="CA468" s="320" t="b">
        <f>EXACT(A468,CH468)</f>
        <v>1</v>
      </c>
      <c r="CB468" s="318" t="b">
        <f>EXACT(D468,CF468)</f>
        <v>1</v>
      </c>
      <c r="CC468" s="318" t="b">
        <f>EXACT(E468,CG468)</f>
        <v>1</v>
      </c>
      <c r="CD468" s="502">
        <f>+S467-BC467</f>
        <v>0</v>
      </c>
      <c r="CE468" s="51" t="s">
        <v>672</v>
      </c>
      <c r="CF468" s="157" t="s">
        <v>1248</v>
      </c>
      <c r="CG468" s="99" t="s">
        <v>1223</v>
      </c>
      <c r="CH468" s="311">
        <v>3600700115268</v>
      </c>
      <c r="CI468" s="447"/>
      <c r="CJ468" s="17"/>
      <c r="CK468" s="276"/>
      <c r="CL468" s="17"/>
      <c r="CM468" s="273"/>
      <c r="CN468" s="17"/>
      <c r="CO468" s="158"/>
    </row>
    <row r="469" spans="1:93" s="51" customFormat="1">
      <c r="A469" s="451" t="s">
        <v>7526</v>
      </c>
      <c r="B469" s="83" t="s">
        <v>709</v>
      </c>
      <c r="C469" s="237" t="s">
        <v>672</v>
      </c>
      <c r="D469" s="86" t="s">
        <v>3052</v>
      </c>
      <c r="E469" s="86" t="s">
        <v>6849</v>
      </c>
      <c r="F469" s="451" t="s">
        <v>7526</v>
      </c>
      <c r="G469" s="59" t="s">
        <v>1580</v>
      </c>
      <c r="H469" s="449" t="s">
        <v>6973</v>
      </c>
      <c r="I469" s="234">
        <v>15836</v>
      </c>
      <c r="J469" s="234">
        <v>0</v>
      </c>
      <c r="K469" s="234">
        <v>0</v>
      </c>
      <c r="L469" s="234">
        <v>0</v>
      </c>
      <c r="M469" s="85">
        <v>0</v>
      </c>
      <c r="N469" s="85">
        <v>0</v>
      </c>
      <c r="O469" s="234">
        <v>0</v>
      </c>
      <c r="P469" s="234">
        <v>0</v>
      </c>
      <c r="Q469" s="234">
        <v>0</v>
      </c>
      <c r="R469" s="234">
        <v>11367</v>
      </c>
      <c r="S469" s="234">
        <v>4469</v>
      </c>
      <c r="T469" s="227" t="s">
        <v>1581</v>
      </c>
      <c r="U469" s="496">
        <v>1440</v>
      </c>
      <c r="V469" s="237" t="s">
        <v>672</v>
      </c>
      <c r="W469" s="86" t="s">
        <v>3052</v>
      </c>
      <c r="X469" s="422" t="s">
        <v>6849</v>
      </c>
      <c r="Y469" s="262">
        <v>3600700117287</v>
      </c>
      <c r="Z469" s="228" t="s">
        <v>1581</v>
      </c>
      <c r="AA469" s="54">
        <v>11367</v>
      </c>
      <c r="AB469" s="55">
        <v>10080</v>
      </c>
      <c r="AC469" s="56"/>
      <c r="AD469" s="175">
        <v>863</v>
      </c>
      <c r="AE469" s="175">
        <v>424</v>
      </c>
      <c r="AF469" s="55"/>
      <c r="AG469" s="55"/>
      <c r="AH469" s="55"/>
      <c r="AI469" s="55"/>
      <c r="AJ469" s="55"/>
      <c r="AK469" s="55"/>
      <c r="AL469" s="55"/>
      <c r="AM469" s="57"/>
      <c r="AN469" s="57"/>
      <c r="AO469" s="57"/>
      <c r="AP469" s="57"/>
      <c r="AQ469" s="58"/>
      <c r="AR469" s="58"/>
      <c r="AS469" s="57"/>
      <c r="AT469" s="57"/>
      <c r="AU469" s="57"/>
      <c r="AV469" s="147"/>
      <c r="AW469" s="57"/>
      <c r="AX469" s="57">
        <v>0</v>
      </c>
      <c r="AY469" s="58"/>
      <c r="AZ469" s="58">
        <v>0</v>
      </c>
      <c r="BA469" s="74">
        <v>0</v>
      </c>
      <c r="BB469" s="58">
        <v>15836</v>
      </c>
      <c r="BC469" s="58">
        <v>4469</v>
      </c>
      <c r="BD469" s="252"/>
      <c r="BE469" s="170">
        <v>1442</v>
      </c>
      <c r="BF469" s="101" t="s">
        <v>7164</v>
      </c>
      <c r="BG469" s="158" t="s">
        <v>3052</v>
      </c>
      <c r="BH469" s="92" t="s">
        <v>6849</v>
      </c>
      <c r="BI469" s="124">
        <v>10080</v>
      </c>
      <c r="BJ469" s="124">
        <v>10080</v>
      </c>
      <c r="BK469" s="124">
        <v>0</v>
      </c>
      <c r="BL469" s="158"/>
      <c r="BM469" s="59"/>
      <c r="BN469" s="60"/>
      <c r="BO469" s="60"/>
      <c r="BP469" s="59"/>
      <c r="BQ469" s="370" t="s">
        <v>7287</v>
      </c>
      <c r="BR469" s="387" t="s">
        <v>689</v>
      </c>
      <c r="BS469" s="381" t="s">
        <v>51</v>
      </c>
      <c r="BT469" s="388" t="s">
        <v>1558</v>
      </c>
      <c r="BU469" s="383" t="s">
        <v>133</v>
      </c>
      <c r="BV469" s="384" t="s">
        <v>128</v>
      </c>
      <c r="BW469" s="384">
        <v>60140</v>
      </c>
      <c r="BX469" s="385" t="s">
        <v>7288</v>
      </c>
      <c r="BY469" s="22"/>
      <c r="BZ469" s="475">
        <v>1440</v>
      </c>
      <c r="CA469" s="320" t="b">
        <f>EXACT(A469,CH469)</f>
        <v>1</v>
      </c>
      <c r="CB469" s="318" t="b">
        <f>EXACT(D469,CF469)</f>
        <v>1</v>
      </c>
      <c r="CC469" s="318" t="b">
        <f>EXACT(E469,CG469)</f>
        <v>1</v>
      </c>
      <c r="CD469" s="502">
        <f>+S469-BC469</f>
        <v>0</v>
      </c>
      <c r="CE469" s="17" t="s">
        <v>672</v>
      </c>
      <c r="CF469" s="17" t="s">
        <v>3052</v>
      </c>
      <c r="CG469" s="103" t="s">
        <v>6849</v>
      </c>
      <c r="CH469" s="275">
        <v>3600700117287</v>
      </c>
      <c r="CI469" s="447"/>
      <c r="CJ469" s="17"/>
      <c r="CK469" s="276"/>
      <c r="CL469" s="17"/>
      <c r="CM469" s="17"/>
      <c r="CN469" s="17"/>
      <c r="CO469" s="17"/>
    </row>
    <row r="470" spans="1:93" s="51" customFormat="1">
      <c r="A470" s="452" t="s">
        <v>4499</v>
      </c>
      <c r="B470" s="83" t="s">
        <v>709</v>
      </c>
      <c r="C470" s="129" t="s">
        <v>672</v>
      </c>
      <c r="D470" s="158" t="s">
        <v>1243</v>
      </c>
      <c r="E470" s="92" t="s">
        <v>418</v>
      </c>
      <c r="F470" s="452" t="s">
        <v>4499</v>
      </c>
      <c r="G470" s="59" t="s">
        <v>1580</v>
      </c>
      <c r="H470" s="449" t="s">
        <v>1059</v>
      </c>
      <c r="I470" s="234">
        <v>24148.799999999999</v>
      </c>
      <c r="J470" s="234">
        <v>0</v>
      </c>
      <c r="K470" s="234">
        <v>83.48</v>
      </c>
      <c r="L470" s="234">
        <v>0</v>
      </c>
      <c r="M470" s="85">
        <v>1954</v>
      </c>
      <c r="N470" s="85">
        <v>0</v>
      </c>
      <c r="O470" s="234">
        <v>0</v>
      </c>
      <c r="P470" s="234">
        <v>0</v>
      </c>
      <c r="Q470" s="234">
        <v>0</v>
      </c>
      <c r="R470" s="234">
        <v>16887</v>
      </c>
      <c r="S470" s="234">
        <v>7227.6999999999971</v>
      </c>
      <c r="T470" s="227" t="s">
        <v>1581</v>
      </c>
      <c r="U470" s="496">
        <v>1134</v>
      </c>
      <c r="V470" s="129" t="s">
        <v>672</v>
      </c>
      <c r="W470" s="158" t="s">
        <v>1243</v>
      </c>
      <c r="X470" s="92" t="s">
        <v>418</v>
      </c>
      <c r="Y470" s="262">
        <v>3600700122680</v>
      </c>
      <c r="Z470" s="228" t="s">
        <v>1581</v>
      </c>
      <c r="AA470" s="266">
        <v>18958.580000000002</v>
      </c>
      <c r="AB470" s="65">
        <v>15600</v>
      </c>
      <c r="AC470" s="65"/>
      <c r="AD470" s="65">
        <v>863</v>
      </c>
      <c r="AE470" s="65">
        <v>424</v>
      </c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148"/>
      <c r="AW470" s="65"/>
      <c r="AX470" s="65">
        <v>2071.58</v>
      </c>
      <c r="AY470" s="65"/>
      <c r="AZ470" s="65">
        <v>0</v>
      </c>
      <c r="BA470" s="57">
        <v>0</v>
      </c>
      <c r="BB470" s="65">
        <v>26186.28</v>
      </c>
      <c r="BC470" s="65">
        <v>7227.6999999999971</v>
      </c>
      <c r="BD470" s="252"/>
      <c r="BE470" s="170">
        <v>1135</v>
      </c>
      <c r="BF470" s="163" t="s">
        <v>2344</v>
      </c>
      <c r="BG470" s="158" t="s">
        <v>1243</v>
      </c>
      <c r="BH470" s="92" t="s">
        <v>418</v>
      </c>
      <c r="BI470" s="171">
        <v>15600</v>
      </c>
      <c r="BJ470" s="172">
        <v>15600</v>
      </c>
      <c r="BK470" s="171">
        <v>0</v>
      </c>
      <c r="BL470" s="86"/>
      <c r="BM470" s="48"/>
      <c r="BN470" s="67"/>
      <c r="BO470" s="67"/>
      <c r="BP470" s="48"/>
      <c r="BQ470" s="368">
        <v>376</v>
      </c>
      <c r="BR470" s="380" t="s">
        <v>676</v>
      </c>
      <c r="BS470" s="381" t="s">
        <v>709</v>
      </c>
      <c r="BT470" s="382" t="s">
        <v>6</v>
      </c>
      <c r="BU470" s="383" t="s">
        <v>719</v>
      </c>
      <c r="BV470" s="384" t="s">
        <v>1581</v>
      </c>
      <c r="BW470" s="384">
        <v>60260</v>
      </c>
      <c r="BX470" s="385" t="s">
        <v>1356</v>
      </c>
      <c r="BY470" s="22"/>
      <c r="BZ470" s="495">
        <v>1133</v>
      </c>
      <c r="CA470" s="320" t="b">
        <f>EXACT(A470,CH470)</f>
        <v>1</v>
      </c>
      <c r="CB470" s="318" t="b">
        <f>EXACT(D470,CF470)</f>
        <v>1</v>
      </c>
      <c r="CC470" s="318" t="b">
        <f>EXACT(E470,CG470)</f>
        <v>1</v>
      </c>
      <c r="CD470" s="502">
        <f>+S469-BC469</f>
        <v>0</v>
      </c>
      <c r="CE470" s="17" t="s">
        <v>672</v>
      </c>
      <c r="CF470" s="157" t="s">
        <v>1243</v>
      </c>
      <c r="CG470" s="103" t="s">
        <v>418</v>
      </c>
      <c r="CH470" s="275">
        <v>3600700122680</v>
      </c>
      <c r="CI470" s="447"/>
      <c r="CJ470" s="17"/>
      <c r="CK470" s="276"/>
      <c r="CM470" s="273"/>
      <c r="CN470" s="17"/>
      <c r="CO470" s="158"/>
    </row>
    <row r="471" spans="1:93" s="51" customFormat="1">
      <c r="A471" s="452" t="s">
        <v>4972</v>
      </c>
      <c r="B471" s="83" t="s">
        <v>709</v>
      </c>
      <c r="C471" s="129" t="s">
        <v>686</v>
      </c>
      <c r="D471" s="158" t="s">
        <v>417</v>
      </c>
      <c r="E471" s="92" t="s">
        <v>418</v>
      </c>
      <c r="F471" s="452" t="s">
        <v>4972</v>
      </c>
      <c r="G471" s="59" t="s">
        <v>1580</v>
      </c>
      <c r="H471" s="449" t="s">
        <v>1830</v>
      </c>
      <c r="I471" s="234">
        <v>12592.8</v>
      </c>
      <c r="J471" s="234">
        <v>0</v>
      </c>
      <c r="K471" s="234">
        <v>0</v>
      </c>
      <c r="L471" s="234">
        <v>0</v>
      </c>
      <c r="M471" s="85">
        <v>907</v>
      </c>
      <c r="N471" s="85">
        <v>0</v>
      </c>
      <c r="O471" s="234">
        <v>0</v>
      </c>
      <c r="P471" s="234">
        <v>0</v>
      </c>
      <c r="Q471" s="234">
        <v>0</v>
      </c>
      <c r="R471" s="234">
        <v>10277</v>
      </c>
      <c r="S471" s="234">
        <v>3222.7999999999993</v>
      </c>
      <c r="T471" s="227" t="s">
        <v>1581</v>
      </c>
      <c r="U471" s="496">
        <v>550</v>
      </c>
      <c r="V471" s="129" t="s">
        <v>686</v>
      </c>
      <c r="W471" s="158" t="s">
        <v>417</v>
      </c>
      <c r="X471" s="92" t="s">
        <v>418</v>
      </c>
      <c r="Y471" s="262">
        <v>3600700122698</v>
      </c>
      <c r="Z471" s="228" t="s">
        <v>1581</v>
      </c>
      <c r="AA471" s="266">
        <v>10277</v>
      </c>
      <c r="AB471" s="55">
        <v>8990</v>
      </c>
      <c r="AC471" s="56"/>
      <c r="AD471" s="175">
        <v>863</v>
      </c>
      <c r="AE471" s="175">
        <v>424</v>
      </c>
      <c r="AF471" s="55"/>
      <c r="AG471" s="55"/>
      <c r="AH471" s="55"/>
      <c r="AI471" s="55"/>
      <c r="AJ471" s="55"/>
      <c r="AK471" s="55"/>
      <c r="AL471" s="55"/>
      <c r="AM471" s="65"/>
      <c r="AN471" s="65"/>
      <c r="AO471" s="65"/>
      <c r="AP471" s="65"/>
      <c r="AQ471" s="66"/>
      <c r="AR471" s="66"/>
      <c r="AS471" s="65"/>
      <c r="AT471" s="65"/>
      <c r="AU471" s="65"/>
      <c r="AV471" s="148"/>
      <c r="AW471" s="65"/>
      <c r="AX471" s="65">
        <v>0</v>
      </c>
      <c r="AY471" s="66"/>
      <c r="AZ471" s="66">
        <v>0</v>
      </c>
      <c r="BA471" s="74">
        <v>0</v>
      </c>
      <c r="BB471" s="66">
        <v>13499.8</v>
      </c>
      <c r="BC471" s="66">
        <v>3222.7999999999993</v>
      </c>
      <c r="BD471" s="252"/>
      <c r="BE471" s="170">
        <v>551</v>
      </c>
      <c r="BF471" s="101" t="s">
        <v>2212</v>
      </c>
      <c r="BG471" s="158" t="s">
        <v>417</v>
      </c>
      <c r="BH471" s="92" t="s">
        <v>418</v>
      </c>
      <c r="BI471" s="66">
        <v>8990</v>
      </c>
      <c r="BJ471" s="58">
        <v>8990</v>
      </c>
      <c r="BK471" s="124">
        <v>0</v>
      </c>
      <c r="BL471" s="158"/>
      <c r="BM471" s="48"/>
      <c r="BN471" s="67"/>
      <c r="BO471" s="67"/>
      <c r="BP471" s="48"/>
      <c r="BQ471" s="368">
        <v>19</v>
      </c>
      <c r="BR471" s="380" t="s">
        <v>676</v>
      </c>
      <c r="BS471" s="381" t="s">
        <v>709</v>
      </c>
      <c r="BT471" s="382" t="s">
        <v>6</v>
      </c>
      <c r="BU471" s="383" t="s">
        <v>719</v>
      </c>
      <c r="BV471" s="384" t="s">
        <v>1581</v>
      </c>
      <c r="BW471" s="384">
        <v>60260</v>
      </c>
      <c r="BX471" s="385" t="s">
        <v>1539</v>
      </c>
      <c r="BY471" s="62"/>
      <c r="BZ471" s="495">
        <v>551</v>
      </c>
      <c r="CA471" s="320" t="b">
        <f>EXACT(A471,CH471)</f>
        <v>1</v>
      </c>
      <c r="CB471" s="318" t="b">
        <f>EXACT(D471,CF471)</f>
        <v>1</v>
      </c>
      <c r="CC471" s="318" t="b">
        <f>EXACT(E471,CG471)</f>
        <v>1</v>
      </c>
      <c r="CD471" s="502">
        <f>+S470-BC470</f>
        <v>0</v>
      </c>
      <c r="CE471" s="17" t="s">
        <v>686</v>
      </c>
      <c r="CF471" s="17" t="s">
        <v>417</v>
      </c>
      <c r="CG471" s="103" t="s">
        <v>418</v>
      </c>
      <c r="CH471" s="275">
        <v>3600700122698</v>
      </c>
      <c r="CI471" s="447"/>
      <c r="CJ471" s="17"/>
      <c r="CK471" s="276"/>
      <c r="CL471" s="17"/>
      <c r="CM471" s="273"/>
      <c r="CN471" s="17"/>
      <c r="CO471" s="364"/>
    </row>
    <row r="472" spans="1:93" s="51" customFormat="1">
      <c r="A472" s="452" t="s">
        <v>4830</v>
      </c>
      <c r="B472" s="83" t="s">
        <v>709</v>
      </c>
      <c r="C472" s="129" t="s">
        <v>686</v>
      </c>
      <c r="D472" s="158" t="s">
        <v>1200</v>
      </c>
      <c r="E472" s="92" t="s">
        <v>2370</v>
      </c>
      <c r="F472" s="452" t="s">
        <v>4830</v>
      </c>
      <c r="G472" s="59" t="s">
        <v>1580</v>
      </c>
      <c r="H472" s="449" t="s">
        <v>3460</v>
      </c>
      <c r="I472" s="234">
        <v>53973.599999999999</v>
      </c>
      <c r="J472" s="234">
        <v>0</v>
      </c>
      <c r="K472" s="234">
        <v>87.68</v>
      </c>
      <c r="L472" s="234">
        <v>0</v>
      </c>
      <c r="M472" s="85">
        <v>0</v>
      </c>
      <c r="N472" s="85">
        <v>0</v>
      </c>
      <c r="O472" s="234">
        <v>0</v>
      </c>
      <c r="P472" s="234">
        <v>1697.79</v>
      </c>
      <c r="Q472" s="234">
        <v>0</v>
      </c>
      <c r="R472" s="234">
        <v>31132</v>
      </c>
      <c r="S472" s="234">
        <v>21231.489999999998</v>
      </c>
      <c r="T472" s="227" t="s">
        <v>1581</v>
      </c>
      <c r="U472" s="496">
        <v>311</v>
      </c>
      <c r="V472" s="129" t="s">
        <v>686</v>
      </c>
      <c r="W472" s="158" t="s">
        <v>1200</v>
      </c>
      <c r="X472" s="92" t="s">
        <v>2370</v>
      </c>
      <c r="Y472" s="262">
        <v>3600700122761</v>
      </c>
      <c r="Z472" s="228" t="s">
        <v>1581</v>
      </c>
      <c r="AA472" s="266">
        <v>32829.79</v>
      </c>
      <c r="AB472" s="55">
        <v>29845</v>
      </c>
      <c r="AC472" s="56"/>
      <c r="AD472" s="175">
        <v>863</v>
      </c>
      <c r="AE472" s="175">
        <v>424</v>
      </c>
      <c r="AF472" s="55"/>
      <c r="AG472" s="55"/>
      <c r="AH472" s="55"/>
      <c r="AI472" s="55"/>
      <c r="AJ472" s="55"/>
      <c r="AK472" s="55"/>
      <c r="AL472" s="55"/>
      <c r="AM472" s="65"/>
      <c r="AN472" s="65"/>
      <c r="AO472" s="65"/>
      <c r="AP472" s="65"/>
      <c r="AQ472" s="66"/>
      <c r="AR472" s="66"/>
      <c r="AS472" s="65"/>
      <c r="AT472" s="65"/>
      <c r="AU472" s="65"/>
      <c r="AV472" s="148"/>
      <c r="AW472" s="65"/>
      <c r="AX472" s="65">
        <v>0</v>
      </c>
      <c r="AY472" s="66"/>
      <c r="AZ472" s="66">
        <v>1697.79</v>
      </c>
      <c r="BA472" s="74">
        <v>0</v>
      </c>
      <c r="BB472" s="66">
        <v>54061.279999999999</v>
      </c>
      <c r="BC472" s="66">
        <v>21231.489999999998</v>
      </c>
      <c r="BD472" s="252"/>
      <c r="BE472" s="170">
        <v>312</v>
      </c>
      <c r="BF472" s="101" t="s">
        <v>3544</v>
      </c>
      <c r="BG472" s="158" t="s">
        <v>1200</v>
      </c>
      <c r="BH472" s="92" t="s">
        <v>2370</v>
      </c>
      <c r="BI472" s="66">
        <v>29845</v>
      </c>
      <c r="BJ472" s="58">
        <v>29845</v>
      </c>
      <c r="BK472" s="124">
        <v>0</v>
      </c>
      <c r="BL472" s="158"/>
      <c r="BM472" s="48"/>
      <c r="BN472" s="67"/>
      <c r="BO472" s="67"/>
      <c r="BP472" s="48"/>
      <c r="BQ472" s="368" t="s">
        <v>3623</v>
      </c>
      <c r="BR472" s="380" t="s">
        <v>698</v>
      </c>
      <c r="BS472" s="381" t="s">
        <v>709</v>
      </c>
      <c r="BT472" s="382" t="s">
        <v>805</v>
      </c>
      <c r="BU472" s="383" t="s">
        <v>702</v>
      </c>
      <c r="BV472" s="384" t="s">
        <v>1581</v>
      </c>
      <c r="BW472" s="384">
        <v>60110</v>
      </c>
      <c r="BX472" s="385" t="s">
        <v>3624</v>
      </c>
      <c r="BY472" s="22"/>
      <c r="BZ472" s="475">
        <v>312</v>
      </c>
      <c r="CA472" s="320" t="b">
        <f>EXACT(A472,CH472)</f>
        <v>1</v>
      </c>
      <c r="CB472" s="318" t="b">
        <f>EXACT(D472,CF472)</f>
        <v>1</v>
      </c>
      <c r="CC472" s="318" t="b">
        <f>EXACT(E472,CG472)</f>
        <v>1</v>
      </c>
      <c r="CD472" s="502">
        <f>+S471-BC471</f>
        <v>0</v>
      </c>
      <c r="CE472" s="17" t="s">
        <v>686</v>
      </c>
      <c r="CF472" s="17" t="s">
        <v>1200</v>
      </c>
      <c r="CG472" s="103" t="s">
        <v>2370</v>
      </c>
      <c r="CH472" s="275">
        <v>3600700122761</v>
      </c>
      <c r="CJ472" s="17"/>
      <c r="CK472" s="276"/>
      <c r="CL472" s="17"/>
      <c r="CM472" s="273"/>
      <c r="CN472" s="17"/>
      <c r="CO472" s="157"/>
    </row>
    <row r="473" spans="1:93" s="51" customFormat="1">
      <c r="A473" s="452" t="s">
        <v>4581</v>
      </c>
      <c r="B473" s="83" t="s">
        <v>709</v>
      </c>
      <c r="C473" s="129" t="s">
        <v>672</v>
      </c>
      <c r="D473" s="158" t="s">
        <v>30</v>
      </c>
      <c r="E473" s="92" t="s">
        <v>2716</v>
      </c>
      <c r="F473" s="452" t="s">
        <v>4581</v>
      </c>
      <c r="G473" s="59" t="s">
        <v>1580</v>
      </c>
      <c r="H473" s="449" t="s">
        <v>2770</v>
      </c>
      <c r="I473" s="234">
        <v>32608.799999999999</v>
      </c>
      <c r="J473" s="234">
        <v>0</v>
      </c>
      <c r="K473" s="234">
        <v>25.28</v>
      </c>
      <c r="L473" s="234">
        <v>0</v>
      </c>
      <c r="M473" s="85">
        <v>1012</v>
      </c>
      <c r="N473" s="85">
        <v>0</v>
      </c>
      <c r="O473" s="234">
        <v>0</v>
      </c>
      <c r="P473" s="234">
        <v>0</v>
      </c>
      <c r="Q473" s="234">
        <v>0</v>
      </c>
      <c r="R473" s="234">
        <v>22397</v>
      </c>
      <c r="S473" s="234">
        <v>11249.080000000002</v>
      </c>
      <c r="T473" s="227" t="s">
        <v>1581</v>
      </c>
      <c r="U473" s="496">
        <v>208</v>
      </c>
      <c r="V473" s="129" t="s">
        <v>672</v>
      </c>
      <c r="W473" s="158" t="s">
        <v>30</v>
      </c>
      <c r="X473" s="92" t="s">
        <v>2716</v>
      </c>
      <c r="Y473" s="262">
        <v>3600700122833</v>
      </c>
      <c r="Z473" s="228" t="s">
        <v>1581</v>
      </c>
      <c r="AA473" s="266">
        <v>22397</v>
      </c>
      <c r="AB473" s="55">
        <v>21110</v>
      </c>
      <c r="AC473" s="56"/>
      <c r="AD473" s="175">
        <v>863</v>
      </c>
      <c r="AE473" s="175">
        <v>424</v>
      </c>
      <c r="AF473" s="55"/>
      <c r="AG473" s="55"/>
      <c r="AH473" s="55"/>
      <c r="AI473" s="55"/>
      <c r="AJ473" s="55"/>
      <c r="AK473" s="55"/>
      <c r="AL473" s="55"/>
      <c r="AM473" s="65"/>
      <c r="AN473" s="65">
        <v>0</v>
      </c>
      <c r="AO473" s="65"/>
      <c r="AP473" s="65"/>
      <c r="AQ473" s="66"/>
      <c r="AR473" s="66"/>
      <c r="AS473" s="65"/>
      <c r="AT473" s="65"/>
      <c r="AU473" s="65"/>
      <c r="AV473" s="148"/>
      <c r="AW473" s="65"/>
      <c r="AX473" s="65">
        <v>0</v>
      </c>
      <c r="AY473" s="66"/>
      <c r="AZ473" s="66">
        <v>0</v>
      </c>
      <c r="BA473" s="74">
        <v>0</v>
      </c>
      <c r="BB473" s="66">
        <v>33646.080000000002</v>
      </c>
      <c r="BC473" s="66">
        <v>11249.080000000002</v>
      </c>
      <c r="BD473" s="252"/>
      <c r="BE473" s="170">
        <v>209</v>
      </c>
      <c r="BF473" s="101" t="s">
        <v>2809</v>
      </c>
      <c r="BG473" s="158" t="s">
        <v>30</v>
      </c>
      <c r="BH473" s="92" t="s">
        <v>2716</v>
      </c>
      <c r="BI473" s="169">
        <v>21110</v>
      </c>
      <c r="BJ473" s="124">
        <v>21110</v>
      </c>
      <c r="BK473" s="124">
        <v>0</v>
      </c>
      <c r="BL473" s="158"/>
      <c r="BM473" s="48"/>
      <c r="BN473" s="67"/>
      <c r="BO473" s="67"/>
      <c r="BP473" s="48"/>
      <c r="BQ473" s="368" t="s">
        <v>2902</v>
      </c>
      <c r="BR473" s="380" t="s">
        <v>2175</v>
      </c>
      <c r="BS473" s="381" t="s">
        <v>709</v>
      </c>
      <c r="BT473" s="382" t="s">
        <v>6</v>
      </c>
      <c r="BU473" s="383" t="s">
        <v>719</v>
      </c>
      <c r="BV473" s="384" t="s">
        <v>1581</v>
      </c>
      <c r="BW473" s="384">
        <v>60260</v>
      </c>
      <c r="BX473" s="385" t="s">
        <v>2903</v>
      </c>
      <c r="BY473" s="22"/>
      <c r="BZ473" s="495">
        <v>209</v>
      </c>
      <c r="CA473" s="320" t="b">
        <f>EXACT(A473,CH473)</f>
        <v>1</v>
      </c>
      <c r="CB473" s="318" t="b">
        <f>EXACT(D473,CF473)</f>
        <v>1</v>
      </c>
      <c r="CC473" s="318" t="b">
        <f>EXACT(E473,CG473)</f>
        <v>1</v>
      </c>
      <c r="CD473" s="502">
        <f>+S472-BC472</f>
        <v>0</v>
      </c>
      <c r="CE473" s="51" t="s">
        <v>672</v>
      </c>
      <c r="CF473" s="157" t="s">
        <v>30</v>
      </c>
      <c r="CG473" s="103" t="s">
        <v>2716</v>
      </c>
      <c r="CH473" s="275">
        <v>3600700122833</v>
      </c>
      <c r="CI473" s="447"/>
      <c r="CK473" s="276"/>
      <c r="CL473" s="17"/>
      <c r="CM473" s="273"/>
      <c r="CN473" s="17"/>
      <c r="CO473" s="158"/>
    </row>
    <row r="474" spans="1:93" s="51" customFormat="1">
      <c r="A474" s="452" t="s">
        <v>4733</v>
      </c>
      <c r="B474" s="83" t="s">
        <v>709</v>
      </c>
      <c r="C474" s="129" t="s">
        <v>686</v>
      </c>
      <c r="D474" s="158" t="s">
        <v>3037</v>
      </c>
      <c r="E474" s="92" t="s">
        <v>459</v>
      </c>
      <c r="F474" s="452" t="s">
        <v>4733</v>
      </c>
      <c r="G474" s="59" t="s">
        <v>1580</v>
      </c>
      <c r="H474" s="449" t="s">
        <v>3087</v>
      </c>
      <c r="I474" s="234">
        <v>27847.17</v>
      </c>
      <c r="J474" s="234">
        <v>0</v>
      </c>
      <c r="K474" s="234">
        <v>67.13</v>
      </c>
      <c r="L474" s="234">
        <v>0</v>
      </c>
      <c r="M474" s="85">
        <v>1113</v>
      </c>
      <c r="N474" s="85">
        <v>0</v>
      </c>
      <c r="O474" s="234">
        <v>0</v>
      </c>
      <c r="P474" s="234">
        <v>0</v>
      </c>
      <c r="Q474" s="234">
        <v>0</v>
      </c>
      <c r="R474" s="234">
        <v>21397.84</v>
      </c>
      <c r="S474" s="234">
        <v>7629.4599999999991</v>
      </c>
      <c r="T474" s="227" t="s">
        <v>1581</v>
      </c>
      <c r="U474" s="496">
        <v>863</v>
      </c>
      <c r="V474" s="129" t="s">
        <v>686</v>
      </c>
      <c r="W474" s="158" t="s">
        <v>3037</v>
      </c>
      <c r="X474" s="92" t="s">
        <v>459</v>
      </c>
      <c r="Y474" s="261">
        <v>3600700123201</v>
      </c>
      <c r="Z474" s="228" t="s">
        <v>1581</v>
      </c>
      <c r="AA474" s="54">
        <v>21397.84</v>
      </c>
      <c r="AB474" s="55">
        <v>20973.84</v>
      </c>
      <c r="AC474" s="56"/>
      <c r="AD474" s="175">
        <v>0</v>
      </c>
      <c r="AE474" s="175">
        <v>424</v>
      </c>
      <c r="AF474" s="55"/>
      <c r="AG474" s="55"/>
      <c r="AH474" s="55"/>
      <c r="AI474" s="55"/>
      <c r="AJ474" s="55"/>
      <c r="AK474" s="55"/>
      <c r="AL474" s="55"/>
      <c r="AM474" s="57"/>
      <c r="AN474" s="57"/>
      <c r="AO474" s="57"/>
      <c r="AP474" s="57"/>
      <c r="AQ474" s="58"/>
      <c r="AR474" s="58">
        <v>0</v>
      </c>
      <c r="AS474" s="57"/>
      <c r="AT474" s="57"/>
      <c r="AU474" s="57"/>
      <c r="AV474" s="147"/>
      <c r="AW474" s="57"/>
      <c r="AX474" s="57">
        <v>0</v>
      </c>
      <c r="AY474" s="58"/>
      <c r="AZ474" s="58">
        <v>0</v>
      </c>
      <c r="BA474" s="74">
        <v>0</v>
      </c>
      <c r="BB474" s="58">
        <v>29027.3</v>
      </c>
      <c r="BC474" s="58">
        <v>7629.4599999999991</v>
      </c>
      <c r="BD474" s="252"/>
      <c r="BE474" s="170">
        <v>864</v>
      </c>
      <c r="BF474" s="101" t="s">
        <v>3139</v>
      </c>
      <c r="BG474" s="158" t="s">
        <v>3037</v>
      </c>
      <c r="BH474" s="92" t="s">
        <v>459</v>
      </c>
      <c r="BI474" s="124">
        <v>20973.84</v>
      </c>
      <c r="BJ474" s="124">
        <v>20973.84</v>
      </c>
      <c r="BK474" s="124">
        <v>0</v>
      </c>
      <c r="BL474" s="158"/>
      <c r="BM474" s="59"/>
      <c r="BN474" s="60"/>
      <c r="BO474" s="60"/>
      <c r="BP474" s="48"/>
      <c r="BQ474" s="368">
        <v>34</v>
      </c>
      <c r="BR474" s="380" t="s">
        <v>676</v>
      </c>
      <c r="BS474" s="381" t="s">
        <v>51</v>
      </c>
      <c r="BT474" s="382" t="s">
        <v>6</v>
      </c>
      <c r="BU474" s="383" t="s">
        <v>719</v>
      </c>
      <c r="BV474" s="384" t="s">
        <v>1581</v>
      </c>
      <c r="BW474" s="384">
        <v>60260</v>
      </c>
      <c r="BX474" s="385" t="s">
        <v>3216</v>
      </c>
      <c r="BY474" s="1"/>
      <c r="BZ474" s="495">
        <v>863</v>
      </c>
      <c r="CA474" s="320" t="b">
        <f>EXACT(A474,CH474)</f>
        <v>1</v>
      </c>
      <c r="CB474" s="318" t="b">
        <f>EXACT(D474,CF474)</f>
        <v>1</v>
      </c>
      <c r="CC474" s="318" t="b">
        <f>EXACT(E474,CG474)</f>
        <v>1</v>
      </c>
      <c r="CD474" s="502">
        <f>+S473-BC473</f>
        <v>0</v>
      </c>
      <c r="CE474" s="51" t="s">
        <v>686</v>
      </c>
      <c r="CF474" s="17" t="s">
        <v>3037</v>
      </c>
      <c r="CG474" s="103" t="s">
        <v>459</v>
      </c>
      <c r="CH474" s="275">
        <v>3600700123201</v>
      </c>
      <c r="CI474" s="447"/>
      <c r="CJ474" s="17"/>
      <c r="CK474" s="276"/>
      <c r="CL474" s="17"/>
      <c r="CM474" s="273"/>
      <c r="CN474" s="17"/>
      <c r="CO474" s="157"/>
    </row>
    <row r="475" spans="1:93" s="51" customFormat="1">
      <c r="A475" s="452" t="s">
        <v>4632</v>
      </c>
      <c r="B475" s="83" t="s">
        <v>709</v>
      </c>
      <c r="C475" s="129" t="s">
        <v>672</v>
      </c>
      <c r="D475" s="158" t="s">
        <v>502</v>
      </c>
      <c r="E475" s="92" t="s">
        <v>503</v>
      </c>
      <c r="F475" s="452" t="s">
        <v>4632</v>
      </c>
      <c r="G475" s="59" t="s">
        <v>1580</v>
      </c>
      <c r="H475" s="449" t="s">
        <v>1026</v>
      </c>
      <c r="I475" s="234">
        <v>27502.799999999999</v>
      </c>
      <c r="J475" s="234">
        <v>0</v>
      </c>
      <c r="K475" s="234">
        <v>197.93</v>
      </c>
      <c r="L475" s="234">
        <v>0</v>
      </c>
      <c r="M475" s="85">
        <v>2026</v>
      </c>
      <c r="N475" s="85">
        <v>0</v>
      </c>
      <c r="O475" s="234">
        <v>0</v>
      </c>
      <c r="P475" s="234">
        <v>444.67</v>
      </c>
      <c r="Q475" s="234">
        <v>0</v>
      </c>
      <c r="R475" s="234">
        <v>17208</v>
      </c>
      <c r="S475" s="234">
        <v>12074.060000000001</v>
      </c>
      <c r="T475" s="227" t="s">
        <v>1581</v>
      </c>
      <c r="U475" s="496">
        <v>1017</v>
      </c>
      <c r="V475" s="129" t="s">
        <v>672</v>
      </c>
      <c r="W475" s="158" t="s">
        <v>502</v>
      </c>
      <c r="X475" s="92" t="s">
        <v>503</v>
      </c>
      <c r="Y475" s="262">
        <v>3600700125042</v>
      </c>
      <c r="Z475" s="228" t="s">
        <v>1581</v>
      </c>
      <c r="AA475" s="266">
        <v>17652.669999999998</v>
      </c>
      <c r="AB475" s="66">
        <v>16345</v>
      </c>
      <c r="AC475" s="65"/>
      <c r="AD475" s="266">
        <v>863</v>
      </c>
      <c r="AE475" s="266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148"/>
      <c r="AW475" s="65"/>
      <c r="AX475" s="65">
        <v>0</v>
      </c>
      <c r="AY475" s="66"/>
      <c r="AZ475" s="66">
        <v>444.67</v>
      </c>
      <c r="BA475" s="74">
        <v>0</v>
      </c>
      <c r="BB475" s="66">
        <v>29726.73</v>
      </c>
      <c r="BC475" s="66">
        <v>12074.060000000001</v>
      </c>
      <c r="BD475" s="252"/>
      <c r="BE475" s="170">
        <v>1018</v>
      </c>
      <c r="BF475" s="101" t="s">
        <v>2308</v>
      </c>
      <c r="BG475" s="158" t="s">
        <v>502</v>
      </c>
      <c r="BH475" s="92" t="s">
        <v>503</v>
      </c>
      <c r="BI475" s="66">
        <v>16345</v>
      </c>
      <c r="BJ475" s="58">
        <v>16345</v>
      </c>
      <c r="BK475" s="58">
        <v>0</v>
      </c>
      <c r="BL475" s="158"/>
      <c r="BM475" s="48" t="s">
        <v>690</v>
      </c>
      <c r="BN475" s="67"/>
      <c r="BO475" s="67"/>
      <c r="BP475" s="59"/>
      <c r="BQ475" s="369" t="s">
        <v>1481</v>
      </c>
      <c r="BR475" s="380" t="s">
        <v>8</v>
      </c>
      <c r="BS475" s="381" t="s">
        <v>1482</v>
      </c>
      <c r="BT475" s="382" t="s">
        <v>11</v>
      </c>
      <c r="BU475" s="383" t="s">
        <v>719</v>
      </c>
      <c r="BV475" s="383" t="s">
        <v>1581</v>
      </c>
      <c r="BW475" s="383">
        <v>60210</v>
      </c>
      <c r="BX475" s="385" t="s">
        <v>1483</v>
      </c>
      <c r="BY475" s="22"/>
      <c r="BZ475" s="495">
        <v>1017</v>
      </c>
      <c r="CA475" s="320" t="b">
        <f>EXACT(A475,CH475)</f>
        <v>1</v>
      </c>
      <c r="CB475" s="318" t="b">
        <f>EXACT(D475,CF475)</f>
        <v>1</v>
      </c>
      <c r="CC475" s="318" t="b">
        <f>EXACT(E475,CG475)</f>
        <v>1</v>
      </c>
      <c r="CD475" s="502">
        <f>+S474-BC474</f>
        <v>0</v>
      </c>
      <c r="CE475" s="17" t="s">
        <v>672</v>
      </c>
      <c r="CF475" s="17" t="s">
        <v>502</v>
      </c>
      <c r="CG475" s="103" t="s">
        <v>503</v>
      </c>
      <c r="CH475" s="275">
        <v>3600700125042</v>
      </c>
      <c r="CI475" s="447"/>
      <c r="CJ475" s="17"/>
      <c r="CK475" s="276"/>
      <c r="CL475" s="17"/>
      <c r="CM475" s="17"/>
      <c r="CN475" s="17"/>
      <c r="CO475" s="17"/>
    </row>
    <row r="476" spans="1:93" s="51" customFormat="1">
      <c r="A476" s="452" t="s">
        <v>4915</v>
      </c>
      <c r="B476" s="83" t="s">
        <v>709</v>
      </c>
      <c r="C476" s="129" t="s">
        <v>686</v>
      </c>
      <c r="D476" s="158" t="s">
        <v>538</v>
      </c>
      <c r="E476" s="92" t="s">
        <v>2036</v>
      </c>
      <c r="F476" s="452" t="s">
        <v>4915</v>
      </c>
      <c r="G476" s="59" t="s">
        <v>1580</v>
      </c>
      <c r="H476" s="449" t="s">
        <v>1812</v>
      </c>
      <c r="I476" s="234">
        <v>35087.800000000003</v>
      </c>
      <c r="J476" s="234">
        <v>0</v>
      </c>
      <c r="K476" s="234">
        <v>186.23</v>
      </c>
      <c r="L476" s="234">
        <v>0</v>
      </c>
      <c r="M476" s="85">
        <v>2190</v>
      </c>
      <c r="N476" s="85">
        <v>0</v>
      </c>
      <c r="O476" s="234">
        <v>0</v>
      </c>
      <c r="P476" s="234">
        <v>517.99</v>
      </c>
      <c r="Q476" s="234">
        <v>0</v>
      </c>
      <c r="R476" s="234">
        <v>23043</v>
      </c>
      <c r="S476" s="234">
        <v>13903.040000000005</v>
      </c>
      <c r="T476" s="227" t="s">
        <v>1581</v>
      </c>
      <c r="U476" s="496">
        <v>458</v>
      </c>
      <c r="V476" s="129" t="s">
        <v>686</v>
      </c>
      <c r="W476" s="158" t="s">
        <v>538</v>
      </c>
      <c r="X476" s="92" t="s">
        <v>2036</v>
      </c>
      <c r="Y476" s="262">
        <v>3600700125697</v>
      </c>
      <c r="Z476" s="228" t="s">
        <v>1581</v>
      </c>
      <c r="AA476" s="266">
        <v>23560.99</v>
      </c>
      <c r="AB476" s="66">
        <v>22600</v>
      </c>
      <c r="AC476" s="65"/>
      <c r="AD476" s="266"/>
      <c r="AE476" s="266"/>
      <c r="AF476" s="65">
        <v>443</v>
      </c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148"/>
      <c r="AW476" s="65"/>
      <c r="AX476" s="65">
        <v>0</v>
      </c>
      <c r="AY476" s="66"/>
      <c r="AZ476" s="66">
        <v>517.99</v>
      </c>
      <c r="BA476" s="74">
        <v>0</v>
      </c>
      <c r="BB476" s="66">
        <v>37464.030000000006</v>
      </c>
      <c r="BC476" s="66">
        <v>13903.040000000005</v>
      </c>
      <c r="BD476" s="252"/>
      <c r="BE476" s="170">
        <v>459</v>
      </c>
      <c r="BF476" s="101" t="s">
        <v>2191</v>
      </c>
      <c r="BG476" s="158" t="s">
        <v>538</v>
      </c>
      <c r="BH476" s="92" t="s">
        <v>2036</v>
      </c>
      <c r="BI476" s="169">
        <v>22600</v>
      </c>
      <c r="BJ476" s="124">
        <v>22600</v>
      </c>
      <c r="BK476" s="124">
        <v>0</v>
      </c>
      <c r="BL476" s="158"/>
      <c r="BM476" s="48"/>
      <c r="BN476" s="67"/>
      <c r="BO476" s="67"/>
      <c r="BP476" s="59"/>
      <c r="BQ476" s="369">
        <v>83</v>
      </c>
      <c r="BR476" s="380">
        <v>1</v>
      </c>
      <c r="BS476" s="381" t="s">
        <v>51</v>
      </c>
      <c r="BT476" s="383" t="s">
        <v>6</v>
      </c>
      <c r="BU476" s="383" t="s">
        <v>719</v>
      </c>
      <c r="BV476" s="383" t="s">
        <v>1581</v>
      </c>
      <c r="BW476" s="383">
        <v>60260</v>
      </c>
      <c r="BX476" s="385" t="s">
        <v>1567</v>
      </c>
      <c r="BY476" s="76"/>
      <c r="BZ476" s="495">
        <v>459</v>
      </c>
      <c r="CA476" s="320" t="b">
        <f>EXACT(A476,CH476)</f>
        <v>1</v>
      </c>
      <c r="CB476" s="318" t="b">
        <f>EXACT(D476,CF476)</f>
        <v>1</v>
      </c>
      <c r="CC476" s="318" t="b">
        <f>EXACT(E476,CG476)</f>
        <v>1</v>
      </c>
      <c r="CD476" s="502">
        <f>+S475-BC475</f>
        <v>0</v>
      </c>
      <c r="CE476" s="17" t="s">
        <v>686</v>
      </c>
      <c r="CF476" s="17" t="s">
        <v>538</v>
      </c>
      <c r="CG476" s="103" t="s">
        <v>2036</v>
      </c>
      <c r="CH476" s="275">
        <v>3600700125697</v>
      </c>
      <c r="CJ476" s="17"/>
      <c r="CK476" s="276"/>
      <c r="CL476" s="17"/>
      <c r="CM476" s="273"/>
      <c r="CN476" s="17"/>
      <c r="CO476" s="157"/>
    </row>
    <row r="477" spans="1:93" s="51" customFormat="1">
      <c r="A477" s="511" t="s">
        <v>9027</v>
      </c>
      <c r="B477" s="83"/>
      <c r="C477" s="237" t="s">
        <v>686</v>
      </c>
      <c r="D477" s="86" t="s">
        <v>3007</v>
      </c>
      <c r="E477" s="92" t="s">
        <v>9026</v>
      </c>
      <c r="F477" s="514" t="s">
        <v>9027</v>
      </c>
      <c r="G477" s="59" t="s">
        <v>1580</v>
      </c>
      <c r="H477" s="283">
        <v>6071324483</v>
      </c>
      <c r="I477" s="244">
        <v>53718</v>
      </c>
      <c r="J477" s="310">
        <v>0</v>
      </c>
      <c r="K477" s="81">
        <v>0</v>
      </c>
      <c r="L477" s="81">
        <v>0</v>
      </c>
      <c r="M477" s="85">
        <v>0</v>
      </c>
      <c r="N477" s="81">
        <v>0</v>
      </c>
      <c r="O477" s="81">
        <v>0</v>
      </c>
      <c r="P477" s="85">
        <v>913.46</v>
      </c>
      <c r="Q477" s="81">
        <v>0</v>
      </c>
      <c r="R477" s="85">
        <v>26397</v>
      </c>
      <c r="S477" s="81">
        <v>26407.54</v>
      </c>
      <c r="T477" s="227" t="s">
        <v>1581</v>
      </c>
      <c r="U477" s="496">
        <v>1387</v>
      </c>
      <c r="V477" s="516" t="s">
        <v>686</v>
      </c>
      <c r="W477" s="86" t="s">
        <v>3007</v>
      </c>
      <c r="X477" s="86" t="s">
        <v>9026</v>
      </c>
      <c r="Y477" s="261" t="s">
        <v>9027</v>
      </c>
      <c r="Z477" s="228" t="s">
        <v>1581</v>
      </c>
      <c r="AA477" s="266">
        <v>27310.46</v>
      </c>
      <c r="AB477" s="65">
        <v>25110</v>
      </c>
      <c r="AC477" s="65"/>
      <c r="AD477" s="65">
        <v>863</v>
      </c>
      <c r="AE477" s="65">
        <v>424</v>
      </c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148"/>
      <c r="AW477" s="65"/>
      <c r="AX477" s="65">
        <v>0</v>
      </c>
      <c r="AY477" s="65"/>
      <c r="AZ477" s="65">
        <v>913.46</v>
      </c>
      <c r="BA477" s="57">
        <v>0</v>
      </c>
      <c r="BB477" s="65">
        <v>53718</v>
      </c>
      <c r="BC477" s="65">
        <v>26407.54</v>
      </c>
      <c r="BD477" s="260"/>
      <c r="BE477" s="170">
        <v>1390</v>
      </c>
      <c r="BF477" s="163" t="s">
        <v>9138</v>
      </c>
      <c r="BG477" s="1" t="s">
        <v>3007</v>
      </c>
      <c r="BH477" s="86" t="s">
        <v>9026</v>
      </c>
      <c r="BI477" s="171">
        <v>25110</v>
      </c>
      <c r="BJ477" s="172">
        <v>25110</v>
      </c>
      <c r="BK477" s="171">
        <v>0</v>
      </c>
      <c r="BL477" s="86"/>
      <c r="BM477" s="48"/>
      <c r="BN477" s="67"/>
      <c r="BO477" s="67"/>
      <c r="BP477" s="48"/>
      <c r="BQ477" s="435" t="s">
        <v>4295</v>
      </c>
      <c r="BR477" s="382" t="s">
        <v>676</v>
      </c>
      <c r="BS477" s="395"/>
      <c r="BT477" s="382" t="s">
        <v>6</v>
      </c>
      <c r="BU477" s="382" t="s">
        <v>719</v>
      </c>
      <c r="BV477" s="386" t="s">
        <v>1581</v>
      </c>
      <c r="BW477" s="386" t="s">
        <v>9206</v>
      </c>
      <c r="BX477" s="382" t="s">
        <v>9220</v>
      </c>
      <c r="BY477" s="76"/>
      <c r="BZ477" s="475">
        <v>1388</v>
      </c>
      <c r="CA477" s="320" t="b">
        <f>EXACT(A477,CH477)</f>
        <v>1</v>
      </c>
      <c r="CB477" s="318" t="b">
        <f>EXACT(D477,CF477)</f>
        <v>1</v>
      </c>
      <c r="CC477" s="318" t="b">
        <f>EXACT(E477,CG477)</f>
        <v>1</v>
      </c>
      <c r="CD477" s="502">
        <f>+S476-BC476</f>
        <v>0</v>
      </c>
      <c r="CE477" s="17" t="s">
        <v>686</v>
      </c>
      <c r="CF477" s="17" t="s">
        <v>3007</v>
      </c>
      <c r="CG477" s="103" t="s">
        <v>9026</v>
      </c>
      <c r="CH477" s="275" t="s">
        <v>9027</v>
      </c>
      <c r="CI477" s="447"/>
      <c r="CJ477" s="17"/>
      <c r="CK477" s="276"/>
      <c r="CL477" s="17"/>
      <c r="CM477" s="17"/>
      <c r="CN477" s="17"/>
      <c r="CO477" s="17"/>
    </row>
    <row r="478" spans="1:93" s="51" customFormat="1">
      <c r="A478" s="452" t="s">
        <v>7457</v>
      </c>
      <c r="B478" s="83" t="s">
        <v>709</v>
      </c>
      <c r="C478" s="86" t="s">
        <v>672</v>
      </c>
      <c r="D478" s="1" t="s">
        <v>3019</v>
      </c>
      <c r="E478" s="1" t="s">
        <v>6774</v>
      </c>
      <c r="F478" s="452" t="s">
        <v>7457</v>
      </c>
      <c r="G478" s="59" t="s">
        <v>1580</v>
      </c>
      <c r="H478" s="449" t="s">
        <v>6909</v>
      </c>
      <c r="I478" s="234">
        <v>34499.97</v>
      </c>
      <c r="J478" s="234">
        <v>0</v>
      </c>
      <c r="K478" s="234">
        <v>0</v>
      </c>
      <c r="L478" s="234">
        <v>0</v>
      </c>
      <c r="M478" s="85">
        <v>0</v>
      </c>
      <c r="N478" s="85">
        <v>0</v>
      </c>
      <c r="O478" s="234">
        <v>0</v>
      </c>
      <c r="P478" s="234">
        <v>0</v>
      </c>
      <c r="Q478" s="234">
        <v>0</v>
      </c>
      <c r="R478" s="234">
        <v>17865</v>
      </c>
      <c r="S478" s="234">
        <v>16634.97</v>
      </c>
      <c r="T478" s="227" t="s">
        <v>1581</v>
      </c>
      <c r="U478" s="496">
        <v>581</v>
      </c>
      <c r="V478" s="86" t="s">
        <v>672</v>
      </c>
      <c r="W478" s="1" t="s">
        <v>3019</v>
      </c>
      <c r="X478" s="1" t="s">
        <v>6774</v>
      </c>
      <c r="Y478" s="262">
        <v>3600700129757</v>
      </c>
      <c r="Z478" s="228" t="s">
        <v>1581</v>
      </c>
      <c r="AA478" s="54">
        <v>17865</v>
      </c>
      <c r="AB478" s="55">
        <v>16610</v>
      </c>
      <c r="AC478" s="56"/>
      <c r="AD478" s="175">
        <v>863</v>
      </c>
      <c r="AE478" s="175"/>
      <c r="AF478" s="55">
        <v>392</v>
      </c>
      <c r="AG478" s="55"/>
      <c r="AH478" s="55"/>
      <c r="AI478" s="55"/>
      <c r="AJ478" s="55"/>
      <c r="AK478" s="55"/>
      <c r="AL478" s="55"/>
      <c r="AM478" s="57"/>
      <c r="AN478" s="57"/>
      <c r="AO478" s="57"/>
      <c r="AP478" s="57"/>
      <c r="AQ478" s="58"/>
      <c r="AR478" s="58"/>
      <c r="AS478" s="57"/>
      <c r="AT478" s="57"/>
      <c r="AU478" s="57"/>
      <c r="AV478" s="147"/>
      <c r="AW478" s="57"/>
      <c r="AX478" s="57">
        <v>0</v>
      </c>
      <c r="AY478" s="58"/>
      <c r="AZ478" s="58">
        <v>0</v>
      </c>
      <c r="BA478" s="74">
        <v>0</v>
      </c>
      <c r="BB478" s="58">
        <v>34499.97</v>
      </c>
      <c r="BC478" s="58">
        <v>16634.97</v>
      </c>
      <c r="BD478" s="252"/>
      <c r="BE478" s="170">
        <v>582</v>
      </c>
      <c r="BF478" s="101" t="s">
        <v>7065</v>
      </c>
      <c r="BG478" s="158" t="s">
        <v>3019</v>
      </c>
      <c r="BH478" s="158" t="s">
        <v>6774</v>
      </c>
      <c r="BI478" s="124">
        <v>16610</v>
      </c>
      <c r="BJ478" s="124">
        <v>16610</v>
      </c>
      <c r="BK478" s="124">
        <v>0</v>
      </c>
      <c r="BL478" s="158"/>
      <c r="BM478" s="59"/>
      <c r="BN478" s="60"/>
      <c r="BO478" s="60"/>
      <c r="BP478" s="48"/>
      <c r="BQ478" s="368" t="s">
        <v>7263</v>
      </c>
      <c r="BR478" s="380" t="s">
        <v>7264</v>
      </c>
      <c r="BS478" s="381" t="s">
        <v>51</v>
      </c>
      <c r="BT478" s="388" t="s">
        <v>719</v>
      </c>
      <c r="BU478" s="388" t="s">
        <v>719</v>
      </c>
      <c r="BV478" s="388" t="s">
        <v>1581</v>
      </c>
      <c r="BW478" s="389">
        <v>60140</v>
      </c>
      <c r="BX478" s="385">
        <v>622460571</v>
      </c>
      <c r="BY478" s="22"/>
      <c r="BZ478" s="475">
        <v>582</v>
      </c>
      <c r="CA478" s="320" t="b">
        <f>EXACT(A478,CH478)</f>
        <v>1</v>
      </c>
      <c r="CB478" s="318" t="b">
        <f>EXACT(D478,CF478)</f>
        <v>1</v>
      </c>
      <c r="CC478" s="318" t="b">
        <f>EXACT(E478,CG478)</f>
        <v>1</v>
      </c>
      <c r="CD478" s="502">
        <f>+S477-BC477</f>
        <v>0</v>
      </c>
      <c r="CE478" s="17" t="s">
        <v>672</v>
      </c>
      <c r="CF478" s="157" t="s">
        <v>3019</v>
      </c>
      <c r="CG478" s="99" t="s">
        <v>6774</v>
      </c>
      <c r="CH478" s="275">
        <v>3600700129757</v>
      </c>
      <c r="CI478" s="447"/>
      <c r="CJ478" s="17"/>
      <c r="CK478" s="276"/>
      <c r="CL478" s="17"/>
      <c r="CM478" s="273"/>
      <c r="CN478" s="17"/>
      <c r="CO478" s="157"/>
    </row>
    <row r="479" spans="1:93" s="51" customFormat="1">
      <c r="A479" s="511" t="s">
        <v>8559</v>
      </c>
      <c r="B479" s="83" t="s">
        <v>709</v>
      </c>
      <c r="C479" s="237" t="s">
        <v>672</v>
      </c>
      <c r="D479" s="17" t="s">
        <v>2384</v>
      </c>
      <c r="E479" s="75" t="s">
        <v>8462</v>
      </c>
      <c r="F479" s="514" t="s">
        <v>8559</v>
      </c>
      <c r="G479" s="59" t="s">
        <v>1580</v>
      </c>
      <c r="H479" s="98" t="s">
        <v>8655</v>
      </c>
      <c r="I479" s="133">
        <v>30747.15</v>
      </c>
      <c r="J479" s="167">
        <v>0</v>
      </c>
      <c r="K479" s="18">
        <v>0</v>
      </c>
      <c r="L479" s="18">
        <v>0</v>
      </c>
      <c r="M479" s="53">
        <v>0</v>
      </c>
      <c r="N479" s="18">
        <v>0</v>
      </c>
      <c r="O479" s="18">
        <v>0</v>
      </c>
      <c r="P479" s="53">
        <v>0</v>
      </c>
      <c r="Q479" s="18">
        <v>0</v>
      </c>
      <c r="R479" s="53">
        <v>4898.1000000000004</v>
      </c>
      <c r="S479" s="18">
        <v>25849.050000000003</v>
      </c>
      <c r="T479" s="227" t="s">
        <v>1581</v>
      </c>
      <c r="U479" s="496">
        <v>1342</v>
      </c>
      <c r="V479" s="516" t="s">
        <v>672</v>
      </c>
      <c r="W479" s="17" t="s">
        <v>2384</v>
      </c>
      <c r="X479" s="17" t="s">
        <v>8462</v>
      </c>
      <c r="Y479" s="261">
        <v>3600700135552</v>
      </c>
      <c r="Z479" s="228" t="s">
        <v>1581</v>
      </c>
      <c r="AA479" s="266">
        <v>4898.1000000000004</v>
      </c>
      <c r="AB479" s="65">
        <v>2224.1</v>
      </c>
      <c r="AC479" s="65"/>
      <c r="AD479" s="65">
        <v>1726</v>
      </c>
      <c r="AE479" s="65">
        <v>848</v>
      </c>
      <c r="AF479" s="65"/>
      <c r="AG479" s="65"/>
      <c r="AH479" s="65">
        <v>100</v>
      </c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148"/>
      <c r="AW479" s="65"/>
      <c r="AX479" s="65">
        <v>0</v>
      </c>
      <c r="AY479" s="65"/>
      <c r="AZ479" s="65">
        <v>0</v>
      </c>
      <c r="BA479" s="57">
        <v>0</v>
      </c>
      <c r="BB479" s="65">
        <v>30747.15</v>
      </c>
      <c r="BC479" s="65">
        <v>25849.050000000003</v>
      </c>
      <c r="BD479" s="260"/>
      <c r="BE479" s="170">
        <v>1344</v>
      </c>
      <c r="BF479" s="163" t="s">
        <v>8750</v>
      </c>
      <c r="BG479" s="51" t="s">
        <v>2384</v>
      </c>
      <c r="BH479" s="17" t="s">
        <v>8462</v>
      </c>
      <c r="BI479" s="171">
        <v>2224.1</v>
      </c>
      <c r="BJ479" s="172">
        <v>2224.1</v>
      </c>
      <c r="BK479" s="171">
        <v>0</v>
      </c>
      <c r="BL479" s="17"/>
      <c r="BM479" s="48"/>
      <c r="BN479" s="67"/>
      <c r="BO479" s="67"/>
      <c r="BP479" s="48"/>
      <c r="BQ479" s="435" t="s">
        <v>8906</v>
      </c>
      <c r="BR479" s="380">
        <v>7</v>
      </c>
      <c r="BS479" s="381"/>
      <c r="BT479" s="382" t="s">
        <v>797</v>
      </c>
      <c r="BU479" s="383" t="s">
        <v>752</v>
      </c>
      <c r="BV479" s="384" t="s">
        <v>1581</v>
      </c>
      <c r="BW479" s="384">
        <v>60190</v>
      </c>
      <c r="BX479" s="385" t="s">
        <v>8907</v>
      </c>
      <c r="BY479" s="22"/>
      <c r="BZ479" s="475">
        <v>1342</v>
      </c>
      <c r="CA479" s="320" t="b">
        <f>EXACT(A479,CH479)</f>
        <v>1</v>
      </c>
      <c r="CB479" s="318" t="b">
        <f>EXACT(D479,CF479)</f>
        <v>1</v>
      </c>
      <c r="CC479" s="318" t="b">
        <f>EXACT(E479,CG479)</f>
        <v>1</v>
      </c>
      <c r="CD479" s="502">
        <f>+S478-BC478</f>
        <v>0</v>
      </c>
      <c r="CE479" s="17" t="s">
        <v>672</v>
      </c>
      <c r="CF479" s="17" t="s">
        <v>2384</v>
      </c>
      <c r="CG479" s="103" t="s">
        <v>8462</v>
      </c>
      <c r="CH479" s="275">
        <v>3600700135552</v>
      </c>
      <c r="CI479" s="447"/>
      <c r="CJ479" s="17"/>
      <c r="CK479" s="276"/>
      <c r="CL479" s="17"/>
      <c r="CM479" s="17"/>
      <c r="CN479" s="17"/>
      <c r="CO479" s="17"/>
    </row>
    <row r="480" spans="1:93" s="51" customFormat="1">
      <c r="A480" s="452" t="s">
        <v>7472</v>
      </c>
      <c r="B480" s="83" t="s">
        <v>709</v>
      </c>
      <c r="C480" s="86" t="s">
        <v>672</v>
      </c>
      <c r="D480" s="86" t="s">
        <v>7387</v>
      </c>
      <c r="E480" s="86" t="s">
        <v>7388</v>
      </c>
      <c r="F480" s="452" t="s">
        <v>7472</v>
      </c>
      <c r="G480" s="59" t="s">
        <v>1580</v>
      </c>
      <c r="H480" s="449" t="s">
        <v>7544</v>
      </c>
      <c r="I480" s="234">
        <v>18235</v>
      </c>
      <c r="J480" s="234">
        <v>0</v>
      </c>
      <c r="K480" s="234">
        <v>167.48</v>
      </c>
      <c r="L480" s="234">
        <v>0</v>
      </c>
      <c r="M480" s="85">
        <v>3599</v>
      </c>
      <c r="N480" s="85">
        <v>0</v>
      </c>
      <c r="O480" s="234">
        <v>0</v>
      </c>
      <c r="P480" s="234">
        <v>0</v>
      </c>
      <c r="Q480" s="234">
        <v>0</v>
      </c>
      <c r="R480" s="234">
        <v>14757</v>
      </c>
      <c r="S480" s="234">
        <v>5533.18</v>
      </c>
      <c r="T480" s="227" t="s">
        <v>1581</v>
      </c>
      <c r="U480" s="496">
        <v>750</v>
      </c>
      <c r="V480" s="86" t="s">
        <v>672</v>
      </c>
      <c r="W480" s="86" t="s">
        <v>7387</v>
      </c>
      <c r="X480" s="422" t="s">
        <v>7388</v>
      </c>
      <c r="Y480" s="262">
        <v>3600700136524</v>
      </c>
      <c r="Z480" s="228" t="s">
        <v>1581</v>
      </c>
      <c r="AA480" s="54">
        <v>16468.3</v>
      </c>
      <c r="AB480" s="55">
        <v>13470</v>
      </c>
      <c r="AC480" s="56"/>
      <c r="AD480" s="175">
        <v>863</v>
      </c>
      <c r="AE480" s="175">
        <v>424</v>
      </c>
      <c r="AF480" s="55"/>
      <c r="AG480" s="55"/>
      <c r="AH480" s="55"/>
      <c r="AI480" s="55"/>
      <c r="AJ480" s="55"/>
      <c r="AK480" s="55"/>
      <c r="AL480" s="55"/>
      <c r="AM480" s="57"/>
      <c r="AN480" s="57"/>
      <c r="AO480" s="57"/>
      <c r="AP480" s="57"/>
      <c r="AQ480" s="58"/>
      <c r="AR480" s="58"/>
      <c r="AS480" s="57"/>
      <c r="AT480" s="57"/>
      <c r="AU480" s="57"/>
      <c r="AV480" s="147"/>
      <c r="AW480" s="57"/>
      <c r="AX480" s="57">
        <v>1711.3</v>
      </c>
      <c r="AY480" s="58"/>
      <c r="AZ480" s="58">
        <v>0</v>
      </c>
      <c r="BA480" s="74">
        <v>0</v>
      </c>
      <c r="BB480" s="58">
        <v>22001.48</v>
      </c>
      <c r="BC480" s="58">
        <v>5533.18</v>
      </c>
      <c r="BD480" s="252"/>
      <c r="BE480" s="170">
        <v>751</v>
      </c>
      <c r="BF480" s="101" t="s">
        <v>7551</v>
      </c>
      <c r="BG480" s="158" t="s">
        <v>7387</v>
      </c>
      <c r="BH480" s="92" t="s">
        <v>7388</v>
      </c>
      <c r="BI480" s="58">
        <v>13470</v>
      </c>
      <c r="BJ480" s="58">
        <v>13470</v>
      </c>
      <c r="BK480" s="124">
        <v>0</v>
      </c>
      <c r="BL480" s="158"/>
      <c r="BM480" s="59"/>
      <c r="BN480" s="60"/>
      <c r="BO480" s="60"/>
      <c r="BP480" s="48"/>
      <c r="BQ480" s="368">
        <v>329</v>
      </c>
      <c r="BR480" s="380" t="s">
        <v>676</v>
      </c>
      <c r="BS480" s="381"/>
      <c r="BT480" s="382" t="s">
        <v>7561</v>
      </c>
      <c r="BU480" s="383" t="s">
        <v>719</v>
      </c>
      <c r="BV480" s="383" t="s">
        <v>1581</v>
      </c>
      <c r="BW480" s="384">
        <v>60260</v>
      </c>
      <c r="BX480" s="385"/>
      <c r="BZ480" s="475">
        <v>750</v>
      </c>
      <c r="CA480" s="320" t="b">
        <f>EXACT(A480,CH480)</f>
        <v>1</v>
      </c>
      <c r="CB480" s="318" t="b">
        <f>EXACT(D480,CF480)</f>
        <v>1</v>
      </c>
      <c r="CC480" s="318" t="b">
        <f>EXACT(E480,CG480)</f>
        <v>1</v>
      </c>
      <c r="CD480" s="502">
        <f>+S479-BC479</f>
        <v>0</v>
      </c>
      <c r="CE480" s="17" t="s">
        <v>672</v>
      </c>
      <c r="CF480" s="17" t="s">
        <v>7387</v>
      </c>
      <c r="CG480" s="103" t="s">
        <v>7388</v>
      </c>
      <c r="CH480" s="275">
        <v>3600700136524</v>
      </c>
      <c r="CJ480" s="17"/>
      <c r="CK480" s="276"/>
      <c r="CL480" s="17"/>
      <c r="CM480" s="273"/>
      <c r="CN480" s="17"/>
      <c r="CO480" s="455"/>
    </row>
    <row r="481" spans="1:93" s="51" customFormat="1">
      <c r="A481" s="451" t="s">
        <v>7480</v>
      </c>
      <c r="B481" s="83" t="s">
        <v>709</v>
      </c>
      <c r="C481" s="237" t="s">
        <v>672</v>
      </c>
      <c r="D481" s="158" t="s">
        <v>6801</v>
      </c>
      <c r="E481" s="86" t="s">
        <v>1391</v>
      </c>
      <c r="F481" s="451" t="s">
        <v>7480</v>
      </c>
      <c r="G481" s="59" t="s">
        <v>1580</v>
      </c>
      <c r="H481" s="449" t="s">
        <v>6930</v>
      </c>
      <c r="I481" s="244">
        <v>42907.8</v>
      </c>
      <c r="J481" s="310">
        <v>0</v>
      </c>
      <c r="K481" s="81">
        <v>0</v>
      </c>
      <c r="L481" s="81">
        <v>0</v>
      </c>
      <c r="M481" s="85">
        <v>0</v>
      </c>
      <c r="N481" s="81">
        <v>0</v>
      </c>
      <c r="O481" s="81">
        <v>0</v>
      </c>
      <c r="P481" s="85">
        <v>1082.44</v>
      </c>
      <c r="Q481" s="81">
        <v>0</v>
      </c>
      <c r="R481" s="85">
        <v>23863</v>
      </c>
      <c r="S481" s="81">
        <v>13458.930000000004</v>
      </c>
      <c r="T481" s="227" t="s">
        <v>1581</v>
      </c>
      <c r="U481" s="496">
        <v>819</v>
      </c>
      <c r="V481" s="237" t="s">
        <v>672</v>
      </c>
      <c r="W481" s="158" t="s">
        <v>6801</v>
      </c>
      <c r="X481" s="422" t="s">
        <v>1391</v>
      </c>
      <c r="Y481" s="262">
        <v>3600700136761</v>
      </c>
      <c r="Z481" s="228" t="s">
        <v>1581</v>
      </c>
      <c r="AA481" s="266">
        <v>29448.87</v>
      </c>
      <c r="AB481" s="66">
        <v>23000</v>
      </c>
      <c r="AC481" s="65"/>
      <c r="AD481" s="266">
        <v>863</v>
      </c>
      <c r="AE481" s="266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>
        <v>0</v>
      </c>
      <c r="AS481" s="65"/>
      <c r="AT481" s="65"/>
      <c r="AU481" s="65"/>
      <c r="AV481" s="148"/>
      <c r="AW481" s="65"/>
      <c r="AX481" s="65">
        <v>4503.43</v>
      </c>
      <c r="AY481" s="66"/>
      <c r="AZ481" s="66">
        <v>1082.44</v>
      </c>
      <c r="BA481" s="74">
        <v>0</v>
      </c>
      <c r="BB481" s="66">
        <v>42907.8</v>
      </c>
      <c r="BC481" s="66">
        <v>13458.930000000004</v>
      </c>
      <c r="BD481" s="252"/>
      <c r="BE481" s="170">
        <v>820</v>
      </c>
      <c r="BF481" s="101" t="s">
        <v>7100</v>
      </c>
      <c r="BG481" s="158" t="s">
        <v>6801</v>
      </c>
      <c r="BH481" s="92" t="s">
        <v>1391</v>
      </c>
      <c r="BI481" s="66">
        <v>30172.28</v>
      </c>
      <c r="BJ481" s="58">
        <v>23000</v>
      </c>
      <c r="BK481" s="124">
        <v>7172.2799999999988</v>
      </c>
      <c r="BL481" s="158"/>
      <c r="BM481" s="48"/>
      <c r="BN481" s="67"/>
      <c r="BO481" s="67"/>
      <c r="BP481" s="48"/>
      <c r="BQ481" s="368">
        <v>315</v>
      </c>
      <c r="BR481" s="380" t="s">
        <v>698</v>
      </c>
      <c r="BS481" s="381" t="s">
        <v>51</v>
      </c>
      <c r="BT481" s="382" t="s">
        <v>7356</v>
      </c>
      <c r="BU481" s="382" t="s">
        <v>7356</v>
      </c>
      <c r="BV481" s="384" t="s">
        <v>2654</v>
      </c>
      <c r="BW481" s="384">
        <v>65150</v>
      </c>
      <c r="BX481" s="385" t="s">
        <v>7357</v>
      </c>
      <c r="BY481" s="61"/>
      <c r="BZ481" s="495">
        <v>819</v>
      </c>
      <c r="CA481" s="320" t="b">
        <f>EXACT(A481,CH481)</f>
        <v>1</v>
      </c>
      <c r="CB481" s="318" t="b">
        <f>EXACT(D481,CF481)</f>
        <v>1</v>
      </c>
      <c r="CC481" s="318" t="b">
        <f>EXACT(E481,CG481)</f>
        <v>1</v>
      </c>
      <c r="CD481" s="502">
        <f>+S480-BC480</f>
        <v>0</v>
      </c>
      <c r="CE481" s="17" t="s">
        <v>672</v>
      </c>
      <c r="CF481" s="157" t="s">
        <v>6801</v>
      </c>
      <c r="CG481" s="99" t="s">
        <v>1391</v>
      </c>
      <c r="CH481" s="311">
        <v>3600700136761</v>
      </c>
      <c r="CJ481" s="17"/>
      <c r="CK481" s="276"/>
      <c r="CM481" s="273"/>
      <c r="CN481" s="17"/>
      <c r="CO481" s="157"/>
    </row>
    <row r="482" spans="1:93">
      <c r="A482" s="452" t="s">
        <v>4844</v>
      </c>
      <c r="B482" s="83" t="s">
        <v>709</v>
      </c>
      <c r="C482" s="129" t="s">
        <v>686</v>
      </c>
      <c r="D482" s="158" t="s">
        <v>3824</v>
      </c>
      <c r="E482" s="92" t="s">
        <v>3825</v>
      </c>
      <c r="F482" s="452" t="s">
        <v>4844</v>
      </c>
      <c r="G482" s="59" t="s">
        <v>1580</v>
      </c>
      <c r="H482" s="449" t="s">
        <v>3950</v>
      </c>
      <c r="I482" s="234">
        <v>36208.800000000003</v>
      </c>
      <c r="J482" s="234">
        <v>0</v>
      </c>
      <c r="K482" s="234">
        <v>0</v>
      </c>
      <c r="L482" s="234">
        <v>0</v>
      </c>
      <c r="M482" s="85">
        <v>0</v>
      </c>
      <c r="N482" s="85">
        <v>0</v>
      </c>
      <c r="O482" s="234">
        <v>0</v>
      </c>
      <c r="P482" s="234">
        <v>482.52</v>
      </c>
      <c r="Q482" s="234">
        <v>0</v>
      </c>
      <c r="R482" s="234">
        <v>25322</v>
      </c>
      <c r="S482" s="234">
        <v>10404.280000000002</v>
      </c>
      <c r="T482" s="227" t="s">
        <v>1581</v>
      </c>
      <c r="U482" s="496">
        <v>339</v>
      </c>
      <c r="V482" s="129" t="s">
        <v>686</v>
      </c>
      <c r="W482" s="158" t="s">
        <v>3824</v>
      </c>
      <c r="X482" s="92" t="s">
        <v>3825</v>
      </c>
      <c r="Y482" s="262">
        <v>3600700136974</v>
      </c>
      <c r="Z482" s="228" t="s">
        <v>1581</v>
      </c>
      <c r="AA482" s="266">
        <v>25804.52</v>
      </c>
      <c r="AB482" s="66">
        <v>24035</v>
      </c>
      <c r="AC482" s="65"/>
      <c r="AD482" s="266">
        <v>863</v>
      </c>
      <c r="AE482" s="266">
        <v>424</v>
      </c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6"/>
      <c r="AR482" s="66"/>
      <c r="AS482" s="65"/>
      <c r="AT482" s="65"/>
      <c r="AU482" s="65"/>
      <c r="AV482" s="148"/>
      <c r="AW482" s="65"/>
      <c r="AX482" s="65">
        <v>0</v>
      </c>
      <c r="AY482" s="66"/>
      <c r="AZ482" s="66">
        <v>482.52</v>
      </c>
      <c r="BA482" s="74">
        <v>0</v>
      </c>
      <c r="BB482" s="66">
        <v>36208.800000000003</v>
      </c>
      <c r="BC482" s="66">
        <v>10404.280000000002</v>
      </c>
      <c r="BD482" s="252"/>
      <c r="BE482" s="170">
        <v>340</v>
      </c>
      <c r="BF482" s="101" t="s">
        <v>4045</v>
      </c>
      <c r="BG482" s="158" t="s">
        <v>3824</v>
      </c>
      <c r="BH482" s="92" t="s">
        <v>3825</v>
      </c>
      <c r="BI482" s="169">
        <v>24035</v>
      </c>
      <c r="BJ482" s="124">
        <v>24035</v>
      </c>
      <c r="BK482" s="124">
        <v>0</v>
      </c>
      <c r="BL482" s="158"/>
      <c r="BM482" s="48"/>
      <c r="BN482" s="67"/>
      <c r="BO482" s="67"/>
      <c r="BP482" s="48"/>
      <c r="BQ482" s="368" t="s">
        <v>4172</v>
      </c>
      <c r="BR482" s="380" t="s">
        <v>709</v>
      </c>
      <c r="BS482" s="381" t="s">
        <v>4173</v>
      </c>
      <c r="BT482" s="382" t="s">
        <v>133</v>
      </c>
      <c r="BU482" s="383" t="s">
        <v>133</v>
      </c>
      <c r="BV482" s="384" t="s">
        <v>128</v>
      </c>
      <c r="BW482" s="384">
        <v>60140</v>
      </c>
      <c r="BX482" s="385" t="s">
        <v>4174</v>
      </c>
      <c r="BY482" s="62"/>
      <c r="BZ482" s="475">
        <v>340</v>
      </c>
      <c r="CA482" s="320" t="b">
        <f>EXACT(A482,CH482)</f>
        <v>1</v>
      </c>
      <c r="CB482" s="318" t="b">
        <f>EXACT(D482,CF482)</f>
        <v>1</v>
      </c>
      <c r="CC482" s="318" t="b">
        <f>EXACT(E482,CG482)</f>
        <v>1</v>
      </c>
      <c r="CD482" s="502">
        <f>+S481-BC481</f>
        <v>0</v>
      </c>
      <c r="CE482" s="51" t="s">
        <v>686</v>
      </c>
      <c r="CF482" s="157" t="s">
        <v>3824</v>
      </c>
      <c r="CG482" s="103" t="s">
        <v>3825</v>
      </c>
      <c r="CH482" s="275">
        <v>3600700136974</v>
      </c>
      <c r="CI482" s="51"/>
      <c r="CJ482" s="51"/>
      <c r="CM482" s="273"/>
      <c r="CO482" s="158"/>
    </row>
    <row r="483" spans="1:93">
      <c r="A483" s="511" t="s">
        <v>8977</v>
      </c>
      <c r="B483" s="83"/>
      <c r="C483" s="86" t="s">
        <v>686</v>
      </c>
      <c r="D483" s="86" t="s">
        <v>7635</v>
      </c>
      <c r="E483" s="92" t="s">
        <v>3813</v>
      </c>
      <c r="F483" s="514" t="s">
        <v>8977</v>
      </c>
      <c r="G483" s="59" t="s">
        <v>1580</v>
      </c>
      <c r="H483" s="283">
        <v>6071521637</v>
      </c>
      <c r="I483" s="244">
        <v>57993.599999999999</v>
      </c>
      <c r="J483" s="310">
        <v>0</v>
      </c>
      <c r="K483" s="81">
        <v>0</v>
      </c>
      <c r="L483" s="81">
        <v>0</v>
      </c>
      <c r="M483" s="85">
        <v>0</v>
      </c>
      <c r="N483" s="81">
        <v>0</v>
      </c>
      <c r="O483" s="81">
        <v>0</v>
      </c>
      <c r="P483" s="85">
        <v>2104.87</v>
      </c>
      <c r="Q483" s="81">
        <v>0</v>
      </c>
      <c r="R483" s="85">
        <v>12822</v>
      </c>
      <c r="S483" s="81">
        <v>43066.729999999996</v>
      </c>
      <c r="T483" s="227" t="s">
        <v>1581</v>
      </c>
      <c r="U483" s="496">
        <v>1364</v>
      </c>
      <c r="V483" s="467" t="s">
        <v>686</v>
      </c>
      <c r="W483" s="86" t="s">
        <v>7635</v>
      </c>
      <c r="X483" s="86" t="s">
        <v>3813</v>
      </c>
      <c r="Y483" s="261" t="s">
        <v>8977</v>
      </c>
      <c r="Z483" s="228" t="s">
        <v>1581</v>
      </c>
      <c r="AA483" s="266">
        <v>14926.869999999999</v>
      </c>
      <c r="AB483" s="65">
        <v>11535</v>
      </c>
      <c r="AC483" s="65"/>
      <c r="AD483" s="65">
        <v>863</v>
      </c>
      <c r="AE483" s="65">
        <v>424</v>
      </c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148"/>
      <c r="AW483" s="65"/>
      <c r="AX483" s="65">
        <v>0</v>
      </c>
      <c r="AY483" s="65"/>
      <c r="AZ483" s="65">
        <v>2104.87</v>
      </c>
      <c r="BA483" s="57">
        <v>0</v>
      </c>
      <c r="BB483" s="65">
        <v>57993.599999999999</v>
      </c>
      <c r="BC483" s="65">
        <v>43066.729999999996</v>
      </c>
      <c r="BD483" s="260"/>
      <c r="BE483" s="170">
        <v>1367</v>
      </c>
      <c r="BF483" s="163" t="s">
        <v>9115</v>
      </c>
      <c r="BG483" s="1" t="s">
        <v>7635</v>
      </c>
      <c r="BH483" s="86" t="s">
        <v>3813</v>
      </c>
      <c r="BI483" s="65">
        <v>11535</v>
      </c>
      <c r="BJ483" s="57">
        <v>11535</v>
      </c>
      <c r="BK483" s="65">
        <v>0</v>
      </c>
      <c r="BL483" s="86"/>
      <c r="BM483" s="48"/>
      <c r="BN483" s="67"/>
      <c r="BO483" s="67"/>
      <c r="BP483" s="48"/>
      <c r="BQ483" s="435" t="s">
        <v>4267</v>
      </c>
      <c r="BR483" s="382"/>
      <c r="BS483" s="382" t="s">
        <v>1944</v>
      </c>
      <c r="BT483" s="382" t="s">
        <v>719</v>
      </c>
      <c r="BU483" s="382" t="s">
        <v>719</v>
      </c>
      <c r="BV483" s="386" t="s">
        <v>1581</v>
      </c>
      <c r="BW483" s="386" t="s">
        <v>7334</v>
      </c>
      <c r="BX483" s="382" t="s">
        <v>9176</v>
      </c>
      <c r="BZ483" s="495">
        <v>1365</v>
      </c>
      <c r="CA483" s="320" t="b">
        <f>EXACT(A483,CH483)</f>
        <v>1</v>
      </c>
      <c r="CB483" s="318" t="b">
        <f>EXACT(D483,CF483)</f>
        <v>1</v>
      </c>
      <c r="CC483" s="318" t="b">
        <f>EXACT(E483,CG483)</f>
        <v>1</v>
      </c>
      <c r="CD483" s="502">
        <f>+S482-BC482</f>
        <v>0</v>
      </c>
      <c r="CE483" s="17" t="s">
        <v>686</v>
      </c>
      <c r="CF483" s="17" t="s">
        <v>7635</v>
      </c>
      <c r="CG483" s="103" t="s">
        <v>3813</v>
      </c>
      <c r="CH483" s="275" t="s">
        <v>8977</v>
      </c>
    </row>
    <row r="484" spans="1:93">
      <c r="A484" s="452" t="s">
        <v>4782</v>
      </c>
      <c r="B484" s="83" t="s">
        <v>709</v>
      </c>
      <c r="C484" s="158" t="s">
        <v>672</v>
      </c>
      <c r="D484" s="158" t="s">
        <v>518</v>
      </c>
      <c r="E484" s="92" t="s">
        <v>2017</v>
      </c>
      <c r="F484" s="452" t="s">
        <v>4782</v>
      </c>
      <c r="G484" s="59" t="s">
        <v>1580</v>
      </c>
      <c r="H484" s="449" t="s">
        <v>1769</v>
      </c>
      <c r="I484" s="234">
        <v>28173.599999999999</v>
      </c>
      <c r="J484" s="234">
        <v>0</v>
      </c>
      <c r="K484" s="234">
        <v>209.63</v>
      </c>
      <c r="L484" s="234">
        <v>0</v>
      </c>
      <c r="M484" s="85">
        <v>2011</v>
      </c>
      <c r="N484" s="85">
        <v>0</v>
      </c>
      <c r="O484" s="234">
        <v>0</v>
      </c>
      <c r="P484" s="234">
        <v>197.67</v>
      </c>
      <c r="Q484" s="234">
        <v>0</v>
      </c>
      <c r="R484" s="234">
        <v>17864</v>
      </c>
      <c r="S484" s="234">
        <v>10080.850000000002</v>
      </c>
      <c r="T484" s="227" t="s">
        <v>1581</v>
      </c>
      <c r="U484" s="496">
        <v>244</v>
      </c>
      <c r="V484" s="158" t="s">
        <v>672</v>
      </c>
      <c r="W484" s="158" t="s">
        <v>518</v>
      </c>
      <c r="X484" s="92" t="s">
        <v>2017</v>
      </c>
      <c r="Y484" s="262">
        <v>3600700139507</v>
      </c>
      <c r="Z484" s="228" t="s">
        <v>1581</v>
      </c>
      <c r="AA484" s="54">
        <v>20313.379999999997</v>
      </c>
      <c r="AB484" s="55">
        <v>17440</v>
      </c>
      <c r="AC484" s="56"/>
      <c r="AD484" s="175"/>
      <c r="AE484" s="175">
        <v>424</v>
      </c>
      <c r="AF484" s="55"/>
      <c r="AG484" s="55"/>
      <c r="AH484" s="55"/>
      <c r="AI484" s="55"/>
      <c r="AJ484" s="55"/>
      <c r="AK484" s="55"/>
      <c r="AL484" s="55"/>
      <c r="AM484" s="57"/>
      <c r="AN484" s="57"/>
      <c r="AO484" s="57"/>
      <c r="AP484" s="57"/>
      <c r="AQ484" s="58"/>
      <c r="AR484" s="57"/>
      <c r="AS484" s="57"/>
      <c r="AT484" s="57"/>
      <c r="AU484" s="57"/>
      <c r="AV484" s="147"/>
      <c r="AW484" s="57"/>
      <c r="AX484" s="57">
        <v>2251.71</v>
      </c>
      <c r="AY484" s="58"/>
      <c r="AZ484" s="58">
        <v>197.67</v>
      </c>
      <c r="BA484" s="74">
        <v>0</v>
      </c>
      <c r="BB484" s="58">
        <v>30394.23</v>
      </c>
      <c r="BC484" s="58">
        <v>10080.850000000002</v>
      </c>
      <c r="BD484" s="252"/>
      <c r="BE484" s="170">
        <v>245</v>
      </c>
      <c r="BF484" s="101" t="s">
        <v>1720</v>
      </c>
      <c r="BG484" s="158" t="s">
        <v>518</v>
      </c>
      <c r="BH484" s="92" t="s">
        <v>2017</v>
      </c>
      <c r="BI484" s="58">
        <v>17440</v>
      </c>
      <c r="BJ484" s="58">
        <v>17440</v>
      </c>
      <c r="BK484" s="58">
        <v>0</v>
      </c>
      <c r="BL484" s="158"/>
      <c r="BM484" s="59"/>
      <c r="BN484" s="60"/>
      <c r="BO484" s="60"/>
      <c r="BP484" s="59"/>
      <c r="BQ484" s="369">
        <v>287</v>
      </c>
      <c r="BR484" s="380">
        <v>1</v>
      </c>
      <c r="BS484" s="381" t="s">
        <v>709</v>
      </c>
      <c r="BT484" s="383" t="s">
        <v>6</v>
      </c>
      <c r="BU484" s="383" t="s">
        <v>719</v>
      </c>
      <c r="BV484" s="383" t="s">
        <v>1581</v>
      </c>
      <c r="BW484" s="383">
        <v>60260</v>
      </c>
      <c r="BX484" s="385" t="s">
        <v>7</v>
      </c>
      <c r="BY484" s="84"/>
      <c r="BZ484" s="495">
        <v>245</v>
      </c>
      <c r="CA484" s="320" t="b">
        <f>EXACT(A484,CH484)</f>
        <v>1</v>
      </c>
      <c r="CB484" s="318" t="b">
        <f>EXACT(D484,CF484)</f>
        <v>1</v>
      </c>
      <c r="CC484" s="318" t="b">
        <f>EXACT(E484,CG484)</f>
        <v>1</v>
      </c>
      <c r="CD484" s="502">
        <f>+S483-BC483</f>
        <v>0</v>
      </c>
      <c r="CE484" s="17" t="s">
        <v>672</v>
      </c>
      <c r="CF484" s="90" t="s">
        <v>518</v>
      </c>
      <c r="CG484" s="103" t="s">
        <v>2017</v>
      </c>
      <c r="CH484" s="275">
        <v>3600700139507</v>
      </c>
      <c r="CL484" s="51"/>
      <c r="CM484" s="273"/>
      <c r="CO484" s="157"/>
    </row>
    <row r="485" spans="1:93">
      <c r="A485" s="452" t="s">
        <v>7847</v>
      </c>
      <c r="B485" s="83" t="s">
        <v>709</v>
      </c>
      <c r="C485" s="129" t="s">
        <v>672</v>
      </c>
      <c r="D485" s="158" t="s">
        <v>7739</v>
      </c>
      <c r="E485" s="92" t="s">
        <v>5183</v>
      </c>
      <c r="F485" s="452" t="s">
        <v>7847</v>
      </c>
      <c r="G485" s="59" t="s">
        <v>1580</v>
      </c>
      <c r="H485" s="449" t="s">
        <v>7965</v>
      </c>
      <c r="I485" s="234">
        <v>37971.730000000003</v>
      </c>
      <c r="J485" s="234">
        <v>0</v>
      </c>
      <c r="K485" s="234">
        <v>0</v>
      </c>
      <c r="L485" s="234">
        <v>0</v>
      </c>
      <c r="M485" s="85">
        <v>0</v>
      </c>
      <c r="N485" s="85">
        <v>0</v>
      </c>
      <c r="O485" s="234">
        <v>0</v>
      </c>
      <c r="P485" s="234">
        <v>606.91999999999996</v>
      </c>
      <c r="Q485" s="234">
        <v>0</v>
      </c>
      <c r="R485" s="234">
        <v>25383.3</v>
      </c>
      <c r="S485" s="234">
        <v>11981.510000000006</v>
      </c>
      <c r="T485" s="227" t="s">
        <v>1581</v>
      </c>
      <c r="U485" s="496">
        <v>1085</v>
      </c>
      <c r="V485" s="129" t="s">
        <v>672</v>
      </c>
      <c r="W485" s="158" t="s">
        <v>7739</v>
      </c>
      <c r="X485" s="92" t="s">
        <v>5183</v>
      </c>
      <c r="Y485" s="262" t="s">
        <v>7847</v>
      </c>
      <c r="Z485" s="228" t="s">
        <v>1581</v>
      </c>
      <c r="AA485" s="266">
        <v>25990.219999999998</v>
      </c>
      <c r="AB485" s="66">
        <v>20000</v>
      </c>
      <c r="AC485" s="65"/>
      <c r="AD485" s="266">
        <v>1726</v>
      </c>
      <c r="AE485" s="266">
        <v>848</v>
      </c>
      <c r="AF485" s="65">
        <v>2809.3</v>
      </c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>
        <v>0</v>
      </c>
      <c r="AS485" s="65">
        <v>0</v>
      </c>
      <c r="AT485" s="65"/>
      <c r="AU485" s="65"/>
      <c r="AV485" s="148"/>
      <c r="AW485" s="65"/>
      <c r="AX485" s="65">
        <v>0</v>
      </c>
      <c r="AY485" s="66"/>
      <c r="AZ485" s="66">
        <v>606.91999999999996</v>
      </c>
      <c r="BA485" s="74">
        <v>0</v>
      </c>
      <c r="BB485" s="66">
        <v>37971.730000000003</v>
      </c>
      <c r="BC485" s="66">
        <v>11981.510000000006</v>
      </c>
      <c r="BD485" s="252"/>
      <c r="BE485" s="170">
        <v>1086</v>
      </c>
      <c r="BF485" s="101" t="s">
        <v>8360</v>
      </c>
      <c r="BG485" s="158" t="s">
        <v>7739</v>
      </c>
      <c r="BH485" s="92" t="s">
        <v>5183</v>
      </c>
      <c r="BI485" s="66">
        <v>28140</v>
      </c>
      <c r="BJ485" s="58">
        <v>20000</v>
      </c>
      <c r="BK485" s="58">
        <v>8140</v>
      </c>
      <c r="BL485" s="158"/>
      <c r="BM485" s="48"/>
      <c r="BN485" s="67"/>
      <c r="BO485" s="67"/>
      <c r="BP485" s="48"/>
      <c r="BQ485" s="368" t="s">
        <v>8121</v>
      </c>
      <c r="BR485" s="381" t="s">
        <v>709</v>
      </c>
      <c r="BS485" s="381" t="s">
        <v>5686</v>
      </c>
      <c r="BT485" s="382" t="s">
        <v>719</v>
      </c>
      <c r="BU485" s="386" t="s">
        <v>719</v>
      </c>
      <c r="BV485" s="384" t="s">
        <v>1581</v>
      </c>
      <c r="BW485" s="384">
        <v>60140</v>
      </c>
      <c r="BX485" s="385" t="s">
        <v>8122</v>
      </c>
      <c r="BY485" s="76"/>
      <c r="BZ485" s="475">
        <v>1084</v>
      </c>
      <c r="CA485" s="320" t="b">
        <f>EXACT(A485,CH485)</f>
        <v>1</v>
      </c>
      <c r="CB485" s="318" t="b">
        <f>EXACT(D485,CF485)</f>
        <v>1</v>
      </c>
      <c r="CC485" s="318" t="b">
        <f>EXACT(E485,CG485)</f>
        <v>1</v>
      </c>
      <c r="CD485" s="502">
        <f>+S484-BC484</f>
        <v>0</v>
      </c>
      <c r="CE485" s="17" t="s">
        <v>672</v>
      </c>
      <c r="CF485" s="157" t="s">
        <v>7739</v>
      </c>
      <c r="CG485" s="99" t="s">
        <v>5183</v>
      </c>
      <c r="CH485" s="311" t="s">
        <v>7847</v>
      </c>
      <c r="CJ485" s="51"/>
      <c r="CL485" s="51"/>
      <c r="CM485" s="273"/>
      <c r="CO485" s="364"/>
    </row>
    <row r="486" spans="1:93">
      <c r="A486" s="452" t="s">
        <v>5009</v>
      </c>
      <c r="B486" s="83" t="s">
        <v>709</v>
      </c>
      <c r="C486" s="158" t="s">
        <v>672</v>
      </c>
      <c r="D486" s="158" t="s">
        <v>2535</v>
      </c>
      <c r="E486" s="92" t="s">
        <v>3861</v>
      </c>
      <c r="F486" s="452" t="s">
        <v>5009</v>
      </c>
      <c r="G486" s="59" t="s">
        <v>1580</v>
      </c>
      <c r="H486" s="449" t="s">
        <v>3975</v>
      </c>
      <c r="I486" s="234">
        <v>47665.8</v>
      </c>
      <c r="J486" s="234">
        <v>0</v>
      </c>
      <c r="K486" s="234">
        <v>20.25</v>
      </c>
      <c r="L486" s="234">
        <v>0</v>
      </c>
      <c r="M486" s="85">
        <v>0</v>
      </c>
      <c r="N486" s="85">
        <v>0</v>
      </c>
      <c r="O486" s="234">
        <v>0</v>
      </c>
      <c r="P486" s="234">
        <v>1060.27</v>
      </c>
      <c r="Q486" s="234">
        <v>0</v>
      </c>
      <c r="R486" s="234">
        <v>30787</v>
      </c>
      <c r="S486" s="234">
        <v>12138.779999999999</v>
      </c>
      <c r="T486" s="227" t="s">
        <v>1581</v>
      </c>
      <c r="U486" s="496">
        <v>619</v>
      </c>
      <c r="V486" s="158" t="s">
        <v>672</v>
      </c>
      <c r="W486" s="158" t="s">
        <v>2535</v>
      </c>
      <c r="X486" s="92" t="s">
        <v>3861</v>
      </c>
      <c r="Y486" s="261">
        <v>3600700152082</v>
      </c>
      <c r="Z486" s="228" t="s">
        <v>1581</v>
      </c>
      <c r="AA486" s="54">
        <v>35547.269999999997</v>
      </c>
      <c r="AB486" s="55">
        <v>29500</v>
      </c>
      <c r="AC486" s="56"/>
      <c r="AD486" s="175">
        <v>863</v>
      </c>
      <c r="AE486" s="175">
        <v>424</v>
      </c>
      <c r="AF486" s="55"/>
      <c r="AG486" s="55"/>
      <c r="AH486" s="55"/>
      <c r="AI486" s="55"/>
      <c r="AJ486" s="55"/>
      <c r="AK486" s="55"/>
      <c r="AL486" s="55"/>
      <c r="AM486" s="57"/>
      <c r="AN486" s="57"/>
      <c r="AO486" s="57"/>
      <c r="AP486" s="57"/>
      <c r="AQ486" s="58"/>
      <c r="AR486" s="58"/>
      <c r="AS486" s="57"/>
      <c r="AT486" s="57"/>
      <c r="AU486" s="57"/>
      <c r="AV486" s="147"/>
      <c r="AW486" s="57"/>
      <c r="AX486" s="57">
        <v>3700</v>
      </c>
      <c r="AY486" s="58"/>
      <c r="AZ486" s="58">
        <v>1060.27</v>
      </c>
      <c r="BA486" s="74">
        <v>0</v>
      </c>
      <c r="BB486" s="58">
        <v>47686.05</v>
      </c>
      <c r="BC486" s="58">
        <v>12138.780000000006</v>
      </c>
      <c r="BD486" s="252"/>
      <c r="BE486" s="170">
        <v>620</v>
      </c>
      <c r="BF486" s="101" t="s">
        <v>4070</v>
      </c>
      <c r="BG486" s="158" t="s">
        <v>2535</v>
      </c>
      <c r="BH486" s="92" t="s">
        <v>3861</v>
      </c>
      <c r="BI486" s="58">
        <v>29500</v>
      </c>
      <c r="BJ486" s="58">
        <v>29500</v>
      </c>
      <c r="BK486" s="58">
        <v>0</v>
      </c>
      <c r="BL486" s="456"/>
      <c r="BM486" s="59" t="s">
        <v>677</v>
      </c>
      <c r="BN486" s="60"/>
      <c r="BO486" s="60"/>
      <c r="BP486" s="59"/>
      <c r="BQ486" s="369">
        <v>28</v>
      </c>
      <c r="BR486" s="380">
        <v>11</v>
      </c>
      <c r="BS486" s="381" t="s">
        <v>51</v>
      </c>
      <c r="BT486" s="383" t="s">
        <v>4154</v>
      </c>
      <c r="BU486" s="383" t="s">
        <v>133</v>
      </c>
      <c r="BV486" s="383" t="s">
        <v>128</v>
      </c>
      <c r="BW486" s="383">
        <v>60260</v>
      </c>
      <c r="BX486" s="385" t="s">
        <v>4155</v>
      </c>
      <c r="BZ486" s="475">
        <v>620</v>
      </c>
      <c r="CA486" s="320" t="b">
        <f>EXACT(A486,CH486)</f>
        <v>1</v>
      </c>
      <c r="CB486" s="318" t="b">
        <f>EXACT(D486,CF486)</f>
        <v>1</v>
      </c>
      <c r="CC486" s="318" t="b">
        <f>EXACT(E486,CG486)</f>
        <v>1</v>
      </c>
      <c r="CD486" s="502">
        <f>+S485-BC485</f>
        <v>0</v>
      </c>
      <c r="CE486" s="17" t="s">
        <v>672</v>
      </c>
      <c r="CF486" s="157" t="s">
        <v>2535</v>
      </c>
      <c r="CG486" s="103" t="s">
        <v>3861</v>
      </c>
      <c r="CH486" s="311">
        <v>3600700152082</v>
      </c>
      <c r="CM486" s="273"/>
      <c r="CO486" s="157"/>
    </row>
    <row r="487" spans="1:93">
      <c r="A487" s="451" t="s">
        <v>4360</v>
      </c>
      <c r="B487" s="83" t="s">
        <v>709</v>
      </c>
      <c r="C487" s="158" t="s">
        <v>672</v>
      </c>
      <c r="D487" s="158" t="s">
        <v>925</v>
      </c>
      <c r="E487" s="92" t="s">
        <v>926</v>
      </c>
      <c r="F487" s="451" t="s">
        <v>4360</v>
      </c>
      <c r="G487" s="59" t="s">
        <v>1580</v>
      </c>
      <c r="H487" s="449" t="s">
        <v>927</v>
      </c>
      <c r="I487" s="234">
        <v>10218</v>
      </c>
      <c r="J487" s="234">
        <v>0</v>
      </c>
      <c r="K487" s="234">
        <v>0</v>
      </c>
      <c r="L487" s="234">
        <v>0</v>
      </c>
      <c r="M487" s="85">
        <v>0</v>
      </c>
      <c r="N487" s="85">
        <v>0</v>
      </c>
      <c r="O487" s="234">
        <v>0</v>
      </c>
      <c r="P487" s="234">
        <v>0</v>
      </c>
      <c r="Q487" s="234">
        <v>0</v>
      </c>
      <c r="R487" s="234">
        <v>7363</v>
      </c>
      <c r="S487" s="234">
        <v>2165.9700000000003</v>
      </c>
      <c r="T487" s="227" t="s">
        <v>1581</v>
      </c>
      <c r="U487" s="496">
        <v>1462</v>
      </c>
      <c r="V487" s="158" t="s">
        <v>672</v>
      </c>
      <c r="W487" s="158" t="s">
        <v>925</v>
      </c>
      <c r="X487" s="92" t="s">
        <v>926</v>
      </c>
      <c r="Y487" s="264">
        <v>3600700152660</v>
      </c>
      <c r="Z487" s="228" t="s">
        <v>1581</v>
      </c>
      <c r="AA487" s="266">
        <v>8052.03</v>
      </c>
      <c r="AB487" s="66">
        <v>6500</v>
      </c>
      <c r="AC487" s="65"/>
      <c r="AD487" s="266">
        <v>863</v>
      </c>
      <c r="AE487" s="266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6"/>
      <c r="AR487" s="66"/>
      <c r="AS487" s="65"/>
      <c r="AT487" s="65"/>
      <c r="AU487" s="65"/>
      <c r="AV487" s="148"/>
      <c r="AW487" s="65"/>
      <c r="AX487" s="65">
        <v>689.03</v>
      </c>
      <c r="AY487" s="66"/>
      <c r="AZ487" s="66">
        <v>0</v>
      </c>
      <c r="BA487" s="74">
        <v>0</v>
      </c>
      <c r="BB487" s="66">
        <v>10218</v>
      </c>
      <c r="BC487" s="66">
        <v>2165.9700000000003</v>
      </c>
      <c r="BD487" s="252"/>
      <c r="BE487" s="170">
        <v>1465</v>
      </c>
      <c r="BF487" s="101" t="s">
        <v>943</v>
      </c>
      <c r="BG487" s="158" t="s">
        <v>925</v>
      </c>
      <c r="BH487" s="92" t="s">
        <v>926</v>
      </c>
      <c r="BI487" s="66">
        <v>6500</v>
      </c>
      <c r="BJ487" s="58">
        <v>6500</v>
      </c>
      <c r="BK487" s="58">
        <v>0</v>
      </c>
      <c r="BL487" s="158"/>
      <c r="BM487" s="48"/>
      <c r="BN487" s="67"/>
      <c r="BO487" s="67"/>
      <c r="BP487" s="48"/>
      <c r="BQ487" s="368" t="s">
        <v>1413</v>
      </c>
      <c r="BR487" s="380" t="s">
        <v>730</v>
      </c>
      <c r="BS487" s="381" t="s">
        <v>709</v>
      </c>
      <c r="BT487" s="382" t="s">
        <v>6</v>
      </c>
      <c r="BU487" s="383" t="s">
        <v>719</v>
      </c>
      <c r="BV487" s="384" t="s">
        <v>1581</v>
      </c>
      <c r="BW487" s="384">
        <v>60260</v>
      </c>
      <c r="BX487" s="385" t="s">
        <v>949</v>
      </c>
      <c r="BZ487" s="495">
        <v>1463</v>
      </c>
      <c r="CA487" s="320" t="b">
        <f>EXACT(A487,CH487)</f>
        <v>1</v>
      </c>
      <c r="CB487" s="318" t="b">
        <f>EXACT(D487,CF487)</f>
        <v>1</v>
      </c>
      <c r="CC487" s="318" t="b">
        <f>EXACT(E487,CG487)</f>
        <v>1</v>
      </c>
      <c r="CD487" s="502">
        <f>+S487-BC487</f>
        <v>0</v>
      </c>
      <c r="CE487" s="17" t="s">
        <v>672</v>
      </c>
      <c r="CF487" s="17" t="s">
        <v>925</v>
      </c>
      <c r="CG487" s="103" t="s">
        <v>926</v>
      </c>
      <c r="CH487" s="275">
        <v>3600700152660</v>
      </c>
    </row>
    <row r="488" spans="1:93">
      <c r="A488" s="511" t="s">
        <v>8528</v>
      </c>
      <c r="B488" s="83" t="s">
        <v>709</v>
      </c>
      <c r="C488" s="86" t="s">
        <v>686</v>
      </c>
      <c r="D488" s="17" t="s">
        <v>8426</v>
      </c>
      <c r="E488" s="75" t="s">
        <v>6831</v>
      </c>
      <c r="F488" s="514" t="s">
        <v>8528</v>
      </c>
      <c r="G488" s="59" t="s">
        <v>1580</v>
      </c>
      <c r="H488" s="98" t="s">
        <v>8624</v>
      </c>
      <c r="I488" s="133">
        <v>57993.599999999999</v>
      </c>
      <c r="J488" s="167">
        <v>0</v>
      </c>
      <c r="K488" s="18">
        <v>0</v>
      </c>
      <c r="L488" s="18">
        <v>0</v>
      </c>
      <c r="M488" s="53">
        <v>0</v>
      </c>
      <c r="N488" s="18">
        <v>0</v>
      </c>
      <c r="O488" s="18">
        <v>0</v>
      </c>
      <c r="P488" s="53">
        <v>2216.02</v>
      </c>
      <c r="Q488" s="18">
        <v>0</v>
      </c>
      <c r="R488" s="53">
        <v>32723</v>
      </c>
      <c r="S488" s="18">
        <v>17293.839999999997</v>
      </c>
      <c r="T488" s="227" t="s">
        <v>1581</v>
      </c>
      <c r="U488" s="496">
        <v>1311</v>
      </c>
      <c r="V488" s="467" t="s">
        <v>686</v>
      </c>
      <c r="W488" s="17" t="s">
        <v>8426</v>
      </c>
      <c r="X488" s="17" t="s">
        <v>6831</v>
      </c>
      <c r="Y488" s="261">
        <v>3600700165281</v>
      </c>
      <c r="Z488" s="228" t="s">
        <v>1581</v>
      </c>
      <c r="AA488" s="266">
        <v>40699.759999999995</v>
      </c>
      <c r="AB488" s="65">
        <v>30000</v>
      </c>
      <c r="AC488" s="65"/>
      <c r="AD488" s="65">
        <v>863</v>
      </c>
      <c r="AE488" s="65">
        <v>424</v>
      </c>
      <c r="AF488" s="65">
        <v>1436</v>
      </c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>
        <v>0</v>
      </c>
      <c r="AS488" s="65">
        <v>0</v>
      </c>
      <c r="AT488" s="65"/>
      <c r="AU488" s="65"/>
      <c r="AV488" s="148"/>
      <c r="AW488" s="65"/>
      <c r="AX488" s="65">
        <v>5760.74</v>
      </c>
      <c r="AY488" s="65"/>
      <c r="AZ488" s="65">
        <v>2216.02</v>
      </c>
      <c r="BA488" s="57">
        <v>0</v>
      </c>
      <c r="BB488" s="65">
        <v>57993.599999999999</v>
      </c>
      <c r="BC488" s="65">
        <v>17293.840000000004</v>
      </c>
      <c r="BD488" s="260"/>
      <c r="BE488" s="170">
        <v>1313</v>
      </c>
      <c r="BF488" s="163" t="s">
        <v>8719</v>
      </c>
      <c r="BG488" s="51" t="s">
        <v>8426</v>
      </c>
      <c r="BH488" s="17" t="s">
        <v>6831</v>
      </c>
      <c r="BI488" s="65">
        <v>40290</v>
      </c>
      <c r="BJ488" s="57">
        <v>30000</v>
      </c>
      <c r="BK488" s="65">
        <v>10290</v>
      </c>
      <c r="BM488" s="48"/>
      <c r="BN488" s="67"/>
      <c r="BO488" s="67"/>
      <c r="BP488" s="48"/>
      <c r="BQ488" s="435" t="s">
        <v>8852</v>
      </c>
      <c r="BR488" s="380">
        <v>3</v>
      </c>
      <c r="BS488" s="381"/>
      <c r="BT488" s="382" t="s">
        <v>6</v>
      </c>
      <c r="BU488" s="383" t="s">
        <v>719</v>
      </c>
      <c r="BV488" s="384" t="s">
        <v>1581</v>
      </c>
      <c r="BW488" s="384">
        <v>60140</v>
      </c>
      <c r="BX488" s="385" t="s">
        <v>8853</v>
      </c>
      <c r="BZ488" s="495">
        <v>1311</v>
      </c>
      <c r="CA488" s="320" t="b">
        <f>EXACT(A488,CH488)</f>
        <v>1</v>
      </c>
      <c r="CB488" s="318" t="b">
        <f>EXACT(D488,CF488)</f>
        <v>1</v>
      </c>
      <c r="CC488" s="318" t="b">
        <f>EXACT(E488,CG488)</f>
        <v>1</v>
      </c>
      <c r="CD488" s="502">
        <f>+S487-BC487</f>
        <v>0</v>
      </c>
      <c r="CE488" s="17" t="s">
        <v>686</v>
      </c>
      <c r="CF488" s="17" t="s">
        <v>8426</v>
      </c>
      <c r="CG488" s="103" t="s">
        <v>6831</v>
      </c>
      <c r="CH488" s="311">
        <v>3600700165281</v>
      </c>
      <c r="CM488" s="273"/>
      <c r="CO488" s="157"/>
    </row>
    <row r="489" spans="1:93">
      <c r="A489" s="452" t="s">
        <v>6038</v>
      </c>
      <c r="B489" s="83" t="s">
        <v>709</v>
      </c>
      <c r="C489" s="237" t="s">
        <v>686</v>
      </c>
      <c r="D489" s="86" t="s">
        <v>6037</v>
      </c>
      <c r="E489" s="92" t="s">
        <v>6004</v>
      </c>
      <c r="F489" s="452" t="s">
        <v>6038</v>
      </c>
      <c r="G489" s="59" t="s">
        <v>1580</v>
      </c>
      <c r="H489" s="283" t="s">
        <v>6265</v>
      </c>
      <c r="I489" s="244">
        <v>35409.269999999997</v>
      </c>
      <c r="J489" s="310">
        <v>0</v>
      </c>
      <c r="K489" s="81">
        <v>0</v>
      </c>
      <c r="L489" s="81">
        <v>0</v>
      </c>
      <c r="M489" s="85">
        <v>0</v>
      </c>
      <c r="N489" s="81">
        <v>0</v>
      </c>
      <c r="O489" s="81">
        <v>0</v>
      </c>
      <c r="P489" s="85">
        <v>20.46</v>
      </c>
      <c r="Q489" s="81">
        <v>0</v>
      </c>
      <c r="R489" s="85">
        <v>12832</v>
      </c>
      <c r="S489" s="81">
        <v>22556.809999999998</v>
      </c>
      <c r="T489" s="227" t="s">
        <v>1581</v>
      </c>
      <c r="U489" s="496">
        <v>514</v>
      </c>
      <c r="V489" s="237" t="s">
        <v>686</v>
      </c>
      <c r="W489" s="86" t="s">
        <v>6037</v>
      </c>
      <c r="X489" s="92" t="s">
        <v>6004</v>
      </c>
      <c r="Y489" s="261">
        <v>3600700166164</v>
      </c>
      <c r="Z489" s="228" t="s">
        <v>1581</v>
      </c>
      <c r="AA489" s="266">
        <v>12852.46</v>
      </c>
      <c r="AB489" s="65">
        <v>11545</v>
      </c>
      <c r="AC489" s="65"/>
      <c r="AD489" s="65">
        <v>863</v>
      </c>
      <c r="AE489" s="65">
        <v>424</v>
      </c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148"/>
      <c r="AW489" s="65"/>
      <c r="AX489" s="65">
        <v>0</v>
      </c>
      <c r="AY489" s="65"/>
      <c r="AZ489" s="65">
        <v>20.46</v>
      </c>
      <c r="BA489" s="57">
        <v>0</v>
      </c>
      <c r="BB489" s="65">
        <v>35409.269999999997</v>
      </c>
      <c r="BC489" s="65">
        <v>22556.809999999998</v>
      </c>
      <c r="BD489" s="260"/>
      <c r="BE489" s="170">
        <v>515</v>
      </c>
      <c r="BF489" s="163" t="s">
        <v>6376</v>
      </c>
      <c r="BG489" s="86" t="s">
        <v>6037</v>
      </c>
      <c r="BH489" s="86" t="s">
        <v>6004</v>
      </c>
      <c r="BI489" s="65">
        <v>11545</v>
      </c>
      <c r="BJ489" s="57">
        <v>11545</v>
      </c>
      <c r="BK489" s="171">
        <v>0</v>
      </c>
      <c r="BL489" s="86"/>
      <c r="BM489" s="48"/>
      <c r="BN489" s="67"/>
      <c r="BO489" s="67"/>
      <c r="BP489" s="48"/>
      <c r="BQ489" s="368" t="s">
        <v>6541</v>
      </c>
      <c r="BR489" s="380" t="s">
        <v>698</v>
      </c>
      <c r="BS489" s="381" t="s">
        <v>709</v>
      </c>
      <c r="BT489" s="382" t="s">
        <v>6</v>
      </c>
      <c r="BU489" s="383" t="s">
        <v>719</v>
      </c>
      <c r="BV489" s="384" t="s">
        <v>1581</v>
      </c>
      <c r="BW489" s="384">
        <v>60260</v>
      </c>
      <c r="BX489" s="385" t="s">
        <v>6542</v>
      </c>
      <c r="BZ489" s="495">
        <v>515</v>
      </c>
      <c r="CA489" s="320" t="b">
        <f>EXACT(A489,CH489)</f>
        <v>1</v>
      </c>
      <c r="CB489" s="318" t="b">
        <f>EXACT(D489,CF489)</f>
        <v>1</v>
      </c>
      <c r="CC489" s="318" t="b">
        <f>EXACT(E489,CG489)</f>
        <v>1</v>
      </c>
      <c r="CD489" s="502">
        <f>+S488-BC488</f>
        <v>0</v>
      </c>
      <c r="CE489" s="17" t="s">
        <v>686</v>
      </c>
      <c r="CF489" s="157" t="s">
        <v>6037</v>
      </c>
      <c r="CG489" s="99" t="s">
        <v>6004</v>
      </c>
      <c r="CH489" s="311">
        <v>3600700166164</v>
      </c>
      <c r="CI489" s="51"/>
      <c r="CM489" s="273"/>
    </row>
    <row r="490" spans="1:93" ht="21.95" customHeight="1">
      <c r="A490" s="451" t="s">
        <v>7529</v>
      </c>
      <c r="B490" s="83" t="s">
        <v>709</v>
      </c>
      <c r="C490" s="129" t="s">
        <v>672</v>
      </c>
      <c r="D490" s="158" t="s">
        <v>2763</v>
      </c>
      <c r="E490" s="92" t="s">
        <v>2764</v>
      </c>
      <c r="F490" s="451" t="s">
        <v>7529</v>
      </c>
      <c r="G490" s="59" t="s">
        <v>1580</v>
      </c>
      <c r="H490" s="449" t="s">
        <v>2802</v>
      </c>
      <c r="I490" s="234">
        <v>8791</v>
      </c>
      <c r="J490" s="234">
        <v>0</v>
      </c>
      <c r="K490" s="234">
        <v>0</v>
      </c>
      <c r="L490" s="234">
        <v>0</v>
      </c>
      <c r="M490" s="85">
        <v>0</v>
      </c>
      <c r="N490" s="85">
        <v>0</v>
      </c>
      <c r="O490" s="234">
        <v>0</v>
      </c>
      <c r="P490" s="234">
        <v>0</v>
      </c>
      <c r="Q490" s="234">
        <v>0</v>
      </c>
      <c r="R490" s="234">
        <v>6137</v>
      </c>
      <c r="S490" s="234">
        <v>2068.5599999999995</v>
      </c>
      <c r="T490" s="227" t="s">
        <v>1581</v>
      </c>
      <c r="U490" s="496">
        <v>1454</v>
      </c>
      <c r="V490" s="129" t="s">
        <v>672</v>
      </c>
      <c r="W490" s="158" t="s">
        <v>2763</v>
      </c>
      <c r="X490" s="92" t="s">
        <v>2764</v>
      </c>
      <c r="Y490" s="262">
        <v>3600700175708</v>
      </c>
      <c r="Z490" s="228" t="s">
        <v>1581</v>
      </c>
      <c r="AA490" s="266">
        <v>6722.4400000000005</v>
      </c>
      <c r="AB490" s="65">
        <v>4850</v>
      </c>
      <c r="AC490" s="65"/>
      <c r="AD490" s="65">
        <v>863</v>
      </c>
      <c r="AE490" s="65">
        <v>424</v>
      </c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148"/>
      <c r="AW490" s="65"/>
      <c r="AX490" s="65">
        <v>585.44000000000005</v>
      </c>
      <c r="AY490" s="65"/>
      <c r="AZ490" s="65">
        <v>0</v>
      </c>
      <c r="BA490" s="57">
        <v>0</v>
      </c>
      <c r="BB490" s="65">
        <v>8791</v>
      </c>
      <c r="BC490" s="65">
        <v>2068.5599999999995</v>
      </c>
      <c r="BD490" s="252"/>
      <c r="BE490" s="170">
        <v>1457</v>
      </c>
      <c r="BF490" s="163" t="s">
        <v>2843</v>
      </c>
      <c r="BG490" s="158" t="s">
        <v>2763</v>
      </c>
      <c r="BH490" s="92" t="s">
        <v>2764</v>
      </c>
      <c r="BI490" s="65">
        <v>4850</v>
      </c>
      <c r="BJ490" s="57">
        <v>4850</v>
      </c>
      <c r="BK490" s="171">
        <v>0</v>
      </c>
      <c r="BL490" s="86"/>
      <c r="BM490" s="48"/>
      <c r="BN490" s="67"/>
      <c r="BO490" s="67"/>
      <c r="BP490" s="48"/>
      <c r="BQ490" s="368" t="s">
        <v>2846</v>
      </c>
      <c r="BR490" s="380" t="s">
        <v>2175</v>
      </c>
      <c r="BS490" s="381" t="s">
        <v>709</v>
      </c>
      <c r="BT490" s="382" t="s">
        <v>6</v>
      </c>
      <c r="BU490" s="383" t="s">
        <v>719</v>
      </c>
      <c r="BV490" s="384" t="s">
        <v>1581</v>
      </c>
      <c r="BW490" s="384">
        <v>60260</v>
      </c>
      <c r="BX490" s="385" t="s">
        <v>2847</v>
      </c>
      <c r="BZ490" s="495">
        <v>1455</v>
      </c>
      <c r="CA490" s="320" t="b">
        <f>EXACT(A490,CH490)</f>
        <v>1</v>
      </c>
      <c r="CB490" s="318" t="b">
        <f>EXACT(D490,CF490)</f>
        <v>1</v>
      </c>
      <c r="CC490" s="318" t="b">
        <f>EXACT(E490,CG490)</f>
        <v>1</v>
      </c>
      <c r="CD490" s="502">
        <f>+S490-BC490</f>
        <v>0</v>
      </c>
      <c r="CE490" s="17" t="s">
        <v>672</v>
      </c>
      <c r="CF490" s="17" t="s">
        <v>2763</v>
      </c>
      <c r="CG490" s="103" t="s">
        <v>2764</v>
      </c>
      <c r="CH490" s="275">
        <v>3600700175708</v>
      </c>
    </row>
    <row r="491" spans="1:93" ht="21.95" customHeight="1">
      <c r="A491" s="452" t="s">
        <v>4644</v>
      </c>
      <c r="B491" s="83" t="s">
        <v>709</v>
      </c>
      <c r="C491" s="129" t="s">
        <v>672</v>
      </c>
      <c r="D491" s="158" t="s">
        <v>178</v>
      </c>
      <c r="E491" s="92" t="s">
        <v>3894</v>
      </c>
      <c r="F491" s="452" t="s">
        <v>4644</v>
      </c>
      <c r="G491" s="59" t="s">
        <v>1580</v>
      </c>
      <c r="H491" s="449" t="s">
        <v>4003</v>
      </c>
      <c r="I491" s="234">
        <v>59374.400000000001</v>
      </c>
      <c r="J491" s="234">
        <v>0</v>
      </c>
      <c r="K491" s="234">
        <v>85.95</v>
      </c>
      <c r="L491" s="234">
        <v>0</v>
      </c>
      <c r="M491" s="85">
        <v>0</v>
      </c>
      <c r="N491" s="85">
        <v>0</v>
      </c>
      <c r="O491" s="234">
        <v>0</v>
      </c>
      <c r="P491" s="234">
        <v>1154.3599999999999</v>
      </c>
      <c r="Q491" s="234">
        <v>0</v>
      </c>
      <c r="R491" s="234">
        <v>47026</v>
      </c>
      <c r="S491" s="234">
        <v>4164.5799999999945</v>
      </c>
      <c r="T491" s="227" t="s">
        <v>1581</v>
      </c>
      <c r="U491" s="496">
        <v>1001</v>
      </c>
      <c r="V491" s="129" t="s">
        <v>672</v>
      </c>
      <c r="W491" s="158" t="s">
        <v>178</v>
      </c>
      <c r="X491" s="92" t="s">
        <v>3894</v>
      </c>
      <c r="Y491" s="262">
        <v>3600700177662</v>
      </c>
      <c r="Z491" s="228" t="s">
        <v>1581</v>
      </c>
      <c r="AA491" s="266">
        <v>55295.770000000004</v>
      </c>
      <c r="AB491" s="65">
        <v>34520</v>
      </c>
      <c r="AC491" s="65"/>
      <c r="AD491" s="65">
        <v>863</v>
      </c>
      <c r="AE491" s="65">
        <v>424</v>
      </c>
      <c r="AF491" s="65">
        <v>5352</v>
      </c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>
        <v>5301</v>
      </c>
      <c r="AS491" s="65">
        <v>566</v>
      </c>
      <c r="AT491" s="65"/>
      <c r="AU491" s="65"/>
      <c r="AV491" s="148"/>
      <c r="AW491" s="65"/>
      <c r="AX491" s="65">
        <v>7115.41</v>
      </c>
      <c r="AY491" s="65"/>
      <c r="AZ491" s="65">
        <v>1154.3599999999999</v>
      </c>
      <c r="BA491" s="57">
        <v>0</v>
      </c>
      <c r="BB491" s="65">
        <v>59460.35</v>
      </c>
      <c r="BC491" s="65">
        <v>4164.5799999999945</v>
      </c>
      <c r="BD491" s="252"/>
      <c r="BE491" s="170">
        <v>1002</v>
      </c>
      <c r="BF491" s="163" t="s">
        <v>4097</v>
      </c>
      <c r="BG491" s="158" t="s">
        <v>178</v>
      </c>
      <c r="BH491" s="92" t="s">
        <v>3894</v>
      </c>
      <c r="BI491" s="171">
        <v>34520</v>
      </c>
      <c r="BJ491" s="172">
        <v>34520</v>
      </c>
      <c r="BK491" s="171">
        <v>0</v>
      </c>
      <c r="BL491" s="86"/>
      <c r="BM491" s="48"/>
      <c r="BN491" s="67"/>
      <c r="BO491" s="67"/>
      <c r="BP491" s="48"/>
      <c r="BQ491" s="368">
        <v>79</v>
      </c>
      <c r="BR491" s="380" t="s">
        <v>3722</v>
      </c>
      <c r="BS491" s="381" t="s">
        <v>709</v>
      </c>
      <c r="BT491" s="382" t="s">
        <v>133</v>
      </c>
      <c r="BU491" s="383" t="s">
        <v>133</v>
      </c>
      <c r="BV491" s="384" t="s">
        <v>128</v>
      </c>
      <c r="BW491" s="384">
        <v>60140</v>
      </c>
      <c r="BX491" s="385" t="s">
        <v>4243</v>
      </c>
      <c r="BZ491" s="495">
        <v>1001</v>
      </c>
      <c r="CA491" s="320" t="b">
        <f>EXACT(A491,CH491)</f>
        <v>1</v>
      </c>
      <c r="CB491" s="318" t="b">
        <f>EXACT(D491,CF491)</f>
        <v>1</v>
      </c>
      <c r="CC491" s="318" t="b">
        <f>EXACT(E491,CG491)</f>
        <v>1</v>
      </c>
      <c r="CD491" s="502">
        <f>+S490-BC490</f>
        <v>0</v>
      </c>
      <c r="CE491" s="17" t="s">
        <v>672</v>
      </c>
      <c r="CF491" s="17" t="s">
        <v>178</v>
      </c>
      <c r="CG491" s="103" t="s">
        <v>3894</v>
      </c>
      <c r="CH491" s="275">
        <v>3600700177662</v>
      </c>
      <c r="CM491" s="273"/>
      <c r="CO491" s="157"/>
    </row>
    <row r="492" spans="1:93" ht="21.95" customHeight="1">
      <c r="A492" s="451" t="s">
        <v>7862</v>
      </c>
      <c r="B492" s="83" t="s">
        <v>709</v>
      </c>
      <c r="C492" s="129" t="s">
        <v>672</v>
      </c>
      <c r="D492" s="158" t="s">
        <v>5511</v>
      </c>
      <c r="E492" s="92" t="s">
        <v>7756</v>
      </c>
      <c r="F492" s="451" t="s">
        <v>7862</v>
      </c>
      <c r="G492" s="59" t="s">
        <v>1580</v>
      </c>
      <c r="H492" s="449" t="s">
        <v>7980</v>
      </c>
      <c r="I492" s="234">
        <v>56612.800000000003</v>
      </c>
      <c r="J492" s="234">
        <v>0</v>
      </c>
      <c r="K492" s="234">
        <v>0</v>
      </c>
      <c r="L492" s="234">
        <v>0</v>
      </c>
      <c r="M492" s="85">
        <v>0</v>
      </c>
      <c r="N492" s="85">
        <v>0</v>
      </c>
      <c r="O492" s="234">
        <v>0</v>
      </c>
      <c r="P492" s="234">
        <v>2193.61</v>
      </c>
      <c r="Q492" s="234">
        <v>0</v>
      </c>
      <c r="R492" s="234">
        <v>1842</v>
      </c>
      <c r="S492" s="234">
        <v>52577.19</v>
      </c>
      <c r="T492" s="227" t="s">
        <v>1581</v>
      </c>
      <c r="U492" s="496">
        <v>1248</v>
      </c>
      <c r="V492" s="129" t="s">
        <v>672</v>
      </c>
      <c r="W492" s="158" t="s">
        <v>5511</v>
      </c>
      <c r="X492" s="92" t="s">
        <v>7756</v>
      </c>
      <c r="Y492" s="262" t="s">
        <v>7862</v>
      </c>
      <c r="Z492" s="228" t="s">
        <v>1581</v>
      </c>
      <c r="AA492" s="55">
        <v>4035.61</v>
      </c>
      <c r="AB492" s="55">
        <v>555</v>
      </c>
      <c r="AC492" s="59"/>
      <c r="AD492" s="175">
        <v>863</v>
      </c>
      <c r="AE492" s="175">
        <v>424</v>
      </c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148"/>
      <c r="AW492" s="59"/>
      <c r="AX492" s="59">
        <v>0</v>
      </c>
      <c r="AY492" s="59"/>
      <c r="AZ492" s="59">
        <v>2193.61</v>
      </c>
      <c r="BA492" s="59">
        <v>0</v>
      </c>
      <c r="BB492" s="59">
        <v>56612.800000000003</v>
      </c>
      <c r="BC492" s="59">
        <v>52577.19</v>
      </c>
      <c r="BD492" s="252"/>
      <c r="BE492" s="170">
        <v>1250</v>
      </c>
      <c r="BF492" s="282" t="s">
        <v>8377</v>
      </c>
      <c r="BG492" s="158" t="s">
        <v>5511</v>
      </c>
      <c r="BH492" s="92" t="s">
        <v>7756</v>
      </c>
      <c r="BI492" s="121">
        <v>555</v>
      </c>
      <c r="BJ492" s="121">
        <v>555</v>
      </c>
      <c r="BK492" s="121">
        <v>0</v>
      </c>
      <c r="BL492" s="158"/>
      <c r="BM492" s="59"/>
      <c r="BN492" s="59"/>
      <c r="BO492" s="59"/>
      <c r="BP492" s="59"/>
      <c r="BQ492" s="370" t="s">
        <v>8137</v>
      </c>
      <c r="BR492" s="387">
        <v>8</v>
      </c>
      <c r="BS492" s="398"/>
      <c r="BT492" s="388" t="s">
        <v>1302</v>
      </c>
      <c r="BU492" s="383" t="s">
        <v>702</v>
      </c>
      <c r="BV492" s="384" t="s">
        <v>1581</v>
      </c>
      <c r="BW492" s="384">
        <v>60110</v>
      </c>
      <c r="BX492" s="385" t="s">
        <v>8138</v>
      </c>
      <c r="BY492" s="76"/>
      <c r="BZ492" s="475">
        <v>1248</v>
      </c>
      <c r="CA492" s="320" t="b">
        <f>EXACT(A492,CH492)</f>
        <v>1</v>
      </c>
      <c r="CB492" s="318" t="b">
        <f>EXACT(D492,CF492)</f>
        <v>1</v>
      </c>
      <c r="CC492" s="318" t="b">
        <f>EXACT(E492,CG492)</f>
        <v>1</v>
      </c>
      <c r="CD492" s="502">
        <f>+S491-BC491</f>
        <v>0</v>
      </c>
      <c r="CE492" s="17" t="s">
        <v>672</v>
      </c>
      <c r="CF492" s="157" t="s">
        <v>5511</v>
      </c>
      <c r="CG492" s="99" t="s">
        <v>7756</v>
      </c>
      <c r="CH492" s="311" t="s">
        <v>7862</v>
      </c>
      <c r="CM492" s="273"/>
      <c r="CO492" s="157"/>
    </row>
    <row r="493" spans="1:93" ht="21.95" customHeight="1">
      <c r="A493" s="452" t="s">
        <v>4637</v>
      </c>
      <c r="B493" s="83" t="s">
        <v>709</v>
      </c>
      <c r="C493" s="129" t="s">
        <v>672</v>
      </c>
      <c r="D493" s="158" t="s">
        <v>448</v>
      </c>
      <c r="E493" s="92" t="s">
        <v>449</v>
      </c>
      <c r="F493" s="452" t="s">
        <v>4637</v>
      </c>
      <c r="G493" s="59" t="s">
        <v>1580</v>
      </c>
      <c r="H493" s="449" t="s">
        <v>1023</v>
      </c>
      <c r="I493" s="234">
        <v>33297.599999999999</v>
      </c>
      <c r="J493" s="234">
        <v>0</v>
      </c>
      <c r="K493" s="234">
        <v>213.15</v>
      </c>
      <c r="L493" s="234">
        <v>0</v>
      </c>
      <c r="M493" s="85">
        <v>3103</v>
      </c>
      <c r="N493" s="85">
        <v>0</v>
      </c>
      <c r="O493" s="234">
        <v>0</v>
      </c>
      <c r="P493" s="234">
        <v>238.12</v>
      </c>
      <c r="Q493" s="234">
        <v>0</v>
      </c>
      <c r="R493" s="234">
        <v>22276.85</v>
      </c>
      <c r="S493" s="234">
        <v>10991.420000000002</v>
      </c>
      <c r="T493" s="227" t="s">
        <v>1581</v>
      </c>
      <c r="U493" s="496">
        <v>1011</v>
      </c>
      <c r="V493" s="129" t="s">
        <v>672</v>
      </c>
      <c r="W493" s="158" t="s">
        <v>448</v>
      </c>
      <c r="X493" s="92" t="s">
        <v>449</v>
      </c>
      <c r="Y493" s="262">
        <v>3600700226256</v>
      </c>
      <c r="Z493" s="228" t="s">
        <v>1581</v>
      </c>
      <c r="AA493" s="266">
        <v>25622.329999999998</v>
      </c>
      <c r="AB493" s="66">
        <v>22276.85</v>
      </c>
      <c r="AC493" s="65"/>
      <c r="AD493" s="266"/>
      <c r="AE493" s="266">
        <v>0</v>
      </c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>
        <v>0</v>
      </c>
      <c r="AS493" s="65"/>
      <c r="AT493" s="65"/>
      <c r="AU493" s="65"/>
      <c r="AV493" s="148"/>
      <c r="AW493" s="65"/>
      <c r="AX493" s="65">
        <v>3107.36</v>
      </c>
      <c r="AY493" s="66"/>
      <c r="AZ493" s="66">
        <v>238.12</v>
      </c>
      <c r="BA493" s="74">
        <v>0</v>
      </c>
      <c r="BB493" s="66">
        <v>36613.75</v>
      </c>
      <c r="BC493" s="66">
        <v>10991.420000000002</v>
      </c>
      <c r="BD493" s="252"/>
      <c r="BE493" s="170">
        <v>1012</v>
      </c>
      <c r="BF493" s="101" t="s">
        <v>2305</v>
      </c>
      <c r="BG493" s="158" t="s">
        <v>448</v>
      </c>
      <c r="BH493" s="92" t="s">
        <v>449</v>
      </c>
      <c r="BI493" s="169">
        <v>22276.85</v>
      </c>
      <c r="BJ493" s="124">
        <v>22276.85</v>
      </c>
      <c r="BK493" s="124">
        <v>0</v>
      </c>
      <c r="BL493" s="158"/>
      <c r="BM493" s="48"/>
      <c r="BN493" s="67"/>
      <c r="BO493" s="67"/>
      <c r="BP493" s="59"/>
      <c r="BQ493" s="369">
        <v>6</v>
      </c>
      <c r="BR493" s="380" t="s">
        <v>730</v>
      </c>
      <c r="BS493" s="381" t="s">
        <v>51</v>
      </c>
      <c r="BT493" s="382" t="s">
        <v>1299</v>
      </c>
      <c r="BU493" s="383" t="s">
        <v>719</v>
      </c>
      <c r="BV493" s="383" t="s">
        <v>1581</v>
      </c>
      <c r="BW493" s="383">
        <v>60140</v>
      </c>
      <c r="BX493" s="389" t="s">
        <v>2932</v>
      </c>
      <c r="BY493" s="76"/>
      <c r="BZ493" s="495">
        <v>1011</v>
      </c>
      <c r="CA493" s="320" t="b">
        <f>EXACT(A493,CH493)</f>
        <v>1</v>
      </c>
      <c r="CB493" s="318" t="b">
        <f>EXACT(D493,CF493)</f>
        <v>1</v>
      </c>
      <c r="CC493" s="318" t="b">
        <f>EXACT(E493,CG493)</f>
        <v>1</v>
      </c>
      <c r="CD493" s="502">
        <f>+S492-BC492</f>
        <v>0</v>
      </c>
      <c r="CE493" s="17" t="s">
        <v>672</v>
      </c>
      <c r="CF493" s="17" t="s">
        <v>448</v>
      </c>
      <c r="CG493" s="103" t="s">
        <v>449</v>
      </c>
      <c r="CH493" s="275">
        <v>3600700226256</v>
      </c>
      <c r="CM493" s="273"/>
    </row>
    <row r="494" spans="1:93" ht="21.95" customHeight="1">
      <c r="A494" s="452" t="s">
        <v>4604</v>
      </c>
      <c r="B494" s="83" t="s">
        <v>709</v>
      </c>
      <c r="C494" s="129" t="s">
        <v>672</v>
      </c>
      <c r="D494" s="158" t="s">
        <v>1381</v>
      </c>
      <c r="E494" s="92" t="s">
        <v>1382</v>
      </c>
      <c r="F494" s="452" t="s">
        <v>4604</v>
      </c>
      <c r="G494" s="59" t="s">
        <v>1580</v>
      </c>
      <c r="H494" s="449" t="s">
        <v>1040</v>
      </c>
      <c r="I494" s="234">
        <v>10761.6</v>
      </c>
      <c r="J494" s="234">
        <v>0</v>
      </c>
      <c r="K494" s="234">
        <v>0</v>
      </c>
      <c r="L494" s="234">
        <v>0</v>
      </c>
      <c r="M494" s="85">
        <v>1459</v>
      </c>
      <c r="N494" s="85">
        <v>0</v>
      </c>
      <c r="O494" s="234">
        <v>0</v>
      </c>
      <c r="P494" s="234">
        <v>0</v>
      </c>
      <c r="Q494" s="234">
        <v>0</v>
      </c>
      <c r="R494" s="234">
        <v>7913</v>
      </c>
      <c r="S494" s="234">
        <v>4307.6000000000004</v>
      </c>
      <c r="T494" s="227" t="s">
        <v>1581</v>
      </c>
      <c r="U494" s="496">
        <v>1063</v>
      </c>
      <c r="V494" s="129" t="s">
        <v>672</v>
      </c>
      <c r="W494" s="158" t="s">
        <v>1381</v>
      </c>
      <c r="X494" s="92" t="s">
        <v>1382</v>
      </c>
      <c r="Y494" s="261">
        <v>3600700234674</v>
      </c>
      <c r="Z494" s="228" t="s">
        <v>1581</v>
      </c>
      <c r="AA494" s="266">
        <v>7913</v>
      </c>
      <c r="AB494" s="55">
        <v>7050</v>
      </c>
      <c r="AC494" s="56"/>
      <c r="AD494" s="175">
        <v>863</v>
      </c>
      <c r="AE494" s="175"/>
      <c r="AF494" s="55"/>
      <c r="AG494" s="55"/>
      <c r="AH494" s="55"/>
      <c r="AI494" s="55"/>
      <c r="AJ494" s="55"/>
      <c r="AK494" s="55"/>
      <c r="AL494" s="55"/>
      <c r="AM494" s="65"/>
      <c r="AN494" s="65"/>
      <c r="AO494" s="65"/>
      <c r="AP494" s="65"/>
      <c r="AQ494" s="66"/>
      <c r="AR494" s="66"/>
      <c r="AS494" s="65"/>
      <c r="AT494" s="65"/>
      <c r="AU494" s="65"/>
      <c r="AV494" s="148"/>
      <c r="AW494" s="65"/>
      <c r="AX494" s="65">
        <v>0</v>
      </c>
      <c r="AY494" s="66"/>
      <c r="AZ494" s="66">
        <v>0</v>
      </c>
      <c r="BA494" s="74">
        <v>0</v>
      </c>
      <c r="BB494" s="66">
        <v>12220.6</v>
      </c>
      <c r="BC494" s="66">
        <v>4307.6000000000004</v>
      </c>
      <c r="BD494" s="252"/>
      <c r="BE494" s="170">
        <v>1064</v>
      </c>
      <c r="BF494" s="101" t="s">
        <v>2327</v>
      </c>
      <c r="BG494" s="158" t="s">
        <v>1381</v>
      </c>
      <c r="BH494" s="92" t="s">
        <v>1382</v>
      </c>
      <c r="BI494" s="169">
        <v>7050</v>
      </c>
      <c r="BJ494" s="124">
        <v>7050</v>
      </c>
      <c r="BK494" s="124">
        <v>0</v>
      </c>
      <c r="BL494" s="158"/>
      <c r="BM494" s="48"/>
      <c r="BN494" s="67"/>
      <c r="BO494" s="67"/>
      <c r="BP494" s="59"/>
      <c r="BQ494" s="370" t="s">
        <v>363</v>
      </c>
      <c r="BR494" s="387" t="s">
        <v>727</v>
      </c>
      <c r="BS494" s="398" t="s">
        <v>51</v>
      </c>
      <c r="BT494" s="388" t="s">
        <v>797</v>
      </c>
      <c r="BU494" s="388" t="s">
        <v>752</v>
      </c>
      <c r="BV494" s="388" t="s">
        <v>1581</v>
      </c>
      <c r="BW494" s="389">
        <v>60190</v>
      </c>
      <c r="BX494" s="389" t="s">
        <v>2011</v>
      </c>
      <c r="BY494" s="76"/>
      <c r="BZ494" s="475">
        <v>1062</v>
      </c>
      <c r="CA494" s="320" t="b">
        <f>EXACT(A494,CH494)</f>
        <v>1</v>
      </c>
      <c r="CB494" s="318" t="b">
        <f>EXACT(D494,CF494)</f>
        <v>1</v>
      </c>
      <c r="CC494" s="318" t="b">
        <f>EXACT(E494,CG494)</f>
        <v>1</v>
      </c>
      <c r="CD494" s="502">
        <f>+S493-BC493</f>
        <v>0</v>
      </c>
      <c r="CE494" s="51" t="s">
        <v>672</v>
      </c>
      <c r="CF494" s="51" t="s">
        <v>1381</v>
      </c>
      <c r="CG494" s="51" t="s">
        <v>1382</v>
      </c>
      <c r="CH494" s="312">
        <v>3600700234674</v>
      </c>
      <c r="CI494" s="51"/>
      <c r="CL494" s="51"/>
      <c r="CM494" s="273"/>
      <c r="CO494" s="157"/>
    </row>
    <row r="495" spans="1:93" ht="21.95" customHeight="1">
      <c r="A495" s="452" t="s">
        <v>7512</v>
      </c>
      <c r="B495" s="83" t="s">
        <v>709</v>
      </c>
      <c r="C495" s="237" t="s">
        <v>672</v>
      </c>
      <c r="D495" s="86" t="s">
        <v>216</v>
      </c>
      <c r="E495" s="86" t="s">
        <v>6831</v>
      </c>
      <c r="F495" s="452" t="s">
        <v>7512</v>
      </c>
      <c r="G495" s="59" t="s">
        <v>1580</v>
      </c>
      <c r="H495" s="449" t="s">
        <v>6959</v>
      </c>
      <c r="I495" s="234">
        <v>55874.8</v>
      </c>
      <c r="J495" s="234">
        <v>0</v>
      </c>
      <c r="K495" s="234">
        <v>7.68</v>
      </c>
      <c r="L495" s="234">
        <v>0</v>
      </c>
      <c r="M495" s="85">
        <v>0</v>
      </c>
      <c r="N495" s="85">
        <v>0</v>
      </c>
      <c r="O495" s="234">
        <v>0</v>
      </c>
      <c r="P495" s="234">
        <v>2424.0300000000002</v>
      </c>
      <c r="Q495" s="234">
        <v>0</v>
      </c>
      <c r="R495" s="234">
        <v>30136.400000000001</v>
      </c>
      <c r="S495" s="234">
        <v>17017.25</v>
      </c>
      <c r="T495" s="227" t="s">
        <v>1581</v>
      </c>
      <c r="U495" s="496">
        <v>1102</v>
      </c>
      <c r="V495" s="237" t="s">
        <v>672</v>
      </c>
      <c r="W495" s="86" t="s">
        <v>216</v>
      </c>
      <c r="X495" s="422" t="s">
        <v>6831</v>
      </c>
      <c r="Y495" s="262">
        <v>3600700239510</v>
      </c>
      <c r="Z495" s="228" t="s">
        <v>1581</v>
      </c>
      <c r="AA495" s="266">
        <v>38865.230000000003</v>
      </c>
      <c r="AB495" s="66">
        <v>28000</v>
      </c>
      <c r="AC495" s="65"/>
      <c r="AD495" s="266">
        <v>863</v>
      </c>
      <c r="AE495" s="266">
        <v>424</v>
      </c>
      <c r="AF495" s="65">
        <v>849.4</v>
      </c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6"/>
      <c r="AR495" s="66"/>
      <c r="AS495" s="65"/>
      <c r="AT495" s="65"/>
      <c r="AU495" s="65"/>
      <c r="AV495" s="148"/>
      <c r="AW495" s="65"/>
      <c r="AX495" s="65">
        <v>6304.8</v>
      </c>
      <c r="AY495" s="66"/>
      <c r="AZ495" s="66">
        <v>2424.0300000000002</v>
      </c>
      <c r="BA495" s="74">
        <v>0</v>
      </c>
      <c r="BB495" s="66">
        <v>55882.48</v>
      </c>
      <c r="BC495" s="66">
        <v>17017.25</v>
      </c>
      <c r="BD495" s="252"/>
      <c r="BE495" s="170">
        <v>1103</v>
      </c>
      <c r="BF495" s="101" t="s">
        <v>7138</v>
      </c>
      <c r="BG495" s="158" t="s">
        <v>216</v>
      </c>
      <c r="BH495" s="92" t="s">
        <v>6831</v>
      </c>
      <c r="BI495" s="169">
        <v>45080</v>
      </c>
      <c r="BJ495" s="124">
        <v>28000</v>
      </c>
      <c r="BK495" s="124">
        <v>17080</v>
      </c>
      <c r="BL495" s="158"/>
      <c r="BM495" s="48"/>
      <c r="BN495" s="67"/>
      <c r="BO495" s="67"/>
      <c r="BP495" s="48"/>
      <c r="BQ495" s="368">
        <v>198</v>
      </c>
      <c r="BR495" s="380" t="s">
        <v>698</v>
      </c>
      <c r="BS495" s="381" t="s">
        <v>709</v>
      </c>
      <c r="BT495" s="382" t="s">
        <v>6</v>
      </c>
      <c r="BU495" s="388" t="s">
        <v>719</v>
      </c>
      <c r="BV495" s="388" t="s">
        <v>1581</v>
      </c>
      <c r="BW495" s="384">
        <v>60260</v>
      </c>
      <c r="BX495" s="382" t="s">
        <v>7310</v>
      </c>
      <c r="BZ495" s="495">
        <v>1101</v>
      </c>
      <c r="CA495" s="320" t="b">
        <f>EXACT(A495,CH495)</f>
        <v>1</v>
      </c>
      <c r="CB495" s="318" t="b">
        <f>EXACT(D495,CF495)</f>
        <v>1</v>
      </c>
      <c r="CC495" s="318" t="b">
        <f>EXACT(E495,CG495)</f>
        <v>1</v>
      </c>
      <c r="CD495" s="502">
        <f>+S494-BC494</f>
        <v>0</v>
      </c>
      <c r="CE495" s="86" t="s">
        <v>672</v>
      </c>
      <c r="CF495" s="17" t="s">
        <v>216</v>
      </c>
      <c r="CG495" s="103" t="s">
        <v>6831</v>
      </c>
      <c r="CH495" s="275">
        <v>3600700239510</v>
      </c>
    </row>
    <row r="496" spans="1:93">
      <c r="A496" s="452" t="s">
        <v>4598</v>
      </c>
      <c r="B496" s="83" t="s">
        <v>709</v>
      </c>
      <c r="C496" s="129" t="s">
        <v>672</v>
      </c>
      <c r="D496" s="158" t="s">
        <v>209</v>
      </c>
      <c r="E496" s="158" t="s">
        <v>3899</v>
      </c>
      <c r="F496" s="452" t="s">
        <v>4598</v>
      </c>
      <c r="G496" s="59" t="s">
        <v>1580</v>
      </c>
      <c r="H496" s="449" t="s">
        <v>4007</v>
      </c>
      <c r="I496" s="234">
        <v>42243.6</v>
      </c>
      <c r="J496" s="234">
        <v>0</v>
      </c>
      <c r="K496" s="234">
        <v>62.63</v>
      </c>
      <c r="L496" s="234">
        <v>0</v>
      </c>
      <c r="M496" s="85">
        <v>0</v>
      </c>
      <c r="N496" s="85">
        <v>0</v>
      </c>
      <c r="O496" s="234">
        <v>0</v>
      </c>
      <c r="P496" s="234">
        <v>0</v>
      </c>
      <c r="Q496" s="234">
        <v>0</v>
      </c>
      <c r="R496" s="234">
        <v>24200</v>
      </c>
      <c r="S496" s="234">
        <v>13301.079999999994</v>
      </c>
      <c r="T496" s="227" t="s">
        <v>1581</v>
      </c>
      <c r="U496" s="496">
        <v>1072</v>
      </c>
      <c r="V496" s="129" t="s">
        <v>672</v>
      </c>
      <c r="W496" s="158" t="s">
        <v>209</v>
      </c>
      <c r="X496" s="158" t="s">
        <v>3899</v>
      </c>
      <c r="Y496" s="262">
        <v>3600700240569</v>
      </c>
      <c r="Z496" s="228" t="s">
        <v>1581</v>
      </c>
      <c r="AA496" s="54">
        <v>29005.15</v>
      </c>
      <c r="AB496" s="55">
        <v>24200</v>
      </c>
      <c r="AC496" s="56"/>
      <c r="AD496" s="175"/>
      <c r="AE496" s="175">
        <v>0</v>
      </c>
      <c r="AF496" s="55"/>
      <c r="AG496" s="55"/>
      <c r="AH496" s="55"/>
      <c r="AI496" s="55"/>
      <c r="AJ496" s="55"/>
      <c r="AK496" s="55"/>
      <c r="AL496" s="55"/>
      <c r="AM496" s="57"/>
      <c r="AN496" s="57"/>
      <c r="AO496" s="57"/>
      <c r="AP496" s="57"/>
      <c r="AQ496" s="58"/>
      <c r="AR496" s="57">
        <v>0</v>
      </c>
      <c r="AS496" s="57">
        <v>0</v>
      </c>
      <c r="AT496" s="57"/>
      <c r="AU496" s="57"/>
      <c r="AV496" s="147"/>
      <c r="AW496" s="57"/>
      <c r="AX496" s="57">
        <v>4805.1499999999996</v>
      </c>
      <c r="AY496" s="58"/>
      <c r="AZ496" s="58">
        <v>0</v>
      </c>
      <c r="BA496" s="74">
        <v>0</v>
      </c>
      <c r="BB496" s="58">
        <v>42306.229999999996</v>
      </c>
      <c r="BC496" s="58">
        <v>13301.079999999994</v>
      </c>
      <c r="BD496" s="252"/>
      <c r="BE496" s="170">
        <v>1073</v>
      </c>
      <c r="BF496" s="101" t="s">
        <v>4101</v>
      </c>
      <c r="BG496" s="158" t="s">
        <v>209</v>
      </c>
      <c r="BH496" s="158" t="s">
        <v>3899</v>
      </c>
      <c r="BI496" s="124">
        <v>28498.16</v>
      </c>
      <c r="BJ496" s="124">
        <v>24200</v>
      </c>
      <c r="BK496" s="124">
        <v>4298.16</v>
      </c>
      <c r="BL496" s="158"/>
      <c r="BM496" s="59" t="s">
        <v>717</v>
      </c>
      <c r="BN496" s="60"/>
      <c r="BO496" s="60"/>
      <c r="BP496" s="48"/>
      <c r="BQ496" s="368" t="s">
        <v>4175</v>
      </c>
      <c r="BR496" s="380" t="s">
        <v>245</v>
      </c>
      <c r="BS496" s="381" t="s">
        <v>51</v>
      </c>
      <c r="BT496" s="382" t="s">
        <v>4128</v>
      </c>
      <c r="BU496" s="383" t="s">
        <v>133</v>
      </c>
      <c r="BV496" s="384" t="s">
        <v>128</v>
      </c>
      <c r="BW496" s="384">
        <v>60210</v>
      </c>
      <c r="BX496" s="385" t="s">
        <v>4176</v>
      </c>
      <c r="BY496" s="62"/>
      <c r="BZ496" s="495">
        <v>1071</v>
      </c>
      <c r="CA496" s="320" t="b">
        <f>EXACT(A496,CH496)</f>
        <v>1</v>
      </c>
      <c r="CB496" s="318" t="b">
        <f>EXACT(D496,CF496)</f>
        <v>1</v>
      </c>
      <c r="CC496" s="318" t="b">
        <f>EXACT(E496,CG496)</f>
        <v>1</v>
      </c>
      <c r="CD496" s="502">
        <f>+S495-BC495</f>
        <v>0</v>
      </c>
      <c r="CE496" s="51" t="s">
        <v>672</v>
      </c>
      <c r="CF496" s="51" t="s">
        <v>209</v>
      </c>
      <c r="CG496" s="51" t="s">
        <v>3899</v>
      </c>
      <c r="CH496" s="312">
        <v>3600700240569</v>
      </c>
      <c r="CI496" s="51"/>
      <c r="CJ496" s="51"/>
      <c r="CM496" s="273"/>
      <c r="CO496" s="332"/>
    </row>
    <row r="497" spans="1:93">
      <c r="A497" s="452" t="s">
        <v>6041</v>
      </c>
      <c r="B497" s="83" t="s">
        <v>709</v>
      </c>
      <c r="C497" s="237" t="s">
        <v>686</v>
      </c>
      <c r="D497" s="86" t="s">
        <v>6039</v>
      </c>
      <c r="E497" s="92" t="s">
        <v>6040</v>
      </c>
      <c r="F497" s="452" t="s">
        <v>6041</v>
      </c>
      <c r="G497" s="59" t="s">
        <v>1580</v>
      </c>
      <c r="H497" s="283" t="s">
        <v>6266</v>
      </c>
      <c r="I497" s="244">
        <v>43160</v>
      </c>
      <c r="J497" s="310">
        <v>0</v>
      </c>
      <c r="K497" s="81">
        <v>9.5299999999999994</v>
      </c>
      <c r="L497" s="81">
        <v>0</v>
      </c>
      <c r="M497" s="85">
        <v>0</v>
      </c>
      <c r="N497" s="81">
        <v>0</v>
      </c>
      <c r="O497" s="81">
        <v>0</v>
      </c>
      <c r="P497" s="85">
        <v>1070.28</v>
      </c>
      <c r="Q497" s="81">
        <v>0</v>
      </c>
      <c r="R497" s="85">
        <v>2857</v>
      </c>
      <c r="S497" s="81">
        <v>39242.25</v>
      </c>
      <c r="T497" s="227" t="s">
        <v>1581</v>
      </c>
      <c r="U497" s="496">
        <v>426</v>
      </c>
      <c r="V497" s="237" t="s">
        <v>686</v>
      </c>
      <c r="W497" s="86" t="s">
        <v>6039</v>
      </c>
      <c r="X497" s="92" t="s">
        <v>6040</v>
      </c>
      <c r="Y497" s="261">
        <v>3600700241328</v>
      </c>
      <c r="Z497" s="228" t="s">
        <v>1581</v>
      </c>
      <c r="AA497" s="266">
        <v>3927.2799999999997</v>
      </c>
      <c r="AB497" s="65">
        <v>1570</v>
      </c>
      <c r="AC497" s="65"/>
      <c r="AD497" s="65">
        <v>863</v>
      </c>
      <c r="AE497" s="65">
        <v>424</v>
      </c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148"/>
      <c r="AW497" s="65"/>
      <c r="AX497" s="65">
        <v>0</v>
      </c>
      <c r="AY497" s="65"/>
      <c r="AZ497" s="65">
        <v>1070.28</v>
      </c>
      <c r="BA497" s="57">
        <v>0</v>
      </c>
      <c r="BB497" s="65">
        <v>43169.53</v>
      </c>
      <c r="BC497" s="65">
        <v>39242.25</v>
      </c>
      <c r="BD497" s="260"/>
      <c r="BE497" s="170">
        <v>427</v>
      </c>
      <c r="BF497" s="163" t="s">
        <v>6377</v>
      </c>
      <c r="BG497" s="86" t="s">
        <v>6039</v>
      </c>
      <c r="BH497" s="86" t="s">
        <v>6040</v>
      </c>
      <c r="BI497" s="65">
        <v>1570</v>
      </c>
      <c r="BJ497" s="57">
        <v>1570</v>
      </c>
      <c r="BK497" s="171">
        <v>0</v>
      </c>
      <c r="BL497" s="86"/>
      <c r="BM497" s="48"/>
      <c r="BN497" s="67"/>
      <c r="BO497" s="67"/>
      <c r="BP497" s="48"/>
      <c r="BQ497" s="368">
        <v>147</v>
      </c>
      <c r="BR497" s="380" t="s">
        <v>727</v>
      </c>
      <c r="BS497" s="381" t="s">
        <v>709</v>
      </c>
      <c r="BT497" s="382" t="s">
        <v>2439</v>
      </c>
      <c r="BU497" s="383" t="s">
        <v>719</v>
      </c>
      <c r="BV497" s="384" t="s">
        <v>1581</v>
      </c>
      <c r="BW497" s="384">
        <v>60210</v>
      </c>
      <c r="BX497" s="385" t="s">
        <v>6562</v>
      </c>
      <c r="BZ497" s="495">
        <v>427</v>
      </c>
      <c r="CA497" s="320" t="b">
        <f>EXACT(A497,CH497)</f>
        <v>1</v>
      </c>
      <c r="CB497" s="318" t="b">
        <f>EXACT(D497,CF497)</f>
        <v>1</v>
      </c>
      <c r="CC497" s="318" t="b">
        <f>EXACT(E497,CG497)</f>
        <v>1</v>
      </c>
      <c r="CD497" s="502">
        <f>+S496-BC496</f>
        <v>0</v>
      </c>
      <c r="CE497" s="17" t="s">
        <v>686</v>
      </c>
      <c r="CF497" s="17" t="s">
        <v>6039</v>
      </c>
      <c r="CG497" s="103" t="s">
        <v>6040</v>
      </c>
      <c r="CH497" s="275">
        <v>3600700241328</v>
      </c>
      <c r="CM497" s="273"/>
      <c r="CO497" s="158"/>
    </row>
    <row r="498" spans="1:93">
      <c r="A498" s="451" t="s">
        <v>4354</v>
      </c>
      <c r="B498" s="83" t="s">
        <v>709</v>
      </c>
      <c r="C498" s="237" t="s">
        <v>672</v>
      </c>
      <c r="D498" s="86" t="s">
        <v>2143</v>
      </c>
      <c r="E498" s="92" t="s">
        <v>2404</v>
      </c>
      <c r="F498" s="451" t="s">
        <v>4354</v>
      </c>
      <c r="G498" s="59" t="s">
        <v>1580</v>
      </c>
      <c r="H498" s="283" t="s">
        <v>2407</v>
      </c>
      <c r="I498" s="244">
        <v>12804</v>
      </c>
      <c r="J498" s="310">
        <v>0</v>
      </c>
      <c r="K498" s="81">
        <v>0</v>
      </c>
      <c r="L498" s="81">
        <v>0</v>
      </c>
      <c r="M498" s="85">
        <v>0</v>
      </c>
      <c r="N498" s="81">
        <v>0</v>
      </c>
      <c r="O498" s="81">
        <v>0</v>
      </c>
      <c r="P498" s="85">
        <v>0</v>
      </c>
      <c r="Q498" s="81">
        <v>0</v>
      </c>
      <c r="R498" s="85">
        <v>8787</v>
      </c>
      <c r="S498" s="81">
        <v>4017</v>
      </c>
      <c r="T498" s="227" t="s">
        <v>1581</v>
      </c>
      <c r="U498" s="496">
        <v>1472</v>
      </c>
      <c r="V498" s="237" t="s">
        <v>672</v>
      </c>
      <c r="W498" s="86" t="s">
        <v>2143</v>
      </c>
      <c r="X498" s="92" t="s">
        <v>2404</v>
      </c>
      <c r="Y498" s="261">
        <v>3600700244653</v>
      </c>
      <c r="Z498" s="228" t="s">
        <v>1581</v>
      </c>
      <c r="AA498" s="266">
        <v>8787</v>
      </c>
      <c r="AB498" s="65">
        <v>7500</v>
      </c>
      <c r="AC498" s="65"/>
      <c r="AD498" s="65">
        <v>863</v>
      </c>
      <c r="AE498" s="65">
        <v>424</v>
      </c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148"/>
      <c r="AW498" s="65"/>
      <c r="AX498" s="65">
        <v>0</v>
      </c>
      <c r="AY498" s="65"/>
      <c r="AZ498" s="65">
        <v>0</v>
      </c>
      <c r="BA498" s="57">
        <v>0</v>
      </c>
      <c r="BB498" s="65">
        <v>12804</v>
      </c>
      <c r="BC498" s="65">
        <v>4017</v>
      </c>
      <c r="BD498" s="260"/>
      <c r="BE498" s="170">
        <v>1475</v>
      </c>
      <c r="BF498" s="163" t="s">
        <v>2437</v>
      </c>
      <c r="BG498" s="1" t="s">
        <v>2143</v>
      </c>
      <c r="BH498" s="86" t="s">
        <v>2404</v>
      </c>
      <c r="BI498" s="171">
        <v>7500</v>
      </c>
      <c r="BJ498" s="172">
        <v>7500</v>
      </c>
      <c r="BK498" s="171">
        <v>0</v>
      </c>
      <c r="BL498" s="86"/>
      <c r="BM498" s="48"/>
      <c r="BN498" s="67"/>
      <c r="BO498" s="67"/>
      <c r="BP498" s="48"/>
      <c r="BQ498" s="368" t="s">
        <v>6697</v>
      </c>
      <c r="BR498" s="380" t="s">
        <v>718</v>
      </c>
      <c r="BS498" s="381" t="s">
        <v>709</v>
      </c>
      <c r="BT498" s="382" t="s">
        <v>2439</v>
      </c>
      <c r="BU498" s="383" t="s">
        <v>719</v>
      </c>
      <c r="BV498" s="384" t="s">
        <v>1581</v>
      </c>
      <c r="BW498" s="384">
        <v>60210</v>
      </c>
      <c r="BX498" s="385" t="s">
        <v>6698</v>
      </c>
      <c r="BZ498" s="495">
        <v>1473</v>
      </c>
      <c r="CA498" s="320" t="b">
        <f>EXACT(A498,CH498)</f>
        <v>1</v>
      </c>
      <c r="CB498" s="318" t="b">
        <f>EXACT(D498,CF498)</f>
        <v>1</v>
      </c>
      <c r="CC498" s="318" t="b">
        <f>EXACT(E498,CG498)</f>
        <v>1</v>
      </c>
      <c r="CD498" s="502">
        <f>+S498-BC498</f>
        <v>0</v>
      </c>
      <c r="CE498" s="17" t="s">
        <v>672</v>
      </c>
      <c r="CF498" s="17" t="s">
        <v>2143</v>
      </c>
      <c r="CG498" s="103" t="s">
        <v>2404</v>
      </c>
      <c r="CH498" s="275">
        <v>3600700244653</v>
      </c>
    </row>
    <row r="499" spans="1:93">
      <c r="A499" s="452" t="s">
        <v>4575</v>
      </c>
      <c r="B499" s="83" t="s">
        <v>709</v>
      </c>
      <c r="C499" s="129" t="s">
        <v>672</v>
      </c>
      <c r="D499" s="158" t="s">
        <v>2755</v>
      </c>
      <c r="E499" s="92" t="s">
        <v>2756</v>
      </c>
      <c r="F499" s="452" t="s">
        <v>4575</v>
      </c>
      <c r="G499" s="59" t="s">
        <v>1580</v>
      </c>
      <c r="H499" s="449" t="s">
        <v>2797</v>
      </c>
      <c r="I499" s="234">
        <v>50526</v>
      </c>
      <c r="J499" s="234">
        <v>0</v>
      </c>
      <c r="K499" s="234">
        <v>100.2</v>
      </c>
      <c r="L499" s="234">
        <v>0</v>
      </c>
      <c r="M499" s="85">
        <v>1402</v>
      </c>
      <c r="N499" s="85">
        <v>0</v>
      </c>
      <c r="O499" s="234">
        <v>0</v>
      </c>
      <c r="P499" s="234">
        <v>1077.82</v>
      </c>
      <c r="Q499" s="234">
        <v>0</v>
      </c>
      <c r="R499" s="234">
        <v>35058.04</v>
      </c>
      <c r="S499" s="234">
        <v>10713.399999999994</v>
      </c>
      <c r="T499" s="227" t="s">
        <v>1581</v>
      </c>
      <c r="U499" s="496">
        <v>1075</v>
      </c>
      <c r="V499" s="129" t="s">
        <v>672</v>
      </c>
      <c r="W499" s="158" t="s">
        <v>2755</v>
      </c>
      <c r="X499" s="92" t="s">
        <v>2756</v>
      </c>
      <c r="Y499" s="262">
        <v>3600700244696</v>
      </c>
      <c r="Z499" s="228" t="s">
        <v>1581</v>
      </c>
      <c r="AA499" s="266">
        <v>41314.800000000003</v>
      </c>
      <c r="AB499" s="66">
        <v>33771.040000000001</v>
      </c>
      <c r="AC499" s="65"/>
      <c r="AD499" s="266">
        <v>863</v>
      </c>
      <c r="AE499" s="266">
        <v>424</v>
      </c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148"/>
      <c r="AW499" s="65"/>
      <c r="AX499" s="65">
        <v>5178.9399999999996</v>
      </c>
      <c r="AY499" s="66"/>
      <c r="AZ499" s="66">
        <v>1077.82</v>
      </c>
      <c r="BA499" s="74">
        <v>0</v>
      </c>
      <c r="BB499" s="66">
        <v>52028.2</v>
      </c>
      <c r="BC499" s="66">
        <v>10713.399999999994</v>
      </c>
      <c r="BD499" s="252"/>
      <c r="BE499" s="170">
        <v>1076</v>
      </c>
      <c r="BF499" s="101" t="s">
        <v>2837</v>
      </c>
      <c r="BG499" s="158" t="s">
        <v>2755</v>
      </c>
      <c r="BH499" s="92" t="s">
        <v>2756</v>
      </c>
      <c r="BI499" s="169">
        <v>33771.040000000001</v>
      </c>
      <c r="BJ499" s="124">
        <v>33771.040000000001</v>
      </c>
      <c r="BK499" s="124">
        <v>0</v>
      </c>
      <c r="BL499" s="158"/>
      <c r="BM499" s="48"/>
      <c r="BN499" s="67"/>
      <c r="BO499" s="67"/>
      <c r="BP499" s="48"/>
      <c r="BQ499" s="368">
        <v>1</v>
      </c>
      <c r="BR499" s="380" t="s">
        <v>718</v>
      </c>
      <c r="BS499" s="381" t="s">
        <v>2884</v>
      </c>
      <c r="BT499" s="382" t="s">
        <v>2439</v>
      </c>
      <c r="BU499" s="383" t="s">
        <v>719</v>
      </c>
      <c r="BV499" s="384" t="s">
        <v>1581</v>
      </c>
      <c r="BW499" s="384">
        <v>60210</v>
      </c>
      <c r="BX499" s="385" t="s">
        <v>2885</v>
      </c>
      <c r="BY499" s="76"/>
      <c r="BZ499" s="475">
        <v>1074</v>
      </c>
      <c r="CA499" s="320" t="b">
        <f>EXACT(A499,CH499)</f>
        <v>1</v>
      </c>
      <c r="CB499" s="318" t="b">
        <f>EXACT(D499,CF499)</f>
        <v>1</v>
      </c>
      <c r="CC499" s="318" t="b">
        <f>EXACT(E499,CG499)</f>
        <v>1</v>
      </c>
      <c r="CD499" s="502">
        <f>+S498-BC498</f>
        <v>0</v>
      </c>
      <c r="CE499" s="17" t="s">
        <v>672</v>
      </c>
      <c r="CF499" s="17" t="s">
        <v>2755</v>
      </c>
      <c r="CG499" s="103" t="s">
        <v>2756</v>
      </c>
      <c r="CH499" s="275">
        <v>3600700244696</v>
      </c>
    </row>
    <row r="500" spans="1:93">
      <c r="A500" s="452" t="s">
        <v>4832</v>
      </c>
      <c r="B500" s="83" t="s">
        <v>709</v>
      </c>
      <c r="C500" s="129" t="s">
        <v>686</v>
      </c>
      <c r="D500" s="158" t="s">
        <v>8148</v>
      </c>
      <c r="E500" s="92" t="s">
        <v>8149</v>
      </c>
      <c r="F500" s="452" t="s">
        <v>4832</v>
      </c>
      <c r="G500" s="59" t="s">
        <v>1580</v>
      </c>
      <c r="H500" s="449" t="s">
        <v>3948</v>
      </c>
      <c r="I500" s="234">
        <v>32175.5</v>
      </c>
      <c r="J500" s="234">
        <v>0</v>
      </c>
      <c r="K500" s="234">
        <v>0</v>
      </c>
      <c r="L500" s="234">
        <v>0</v>
      </c>
      <c r="M500" s="85">
        <v>0</v>
      </c>
      <c r="N500" s="85">
        <v>0</v>
      </c>
      <c r="O500" s="234">
        <v>0</v>
      </c>
      <c r="P500" s="234">
        <v>100.44</v>
      </c>
      <c r="Q500" s="234">
        <v>0</v>
      </c>
      <c r="R500" s="234">
        <v>20580</v>
      </c>
      <c r="S500" s="234">
        <v>8054.4500000000007</v>
      </c>
      <c r="T500" s="227" t="s">
        <v>1581</v>
      </c>
      <c r="U500" s="496">
        <v>316</v>
      </c>
      <c r="V500" s="129" t="s">
        <v>686</v>
      </c>
      <c r="W500" s="158" t="s">
        <v>8148</v>
      </c>
      <c r="X500" s="92" t="s">
        <v>8149</v>
      </c>
      <c r="Y500" s="262">
        <v>3600700244785</v>
      </c>
      <c r="Z500" s="228" t="s">
        <v>1581</v>
      </c>
      <c r="AA500" s="266">
        <v>24121.05</v>
      </c>
      <c r="AB500" s="65">
        <v>17200</v>
      </c>
      <c r="AC500" s="65"/>
      <c r="AD500" s="65">
        <v>863</v>
      </c>
      <c r="AE500" s="65">
        <v>424</v>
      </c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>
        <v>1389</v>
      </c>
      <c r="AU500" s="65">
        <v>300</v>
      </c>
      <c r="AV500" s="148">
        <v>404</v>
      </c>
      <c r="AW500" s="65"/>
      <c r="AX500" s="65">
        <v>3440.61</v>
      </c>
      <c r="AY500" s="65"/>
      <c r="AZ500" s="65">
        <v>100.44</v>
      </c>
      <c r="BA500" s="57">
        <v>0</v>
      </c>
      <c r="BB500" s="65">
        <v>32175.5</v>
      </c>
      <c r="BC500" s="65">
        <v>8054.4500000000007</v>
      </c>
      <c r="BD500" s="252"/>
      <c r="BE500" s="170">
        <v>317</v>
      </c>
      <c r="BF500" s="163" t="s">
        <v>8150</v>
      </c>
      <c r="BG500" s="158" t="s">
        <v>8148</v>
      </c>
      <c r="BH500" s="92" t="s">
        <v>8149</v>
      </c>
      <c r="BI500" s="171">
        <v>17200</v>
      </c>
      <c r="BJ500" s="172">
        <v>17200</v>
      </c>
      <c r="BK500" s="171">
        <v>0</v>
      </c>
      <c r="BL500" s="86"/>
      <c r="BM500" s="48"/>
      <c r="BN500" s="67"/>
      <c r="BO500" s="67"/>
      <c r="BP500" s="59"/>
      <c r="BQ500" s="369">
        <v>224</v>
      </c>
      <c r="BR500" s="380">
        <v>7</v>
      </c>
      <c r="BS500" s="381" t="s">
        <v>709</v>
      </c>
      <c r="BT500" s="383" t="s">
        <v>4143</v>
      </c>
      <c r="BU500" s="383" t="s">
        <v>3260</v>
      </c>
      <c r="BV500" s="383" t="s">
        <v>128</v>
      </c>
      <c r="BW500" s="383">
        <v>60110</v>
      </c>
      <c r="BX500" s="385" t="s">
        <v>4144</v>
      </c>
      <c r="BZ500" s="495">
        <v>317</v>
      </c>
      <c r="CA500" s="320" t="b">
        <f>EXACT(A500,CH500)</f>
        <v>1</v>
      </c>
      <c r="CB500" s="318" t="b">
        <f>EXACT(D500,CF500)</f>
        <v>1</v>
      </c>
      <c r="CC500" s="318" t="b">
        <f>EXACT(E500,CG500)</f>
        <v>1</v>
      </c>
      <c r="CD500" s="502">
        <f>+S499-BC499</f>
        <v>0</v>
      </c>
      <c r="CE500" s="17" t="s">
        <v>686</v>
      </c>
      <c r="CF500" s="17" t="s">
        <v>8148</v>
      </c>
      <c r="CG500" s="103" t="s">
        <v>8149</v>
      </c>
      <c r="CH500" s="275">
        <v>3600700244785</v>
      </c>
      <c r="CM500" s="273"/>
      <c r="CO500" s="158"/>
    </row>
    <row r="501" spans="1:93" s="51" customFormat="1">
      <c r="A501" s="452" t="s">
        <v>6044</v>
      </c>
      <c r="B501" s="83" t="s">
        <v>709</v>
      </c>
      <c r="C501" s="237" t="s">
        <v>672</v>
      </c>
      <c r="D501" s="86" t="s">
        <v>6042</v>
      </c>
      <c r="E501" s="92" t="s">
        <v>6043</v>
      </c>
      <c r="F501" s="452" t="s">
        <v>6044</v>
      </c>
      <c r="G501" s="59" t="s">
        <v>1580</v>
      </c>
      <c r="H501" s="283" t="s">
        <v>6267</v>
      </c>
      <c r="I501" s="244">
        <v>47150</v>
      </c>
      <c r="J501" s="310">
        <v>0</v>
      </c>
      <c r="K501" s="81">
        <v>32.18</v>
      </c>
      <c r="L501" s="81">
        <v>0</v>
      </c>
      <c r="M501" s="85">
        <v>0</v>
      </c>
      <c r="N501" s="81">
        <v>0</v>
      </c>
      <c r="O501" s="81">
        <v>0</v>
      </c>
      <c r="P501" s="85">
        <v>759.88</v>
      </c>
      <c r="Q501" s="81">
        <v>0</v>
      </c>
      <c r="R501" s="85">
        <v>25487</v>
      </c>
      <c r="S501" s="81">
        <v>15486.16</v>
      </c>
      <c r="T501" s="227" t="s">
        <v>1581</v>
      </c>
      <c r="U501" s="496">
        <v>1133</v>
      </c>
      <c r="V501" s="237" t="s">
        <v>672</v>
      </c>
      <c r="W501" s="86" t="s">
        <v>6042</v>
      </c>
      <c r="X501" s="92" t="s">
        <v>6043</v>
      </c>
      <c r="Y501" s="261">
        <v>3600700244807</v>
      </c>
      <c r="Z501" s="228" t="s">
        <v>1581</v>
      </c>
      <c r="AA501" s="266">
        <v>31696.02</v>
      </c>
      <c r="AB501" s="65">
        <v>24200</v>
      </c>
      <c r="AC501" s="65"/>
      <c r="AD501" s="65">
        <v>863</v>
      </c>
      <c r="AE501" s="65">
        <v>424</v>
      </c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148"/>
      <c r="AW501" s="65"/>
      <c r="AX501" s="65">
        <v>5449.14</v>
      </c>
      <c r="AY501" s="65"/>
      <c r="AZ501" s="65">
        <v>759.88</v>
      </c>
      <c r="BA501" s="57">
        <v>0</v>
      </c>
      <c r="BB501" s="65">
        <v>47182.18</v>
      </c>
      <c r="BC501" s="65">
        <v>15486.16</v>
      </c>
      <c r="BD501" s="260"/>
      <c r="BE501" s="170">
        <v>1134</v>
      </c>
      <c r="BF501" s="163" t="s">
        <v>6378</v>
      </c>
      <c r="BG501" s="86" t="s">
        <v>6042</v>
      </c>
      <c r="BH501" s="86" t="s">
        <v>6043</v>
      </c>
      <c r="BI501" s="171">
        <v>24200</v>
      </c>
      <c r="BJ501" s="172">
        <v>24200</v>
      </c>
      <c r="BK501" s="171">
        <v>0</v>
      </c>
      <c r="BL501" s="86"/>
      <c r="BM501" s="48"/>
      <c r="BN501" s="67"/>
      <c r="BO501" s="67"/>
      <c r="BP501" s="48"/>
      <c r="BQ501" s="368" t="s">
        <v>6498</v>
      </c>
      <c r="BR501" s="380" t="s">
        <v>689</v>
      </c>
      <c r="BS501" s="381" t="s">
        <v>709</v>
      </c>
      <c r="BT501" s="382" t="s">
        <v>2439</v>
      </c>
      <c r="BU501" s="383" t="s">
        <v>719</v>
      </c>
      <c r="BV501" s="384" t="s">
        <v>1581</v>
      </c>
      <c r="BW501" s="384">
        <v>60210</v>
      </c>
      <c r="BX501" s="385" t="s">
        <v>6599</v>
      </c>
      <c r="BY501" s="22"/>
      <c r="BZ501" s="475">
        <v>1132</v>
      </c>
      <c r="CA501" s="320" t="b">
        <f>EXACT(A501,CH501)</f>
        <v>1</v>
      </c>
      <c r="CB501" s="318" t="b">
        <f>EXACT(D501,CF501)</f>
        <v>1</v>
      </c>
      <c r="CC501" s="318" t="b">
        <f>EXACT(E501,CG501)</f>
        <v>1</v>
      </c>
      <c r="CD501" s="502">
        <f>+S500-BC500</f>
        <v>0</v>
      </c>
      <c r="CE501" s="237" t="s">
        <v>672</v>
      </c>
      <c r="CF501" s="17" t="s">
        <v>6042</v>
      </c>
      <c r="CG501" s="103" t="s">
        <v>6043</v>
      </c>
      <c r="CH501" s="275">
        <v>3600700244807</v>
      </c>
      <c r="CJ501" s="17"/>
      <c r="CK501" s="276"/>
      <c r="CM501" s="273"/>
      <c r="CN501" s="17"/>
      <c r="CO501" s="157"/>
    </row>
    <row r="502" spans="1:93">
      <c r="A502" s="452" t="s">
        <v>7840</v>
      </c>
      <c r="B502" s="83" t="s">
        <v>709</v>
      </c>
      <c r="C502" s="129" t="s">
        <v>686</v>
      </c>
      <c r="D502" s="158" t="s">
        <v>2747</v>
      </c>
      <c r="E502" s="92" t="s">
        <v>7731</v>
      </c>
      <c r="F502" s="452" t="s">
        <v>7840</v>
      </c>
      <c r="G502" s="59" t="s">
        <v>1580</v>
      </c>
      <c r="H502" s="449" t="s">
        <v>7958</v>
      </c>
      <c r="I502" s="234">
        <v>56612.800000000003</v>
      </c>
      <c r="J502" s="234">
        <v>0</v>
      </c>
      <c r="K502" s="234">
        <v>0</v>
      </c>
      <c r="L502" s="234">
        <v>0</v>
      </c>
      <c r="M502" s="85">
        <v>0</v>
      </c>
      <c r="N502" s="85">
        <v>0</v>
      </c>
      <c r="O502" s="234">
        <v>0</v>
      </c>
      <c r="P502" s="234">
        <v>1952.94</v>
      </c>
      <c r="Q502" s="234">
        <v>0</v>
      </c>
      <c r="R502" s="234">
        <v>31287</v>
      </c>
      <c r="S502" s="234">
        <v>16878.919999999998</v>
      </c>
      <c r="T502" s="227" t="s">
        <v>1581</v>
      </c>
      <c r="U502" s="496">
        <v>1028</v>
      </c>
      <c r="V502" s="129" t="s">
        <v>686</v>
      </c>
      <c r="W502" s="158" t="s">
        <v>2747</v>
      </c>
      <c r="X502" s="92" t="s">
        <v>7731</v>
      </c>
      <c r="Y502" s="261" t="s">
        <v>7840</v>
      </c>
      <c r="Z502" s="228" t="s">
        <v>1581</v>
      </c>
      <c r="AA502" s="55">
        <v>39733.880000000005</v>
      </c>
      <c r="AB502" s="55">
        <v>30000</v>
      </c>
      <c r="AC502" s="59"/>
      <c r="AD502" s="175">
        <v>863</v>
      </c>
      <c r="AE502" s="175">
        <v>424</v>
      </c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>
        <v>0</v>
      </c>
      <c r="AT502" s="59"/>
      <c r="AU502" s="59"/>
      <c r="AV502" s="148"/>
      <c r="AW502" s="59"/>
      <c r="AX502" s="59">
        <v>6493.94</v>
      </c>
      <c r="AY502" s="59"/>
      <c r="AZ502" s="55">
        <v>1952.94</v>
      </c>
      <c r="BA502" s="74">
        <v>0</v>
      </c>
      <c r="BB502" s="55">
        <v>56612.800000000003</v>
      </c>
      <c r="BC502" s="55">
        <v>16878.919999999998</v>
      </c>
      <c r="BD502" s="252"/>
      <c r="BE502" s="170">
        <v>1029</v>
      </c>
      <c r="BF502" s="101" t="s">
        <v>8353</v>
      </c>
      <c r="BG502" s="158" t="s">
        <v>2747</v>
      </c>
      <c r="BH502" s="92" t="s">
        <v>7731</v>
      </c>
      <c r="BI502" s="140">
        <v>31781.85</v>
      </c>
      <c r="BJ502" s="140">
        <v>30000</v>
      </c>
      <c r="BK502" s="124">
        <v>1781.8499999999985</v>
      </c>
      <c r="BL502" s="456"/>
      <c r="BM502" s="59"/>
      <c r="BN502" s="59"/>
      <c r="BO502" s="59"/>
      <c r="BP502" s="59"/>
      <c r="BQ502" s="369">
        <v>34</v>
      </c>
      <c r="BR502" s="380">
        <v>24</v>
      </c>
      <c r="BS502" s="381" t="s">
        <v>709</v>
      </c>
      <c r="BT502" s="382" t="s">
        <v>719</v>
      </c>
      <c r="BU502" s="383" t="s">
        <v>719</v>
      </c>
      <c r="BV502" s="384" t="s">
        <v>1581</v>
      </c>
      <c r="BW502" s="384">
        <v>60140</v>
      </c>
      <c r="BX502" s="385" t="s">
        <v>8051</v>
      </c>
      <c r="BY502" s="62"/>
      <c r="BZ502" s="475">
        <v>1028</v>
      </c>
      <c r="CA502" s="320" t="b">
        <f>EXACT(A502,CH502)</f>
        <v>1</v>
      </c>
      <c r="CB502" s="318" t="b">
        <f>EXACT(D502,CF502)</f>
        <v>1</v>
      </c>
      <c r="CC502" s="318" t="b">
        <f>EXACT(E502,CG502)</f>
        <v>1</v>
      </c>
      <c r="CD502" s="502">
        <f>+S501-BC501</f>
        <v>0</v>
      </c>
      <c r="CE502" s="51" t="s">
        <v>686</v>
      </c>
      <c r="CF502" s="94" t="s">
        <v>2747</v>
      </c>
      <c r="CG502" s="99" t="s">
        <v>7731</v>
      </c>
      <c r="CH502" s="311" t="s">
        <v>7840</v>
      </c>
      <c r="CM502" s="273"/>
      <c r="CO502" s="157"/>
    </row>
    <row r="503" spans="1:93">
      <c r="A503" s="451" t="s">
        <v>5401</v>
      </c>
      <c r="B503" s="83" t="s">
        <v>709</v>
      </c>
      <c r="C503" s="237" t="s">
        <v>686</v>
      </c>
      <c r="D503" s="86" t="s">
        <v>5400</v>
      </c>
      <c r="E503" s="92" t="s">
        <v>3844</v>
      </c>
      <c r="F503" s="451" t="s">
        <v>5401</v>
      </c>
      <c r="G503" s="59" t="s">
        <v>1580</v>
      </c>
      <c r="H503" s="449" t="s">
        <v>5402</v>
      </c>
      <c r="I503" s="244">
        <v>47219.4</v>
      </c>
      <c r="J503" s="310">
        <v>0</v>
      </c>
      <c r="K503" s="81">
        <v>0</v>
      </c>
      <c r="L503" s="81">
        <v>0</v>
      </c>
      <c r="M503" s="85">
        <v>0</v>
      </c>
      <c r="N503" s="81">
        <v>0</v>
      </c>
      <c r="O503" s="81">
        <v>0</v>
      </c>
      <c r="P503" s="85">
        <v>1503.19</v>
      </c>
      <c r="Q503" s="81">
        <v>0</v>
      </c>
      <c r="R503" s="85">
        <v>30379.74</v>
      </c>
      <c r="S503" s="81">
        <v>15336.470000000001</v>
      </c>
      <c r="T503" s="227" t="s">
        <v>1581</v>
      </c>
      <c r="U503" s="496">
        <v>831</v>
      </c>
      <c r="V503" s="237" t="s">
        <v>686</v>
      </c>
      <c r="W503" s="86" t="s">
        <v>5400</v>
      </c>
      <c r="X503" s="92" t="s">
        <v>3844</v>
      </c>
      <c r="Y503" s="262">
        <v>3600700245951</v>
      </c>
      <c r="Z503" s="228" t="s">
        <v>1581</v>
      </c>
      <c r="AA503" s="266">
        <v>31882.93</v>
      </c>
      <c r="AB503" s="55">
        <v>27805.74</v>
      </c>
      <c r="AC503" s="59"/>
      <c r="AD503" s="175">
        <v>1726</v>
      </c>
      <c r="AE503" s="175">
        <v>848</v>
      </c>
      <c r="AF503" s="59"/>
      <c r="AG503" s="59"/>
      <c r="AH503" s="59"/>
      <c r="AI503" s="59"/>
      <c r="AJ503" s="59"/>
      <c r="AK503" s="59"/>
      <c r="AL503" s="59"/>
      <c r="AM503" s="65"/>
      <c r="AN503" s="65"/>
      <c r="AO503" s="65"/>
      <c r="AP503" s="65"/>
      <c r="AQ503" s="66"/>
      <c r="AR503" s="66"/>
      <c r="AS503" s="65"/>
      <c r="AT503" s="65"/>
      <c r="AU503" s="65"/>
      <c r="AV503" s="148"/>
      <c r="AW503" s="65"/>
      <c r="AX503" s="65">
        <v>0</v>
      </c>
      <c r="AY503" s="66"/>
      <c r="AZ503" s="66">
        <v>1503.19</v>
      </c>
      <c r="BA503" s="74">
        <v>0</v>
      </c>
      <c r="BB503" s="66">
        <v>47219.4</v>
      </c>
      <c r="BC503" s="66">
        <v>15336.470000000001</v>
      </c>
      <c r="BD503" s="252"/>
      <c r="BE503" s="170">
        <v>832</v>
      </c>
      <c r="BF503" s="101" t="s">
        <v>5617</v>
      </c>
      <c r="BG503" s="158" t="s">
        <v>5400</v>
      </c>
      <c r="BH503" s="92" t="s">
        <v>3844</v>
      </c>
      <c r="BI503" s="169">
        <v>27805.74</v>
      </c>
      <c r="BJ503" s="124">
        <v>27805.74</v>
      </c>
      <c r="BK503" s="124">
        <v>0</v>
      </c>
      <c r="BL503" s="158"/>
      <c r="BM503" s="48"/>
      <c r="BN503" s="67"/>
      <c r="BO503" s="67"/>
      <c r="BP503" s="48"/>
      <c r="BQ503" s="368" t="s">
        <v>5787</v>
      </c>
      <c r="BR503" s="380" t="s">
        <v>718</v>
      </c>
      <c r="BS503" s="381" t="s">
        <v>51</v>
      </c>
      <c r="BT503" s="382" t="s">
        <v>2439</v>
      </c>
      <c r="BU503" s="383" t="s">
        <v>719</v>
      </c>
      <c r="BV503" s="384" t="s">
        <v>1581</v>
      </c>
      <c r="BW503" s="384">
        <v>60210</v>
      </c>
      <c r="BX503" s="385" t="s">
        <v>5788</v>
      </c>
      <c r="BY503" s="51"/>
      <c r="BZ503" s="495">
        <v>831</v>
      </c>
      <c r="CA503" s="320" t="b">
        <f>EXACT(A503,CH503)</f>
        <v>1</v>
      </c>
      <c r="CB503" s="318" t="b">
        <f>EXACT(D503,CF503)</f>
        <v>1</v>
      </c>
      <c r="CC503" s="318" t="b">
        <f>EXACT(E503,CG503)</f>
        <v>1</v>
      </c>
      <c r="CD503" s="502">
        <f>+S502-BC502</f>
        <v>0</v>
      </c>
      <c r="CE503" s="51" t="s">
        <v>686</v>
      </c>
      <c r="CF503" s="17" t="s">
        <v>5400</v>
      </c>
      <c r="CG503" s="103" t="s">
        <v>3844</v>
      </c>
      <c r="CH503" s="275">
        <v>3600700245951</v>
      </c>
      <c r="CJ503" s="51"/>
      <c r="CM503" s="273"/>
      <c r="CO503" s="157"/>
    </row>
    <row r="504" spans="1:93">
      <c r="A504" s="452" t="s">
        <v>4909</v>
      </c>
      <c r="B504" s="83" t="s">
        <v>709</v>
      </c>
      <c r="C504" s="129" t="s">
        <v>672</v>
      </c>
      <c r="D504" s="158" t="s">
        <v>3843</v>
      </c>
      <c r="E504" s="92" t="s">
        <v>3844</v>
      </c>
      <c r="F504" s="452" t="s">
        <v>4909</v>
      </c>
      <c r="G504" s="59" t="s">
        <v>1580</v>
      </c>
      <c r="H504" s="449" t="s">
        <v>3962</v>
      </c>
      <c r="I504" s="234">
        <v>30149.23</v>
      </c>
      <c r="J504" s="234">
        <v>0</v>
      </c>
      <c r="K504" s="234">
        <v>32.18</v>
      </c>
      <c r="L504" s="234">
        <v>0</v>
      </c>
      <c r="M504" s="85">
        <v>0</v>
      </c>
      <c r="N504" s="85">
        <v>0</v>
      </c>
      <c r="O504" s="234">
        <v>0</v>
      </c>
      <c r="P504" s="234">
        <v>217.4</v>
      </c>
      <c r="Q504" s="234">
        <v>0</v>
      </c>
      <c r="R504" s="234">
        <v>26435.81</v>
      </c>
      <c r="S504" s="234">
        <v>3528.1999999999971</v>
      </c>
      <c r="T504" s="227" t="s">
        <v>1581</v>
      </c>
      <c r="U504" s="496">
        <v>448</v>
      </c>
      <c r="V504" s="129" t="s">
        <v>672</v>
      </c>
      <c r="W504" s="158" t="s">
        <v>3843</v>
      </c>
      <c r="X504" s="92" t="s">
        <v>3844</v>
      </c>
      <c r="Y504" s="262">
        <v>3600700246044</v>
      </c>
      <c r="Z504" s="228" t="s">
        <v>1581</v>
      </c>
      <c r="AA504" s="266">
        <v>26653.210000000003</v>
      </c>
      <c r="AB504" s="66">
        <v>26435.81</v>
      </c>
      <c r="AC504" s="65"/>
      <c r="AD504" s="266"/>
      <c r="AE504" s="266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148"/>
      <c r="AW504" s="65"/>
      <c r="AX504" s="65">
        <v>0</v>
      </c>
      <c r="AY504" s="66"/>
      <c r="AZ504" s="66">
        <v>217.4</v>
      </c>
      <c r="BA504" s="74">
        <v>0</v>
      </c>
      <c r="BB504" s="66">
        <v>30181.41</v>
      </c>
      <c r="BC504" s="66">
        <v>3528.1999999999971</v>
      </c>
      <c r="BD504" s="252"/>
      <c r="BE504" s="170">
        <v>449</v>
      </c>
      <c r="BF504" s="101" t="s">
        <v>4057</v>
      </c>
      <c r="BG504" s="158" t="s">
        <v>3843</v>
      </c>
      <c r="BH504" s="92" t="s">
        <v>3844</v>
      </c>
      <c r="BI504" s="169">
        <v>26435.81</v>
      </c>
      <c r="BJ504" s="124">
        <v>26435.81</v>
      </c>
      <c r="BK504" s="124">
        <v>0</v>
      </c>
      <c r="BL504" s="158"/>
      <c r="BM504" s="48"/>
      <c r="BN504" s="67"/>
      <c r="BO504" s="67"/>
      <c r="BP504" s="59"/>
      <c r="BQ504" s="369" t="s">
        <v>4127</v>
      </c>
      <c r="BR504" s="380">
        <v>8</v>
      </c>
      <c r="BS504" s="381" t="s">
        <v>51</v>
      </c>
      <c r="BT504" s="383" t="s">
        <v>4128</v>
      </c>
      <c r="BU504" s="383" t="s">
        <v>133</v>
      </c>
      <c r="BV504" s="383" t="s">
        <v>128</v>
      </c>
      <c r="BW504" s="383">
        <v>60140</v>
      </c>
      <c r="BX504" s="385" t="s">
        <v>4129</v>
      </c>
      <c r="BY504" s="61"/>
      <c r="BZ504" s="495">
        <v>449</v>
      </c>
      <c r="CA504" s="320" t="b">
        <f>EXACT(A504,CH504)</f>
        <v>1</v>
      </c>
      <c r="CB504" s="318" t="b">
        <f>EXACT(D504,CF504)</f>
        <v>1</v>
      </c>
      <c r="CC504" s="318" t="b">
        <f>EXACT(E504,CG504)</f>
        <v>1</v>
      </c>
      <c r="CD504" s="502">
        <f>+S503-BC503</f>
        <v>0</v>
      </c>
      <c r="CE504" s="17" t="s">
        <v>672</v>
      </c>
      <c r="CF504" s="90" t="s">
        <v>3843</v>
      </c>
      <c r="CG504" s="103" t="s">
        <v>3844</v>
      </c>
      <c r="CH504" s="275">
        <v>3600700246044</v>
      </c>
      <c r="CJ504" s="51"/>
      <c r="CM504" s="273"/>
    </row>
    <row r="505" spans="1:93">
      <c r="A505" s="451" t="s">
        <v>5389</v>
      </c>
      <c r="B505" s="83" t="s">
        <v>709</v>
      </c>
      <c r="C505" s="237" t="s">
        <v>672</v>
      </c>
      <c r="D505" s="86" t="s">
        <v>5387</v>
      </c>
      <c r="E505" s="92" t="s">
        <v>5388</v>
      </c>
      <c r="F505" s="451" t="s">
        <v>5389</v>
      </c>
      <c r="G505" s="59" t="s">
        <v>1580</v>
      </c>
      <c r="H505" s="449" t="s">
        <v>5390</v>
      </c>
      <c r="I505" s="244">
        <v>32959.379999999997</v>
      </c>
      <c r="J505" s="310">
        <v>0</v>
      </c>
      <c r="K505" s="81">
        <v>0</v>
      </c>
      <c r="L505" s="81">
        <v>0</v>
      </c>
      <c r="M505" s="85">
        <v>0</v>
      </c>
      <c r="N505" s="81">
        <v>0</v>
      </c>
      <c r="O505" s="81">
        <v>0</v>
      </c>
      <c r="P505" s="85">
        <v>356.3</v>
      </c>
      <c r="Q505" s="81">
        <v>0</v>
      </c>
      <c r="R505" s="85">
        <v>4397</v>
      </c>
      <c r="S505" s="81">
        <v>28206.079999999998</v>
      </c>
      <c r="T505" s="227" t="s">
        <v>1581</v>
      </c>
      <c r="U505" s="496">
        <v>791</v>
      </c>
      <c r="V505" s="237" t="s">
        <v>672</v>
      </c>
      <c r="W505" s="86" t="s">
        <v>5387</v>
      </c>
      <c r="X505" s="92" t="s">
        <v>5388</v>
      </c>
      <c r="Y505" s="262">
        <v>3600700246052</v>
      </c>
      <c r="Z505" s="228" t="s">
        <v>1581</v>
      </c>
      <c r="AA505" s="54">
        <v>4753.3</v>
      </c>
      <c r="AB505" s="55">
        <v>3110</v>
      </c>
      <c r="AC505" s="56"/>
      <c r="AD505" s="175">
        <v>863</v>
      </c>
      <c r="AE505" s="175">
        <v>424</v>
      </c>
      <c r="AF505" s="55"/>
      <c r="AG505" s="55"/>
      <c r="AH505" s="55"/>
      <c r="AI505" s="55"/>
      <c r="AJ505" s="55"/>
      <c r="AK505" s="55"/>
      <c r="AL505" s="55"/>
      <c r="AM505" s="57"/>
      <c r="AN505" s="57"/>
      <c r="AO505" s="57"/>
      <c r="AP505" s="57"/>
      <c r="AQ505" s="58"/>
      <c r="AR505" s="58"/>
      <c r="AS505" s="57"/>
      <c r="AT505" s="57"/>
      <c r="AU505" s="57"/>
      <c r="AV505" s="147"/>
      <c r="AW505" s="57"/>
      <c r="AX505" s="57">
        <v>0</v>
      </c>
      <c r="AY505" s="58"/>
      <c r="AZ505" s="58">
        <v>356.3</v>
      </c>
      <c r="BA505" s="74">
        <v>0</v>
      </c>
      <c r="BB505" s="58">
        <v>32959.379999999997</v>
      </c>
      <c r="BC505" s="58">
        <v>28206.079999999998</v>
      </c>
      <c r="BD505" s="252"/>
      <c r="BE505" s="170">
        <v>792</v>
      </c>
      <c r="BF505" s="101" t="s">
        <v>5613</v>
      </c>
      <c r="BG505" s="158" t="s">
        <v>5387</v>
      </c>
      <c r="BH505" s="92" t="s">
        <v>5388</v>
      </c>
      <c r="BI505" s="124">
        <v>3110</v>
      </c>
      <c r="BJ505" s="124">
        <v>3110</v>
      </c>
      <c r="BK505" s="124">
        <v>0</v>
      </c>
      <c r="BL505" s="158"/>
      <c r="BM505" s="59" t="s">
        <v>690</v>
      </c>
      <c r="BN505" s="60"/>
      <c r="BO505" s="60"/>
      <c r="BP505" s="48"/>
      <c r="BQ505" s="368" t="s">
        <v>5781</v>
      </c>
      <c r="BR505" s="380" t="s">
        <v>718</v>
      </c>
      <c r="BS505" s="381" t="s">
        <v>709</v>
      </c>
      <c r="BT505" s="382" t="s">
        <v>2439</v>
      </c>
      <c r="BU505" s="383" t="s">
        <v>719</v>
      </c>
      <c r="BV505" s="384" t="s">
        <v>1581</v>
      </c>
      <c r="BW505" s="384">
        <v>60210</v>
      </c>
      <c r="BX505" s="385" t="s">
        <v>5782</v>
      </c>
      <c r="BY505" s="23"/>
      <c r="BZ505" s="495">
        <v>791</v>
      </c>
      <c r="CA505" s="320" t="b">
        <f>EXACT(A505,CH505)</f>
        <v>1</v>
      </c>
      <c r="CB505" s="318" t="b">
        <f>EXACT(D505,CF505)</f>
        <v>1</v>
      </c>
      <c r="CC505" s="318" t="b">
        <f>EXACT(E505,CG505)</f>
        <v>1</v>
      </c>
      <c r="CD505" s="502">
        <f>+S504-BC504</f>
        <v>0</v>
      </c>
      <c r="CE505" s="17" t="s">
        <v>672</v>
      </c>
      <c r="CF505" s="17" t="s">
        <v>5387</v>
      </c>
      <c r="CG505" s="103" t="s">
        <v>5388</v>
      </c>
      <c r="CH505" s="275">
        <v>3600700246052</v>
      </c>
      <c r="CM505" s="273"/>
      <c r="CO505" s="157"/>
    </row>
    <row r="506" spans="1:93">
      <c r="A506" s="452" t="s">
        <v>4469</v>
      </c>
      <c r="B506" s="83" t="s">
        <v>709</v>
      </c>
      <c r="C506" s="129" t="s">
        <v>672</v>
      </c>
      <c r="D506" s="158" t="s">
        <v>520</v>
      </c>
      <c r="E506" s="92" t="s">
        <v>2019</v>
      </c>
      <c r="F506" s="452" t="s">
        <v>4469</v>
      </c>
      <c r="G506" s="59" t="s">
        <v>1580</v>
      </c>
      <c r="H506" s="449" t="s">
        <v>1973</v>
      </c>
      <c r="I506" s="234">
        <v>27128.400000000001</v>
      </c>
      <c r="J506" s="234">
        <v>0</v>
      </c>
      <c r="K506" s="234">
        <v>120.83</v>
      </c>
      <c r="L506" s="234">
        <v>0</v>
      </c>
      <c r="M506" s="85">
        <v>1912</v>
      </c>
      <c r="N506" s="85">
        <v>0</v>
      </c>
      <c r="O506" s="234">
        <v>0</v>
      </c>
      <c r="P506" s="234">
        <v>0</v>
      </c>
      <c r="Q506" s="234">
        <v>0</v>
      </c>
      <c r="R506" s="234">
        <v>14930</v>
      </c>
      <c r="S506" s="234">
        <v>11031.230000000003</v>
      </c>
      <c r="T506" s="227" t="s">
        <v>1581</v>
      </c>
      <c r="U506" s="496">
        <v>1182</v>
      </c>
      <c r="V506" s="129" t="s">
        <v>672</v>
      </c>
      <c r="W506" s="158" t="s">
        <v>520</v>
      </c>
      <c r="X506" s="92" t="s">
        <v>2019</v>
      </c>
      <c r="Y506" s="262">
        <v>3600700260357</v>
      </c>
      <c r="Z506" s="228" t="s">
        <v>1581</v>
      </c>
      <c r="AA506" s="266">
        <v>18130</v>
      </c>
      <c r="AB506" s="66">
        <v>14930</v>
      </c>
      <c r="AC506" s="65"/>
      <c r="AD506" s="266"/>
      <c r="AE506" s="266">
        <v>0</v>
      </c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148"/>
      <c r="AW506" s="65"/>
      <c r="AX506" s="65">
        <v>3200</v>
      </c>
      <c r="AY506" s="66"/>
      <c r="AZ506" s="66">
        <v>0</v>
      </c>
      <c r="BA506" s="74">
        <v>0</v>
      </c>
      <c r="BB506" s="66">
        <v>29161.230000000003</v>
      </c>
      <c r="BC506" s="66">
        <v>11031.230000000003</v>
      </c>
      <c r="BD506" s="252"/>
      <c r="BE506" s="170">
        <v>1184</v>
      </c>
      <c r="BF506" s="101" t="s">
        <v>2360</v>
      </c>
      <c r="BG506" s="158" t="s">
        <v>520</v>
      </c>
      <c r="BH506" s="92" t="s">
        <v>2019</v>
      </c>
      <c r="BI506" s="169">
        <v>14930</v>
      </c>
      <c r="BJ506" s="124">
        <v>14930</v>
      </c>
      <c r="BK506" s="124">
        <v>0</v>
      </c>
      <c r="BL506" s="456"/>
      <c r="BM506" s="48"/>
      <c r="BN506" s="67"/>
      <c r="BO506" s="67"/>
      <c r="BP506" s="59"/>
      <c r="BQ506" s="369">
        <v>293</v>
      </c>
      <c r="BR506" s="380">
        <v>1</v>
      </c>
      <c r="BS506" s="381" t="s">
        <v>709</v>
      </c>
      <c r="BT506" s="383" t="s">
        <v>752</v>
      </c>
      <c r="BU506" s="383" t="s">
        <v>752</v>
      </c>
      <c r="BV506" s="383" t="s">
        <v>1581</v>
      </c>
      <c r="BW506" s="383">
        <v>60190</v>
      </c>
      <c r="BX506" s="385" t="s">
        <v>200</v>
      </c>
      <c r="BZ506" s="475">
        <v>1182</v>
      </c>
      <c r="CA506" s="320" t="b">
        <f>EXACT(A506,CH506)</f>
        <v>1</v>
      </c>
      <c r="CB506" s="318" t="b">
        <f>EXACT(D506,CF506)</f>
        <v>1</v>
      </c>
      <c r="CC506" s="318" t="b">
        <f>EXACT(E506,CG506)</f>
        <v>1</v>
      </c>
      <c r="CD506" s="502">
        <f>+S505-BC505</f>
        <v>0</v>
      </c>
      <c r="CE506" s="17" t="s">
        <v>672</v>
      </c>
      <c r="CF506" s="17" t="s">
        <v>520</v>
      </c>
      <c r="CG506" s="103" t="s">
        <v>2019</v>
      </c>
      <c r="CH506" s="275">
        <v>3600700260357</v>
      </c>
      <c r="CL506" s="51"/>
      <c r="CM506" s="273"/>
      <c r="CO506" s="157"/>
    </row>
    <row r="507" spans="1:93">
      <c r="A507" s="452" t="s">
        <v>4955</v>
      </c>
      <c r="B507" s="83" t="s">
        <v>709</v>
      </c>
      <c r="C507" s="331" t="s">
        <v>672</v>
      </c>
      <c r="D507" s="332" t="s">
        <v>268</v>
      </c>
      <c r="E507" s="333" t="s">
        <v>270</v>
      </c>
      <c r="F507" s="452" t="s">
        <v>4955</v>
      </c>
      <c r="G507" s="59" t="s">
        <v>1580</v>
      </c>
      <c r="H507" s="459" t="s">
        <v>1825</v>
      </c>
      <c r="I507" s="426">
        <v>13326.5</v>
      </c>
      <c r="J507" s="426">
        <v>0</v>
      </c>
      <c r="K507" s="426">
        <v>107.4</v>
      </c>
      <c r="L507" s="426">
        <v>0</v>
      </c>
      <c r="M507" s="427">
        <v>3039</v>
      </c>
      <c r="N507" s="427">
        <v>0</v>
      </c>
      <c r="O507" s="426">
        <v>0</v>
      </c>
      <c r="P507" s="426">
        <v>0</v>
      </c>
      <c r="Q507" s="426">
        <v>0</v>
      </c>
      <c r="R507" s="426">
        <v>14360</v>
      </c>
      <c r="S507" s="426">
        <v>896.97000000000116</v>
      </c>
      <c r="T507" s="227" t="s">
        <v>1581</v>
      </c>
      <c r="U507" s="496">
        <v>521</v>
      </c>
      <c r="V507" s="331" t="s">
        <v>672</v>
      </c>
      <c r="W507" s="332" t="s">
        <v>268</v>
      </c>
      <c r="X507" s="333" t="s">
        <v>270</v>
      </c>
      <c r="Y507" s="291">
        <v>3600700260438</v>
      </c>
      <c r="Z507" s="228" t="s">
        <v>1581</v>
      </c>
      <c r="AA507" s="335">
        <v>15575.93</v>
      </c>
      <c r="AB507" s="335">
        <v>14360</v>
      </c>
      <c r="AC507" s="334"/>
      <c r="AD507" s="336"/>
      <c r="AE507" s="336"/>
      <c r="AF507" s="334"/>
      <c r="AG507" s="334"/>
      <c r="AH507" s="334"/>
      <c r="AI507" s="334"/>
      <c r="AJ507" s="334"/>
      <c r="AK507" s="334"/>
      <c r="AL507" s="334"/>
      <c r="AM507" s="334"/>
      <c r="AN507" s="334"/>
      <c r="AO507" s="334"/>
      <c r="AP507" s="334"/>
      <c r="AQ507" s="334"/>
      <c r="AR507" s="334"/>
      <c r="AS507" s="334"/>
      <c r="AT507" s="334"/>
      <c r="AU507" s="334"/>
      <c r="AV507" s="337"/>
      <c r="AW507" s="334"/>
      <c r="AX507" s="334">
        <v>1215.93</v>
      </c>
      <c r="AY507" s="334"/>
      <c r="AZ507" s="334">
        <v>0</v>
      </c>
      <c r="BA507" s="334">
        <v>0</v>
      </c>
      <c r="BB507" s="334">
        <v>16472.900000000001</v>
      </c>
      <c r="BC507" s="334">
        <v>896.97000000000116</v>
      </c>
      <c r="BD507" s="338"/>
      <c r="BE507" s="170">
        <v>522</v>
      </c>
      <c r="BF507" s="463" t="s">
        <v>2207</v>
      </c>
      <c r="BG507" s="332" t="s">
        <v>268</v>
      </c>
      <c r="BH507" s="333" t="s">
        <v>270</v>
      </c>
      <c r="BI507" s="339">
        <v>14360</v>
      </c>
      <c r="BJ507" s="339">
        <v>14360</v>
      </c>
      <c r="BK507" s="339">
        <v>0</v>
      </c>
      <c r="BL507" s="332"/>
      <c r="BM507" s="334"/>
      <c r="BN507" s="334"/>
      <c r="BO507" s="334"/>
      <c r="BP507" s="334"/>
      <c r="BQ507" s="374" t="s">
        <v>873</v>
      </c>
      <c r="BR507" s="402" t="s">
        <v>727</v>
      </c>
      <c r="BS507" s="403" t="s">
        <v>874</v>
      </c>
      <c r="BT507" s="404" t="s">
        <v>2675</v>
      </c>
      <c r="BU507" s="404" t="s">
        <v>875</v>
      </c>
      <c r="BV507" s="404" t="s">
        <v>283</v>
      </c>
      <c r="BW507" s="405">
        <v>15250</v>
      </c>
      <c r="BX507" s="405" t="s">
        <v>2676</v>
      </c>
      <c r="BY507" s="340"/>
      <c r="BZ507" s="475">
        <v>522</v>
      </c>
      <c r="CA507" s="320" t="b">
        <f>EXACT(A507,CH507)</f>
        <v>1</v>
      </c>
      <c r="CB507" s="318" t="b">
        <f>EXACT(D507,CF507)</f>
        <v>1</v>
      </c>
      <c r="CC507" s="318" t="b">
        <f>EXACT(E507,CG507)</f>
        <v>1</v>
      </c>
      <c r="CD507" s="502">
        <f>+S506-BC506</f>
        <v>0</v>
      </c>
      <c r="CE507" s="17" t="s">
        <v>672</v>
      </c>
      <c r="CF507" s="17" t="s">
        <v>268</v>
      </c>
      <c r="CG507" s="103" t="s">
        <v>270</v>
      </c>
      <c r="CH507" s="275">
        <v>3600700260438</v>
      </c>
      <c r="CM507" s="273"/>
    </row>
    <row r="508" spans="1:93">
      <c r="A508" s="452" t="s">
        <v>7831</v>
      </c>
      <c r="B508" s="83" t="s">
        <v>709</v>
      </c>
      <c r="C508" s="237" t="s">
        <v>686</v>
      </c>
      <c r="D508" s="86" t="s">
        <v>7722</v>
      </c>
      <c r="E508" s="92" t="s">
        <v>7723</v>
      </c>
      <c r="F508" s="452" t="s">
        <v>7831</v>
      </c>
      <c r="G508" s="59" t="s">
        <v>1580</v>
      </c>
      <c r="H508" s="449" t="s">
        <v>7947</v>
      </c>
      <c r="I508" s="244">
        <v>38285.919999999998</v>
      </c>
      <c r="J508" s="310">
        <v>0</v>
      </c>
      <c r="K508" s="81">
        <v>0</v>
      </c>
      <c r="L508" s="81">
        <v>0</v>
      </c>
      <c r="M508" s="85">
        <v>0</v>
      </c>
      <c r="N508" s="81">
        <v>0</v>
      </c>
      <c r="O508" s="81">
        <v>0</v>
      </c>
      <c r="P508" s="85">
        <v>372.62</v>
      </c>
      <c r="Q508" s="81">
        <v>0</v>
      </c>
      <c r="R508" s="85">
        <v>6157</v>
      </c>
      <c r="S508" s="81">
        <v>31756.3</v>
      </c>
      <c r="T508" s="227" t="s">
        <v>1581</v>
      </c>
      <c r="U508" s="496">
        <v>890</v>
      </c>
      <c r="V508" s="237" t="s">
        <v>686</v>
      </c>
      <c r="W508" s="86" t="s">
        <v>7722</v>
      </c>
      <c r="X508" s="92" t="s">
        <v>7723</v>
      </c>
      <c r="Y508" s="262" t="s">
        <v>7831</v>
      </c>
      <c r="Z508" s="228" t="s">
        <v>1581</v>
      </c>
      <c r="AA508" s="54">
        <v>6529.62</v>
      </c>
      <c r="AB508" s="55">
        <v>4870</v>
      </c>
      <c r="AC508" s="56"/>
      <c r="AD508" s="175">
        <v>863</v>
      </c>
      <c r="AE508" s="175">
        <v>424</v>
      </c>
      <c r="AF508" s="55"/>
      <c r="AG508" s="55"/>
      <c r="AH508" s="55"/>
      <c r="AI508" s="55"/>
      <c r="AJ508" s="55"/>
      <c r="AK508" s="55"/>
      <c r="AL508" s="55"/>
      <c r="AM508" s="57"/>
      <c r="AN508" s="57"/>
      <c r="AO508" s="57"/>
      <c r="AP508" s="57"/>
      <c r="AQ508" s="58"/>
      <c r="AR508" s="58"/>
      <c r="AS508" s="57"/>
      <c r="AT508" s="57"/>
      <c r="AU508" s="57"/>
      <c r="AV508" s="147"/>
      <c r="AW508" s="57"/>
      <c r="AX508" s="57">
        <v>0</v>
      </c>
      <c r="AY508" s="58"/>
      <c r="AZ508" s="58">
        <v>372.62</v>
      </c>
      <c r="BA508" s="74">
        <v>0</v>
      </c>
      <c r="BB508" s="58">
        <v>38285.919999999998</v>
      </c>
      <c r="BC508" s="58">
        <v>31756.3</v>
      </c>
      <c r="BD508" s="252"/>
      <c r="BE508" s="170">
        <v>891</v>
      </c>
      <c r="BF508" s="101" t="s">
        <v>8343</v>
      </c>
      <c r="BG508" s="158" t="s">
        <v>7722</v>
      </c>
      <c r="BH508" s="92" t="s">
        <v>7723</v>
      </c>
      <c r="BI508" s="58">
        <v>4870</v>
      </c>
      <c r="BJ508" s="58">
        <v>4870</v>
      </c>
      <c r="BK508" s="58">
        <v>0</v>
      </c>
      <c r="BL508" s="158"/>
      <c r="BM508" s="59"/>
      <c r="BN508" s="60"/>
      <c r="BO508" s="60"/>
      <c r="BP508" s="48"/>
      <c r="BQ508" s="368">
        <v>414</v>
      </c>
      <c r="BR508" s="380">
        <v>1</v>
      </c>
      <c r="BS508" s="381" t="s">
        <v>51</v>
      </c>
      <c r="BT508" s="382" t="s">
        <v>8045</v>
      </c>
      <c r="BU508" s="383" t="s">
        <v>719</v>
      </c>
      <c r="BV508" s="384" t="s">
        <v>1581</v>
      </c>
      <c r="BW508" s="384">
        <v>60210</v>
      </c>
      <c r="BX508" s="385" t="s">
        <v>8046</v>
      </c>
      <c r="BY508" s="23"/>
      <c r="BZ508" s="475">
        <v>890</v>
      </c>
      <c r="CA508" s="320" t="b">
        <f>EXACT(A508,CH508)</f>
        <v>1</v>
      </c>
      <c r="CB508" s="318" t="b">
        <f>EXACT(D508,CF508)</f>
        <v>1</v>
      </c>
      <c r="CC508" s="318" t="b">
        <f>EXACT(E508,CG508)</f>
        <v>1</v>
      </c>
      <c r="CD508" s="502">
        <f>+S507-BC507</f>
        <v>0</v>
      </c>
      <c r="CE508" s="17" t="s">
        <v>686</v>
      </c>
      <c r="CF508" s="17" t="s">
        <v>7722</v>
      </c>
      <c r="CG508" s="103" t="s">
        <v>7723</v>
      </c>
      <c r="CH508" s="275" t="s">
        <v>7831</v>
      </c>
    </row>
    <row r="509" spans="1:93">
      <c r="A509" s="452" t="s">
        <v>4682</v>
      </c>
      <c r="B509" s="83" t="s">
        <v>709</v>
      </c>
      <c r="C509" s="129" t="s">
        <v>672</v>
      </c>
      <c r="D509" s="158" t="s">
        <v>2129</v>
      </c>
      <c r="E509" s="92" t="s">
        <v>3409</v>
      </c>
      <c r="F509" s="452" t="s">
        <v>4682</v>
      </c>
      <c r="G509" s="59" t="s">
        <v>1580</v>
      </c>
      <c r="H509" s="449" t="s">
        <v>3498</v>
      </c>
      <c r="I509" s="234">
        <v>27335.7</v>
      </c>
      <c r="J509" s="234">
        <v>0</v>
      </c>
      <c r="K509" s="234">
        <v>59.63</v>
      </c>
      <c r="L509" s="234">
        <v>0</v>
      </c>
      <c r="M509" s="85">
        <v>0</v>
      </c>
      <c r="N509" s="85">
        <v>0</v>
      </c>
      <c r="O509" s="234">
        <v>0</v>
      </c>
      <c r="P509" s="234">
        <v>0</v>
      </c>
      <c r="Q509" s="234">
        <v>0</v>
      </c>
      <c r="R509" s="234">
        <v>3517</v>
      </c>
      <c r="S509" s="234">
        <v>23878.33</v>
      </c>
      <c r="T509" s="227" t="s">
        <v>1581</v>
      </c>
      <c r="U509" s="496">
        <v>932</v>
      </c>
      <c r="V509" s="129" t="s">
        <v>672</v>
      </c>
      <c r="W509" s="158" t="s">
        <v>2129</v>
      </c>
      <c r="X509" s="92" t="s">
        <v>3409</v>
      </c>
      <c r="Y509" s="262">
        <v>3600700293697</v>
      </c>
      <c r="Z509" s="228" t="s">
        <v>1581</v>
      </c>
      <c r="AA509" s="266">
        <v>3517</v>
      </c>
      <c r="AB509" s="66">
        <v>2230</v>
      </c>
      <c r="AC509" s="65"/>
      <c r="AD509" s="266">
        <v>863</v>
      </c>
      <c r="AE509" s="266">
        <v>424</v>
      </c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6"/>
      <c r="AR509" s="66"/>
      <c r="AS509" s="65"/>
      <c r="AT509" s="65"/>
      <c r="AU509" s="65"/>
      <c r="AV509" s="148"/>
      <c r="AW509" s="65"/>
      <c r="AX509" s="65">
        <v>0</v>
      </c>
      <c r="AY509" s="66"/>
      <c r="AZ509" s="66">
        <v>0</v>
      </c>
      <c r="BA509" s="74">
        <v>0</v>
      </c>
      <c r="BB509" s="66">
        <v>27395.33</v>
      </c>
      <c r="BC509" s="66">
        <v>23878.33</v>
      </c>
      <c r="BD509" s="252"/>
      <c r="BE509" s="170">
        <v>933</v>
      </c>
      <c r="BF509" s="101" t="s">
        <v>3579</v>
      </c>
      <c r="BG509" s="158" t="s">
        <v>2129</v>
      </c>
      <c r="BH509" s="92" t="s">
        <v>3409</v>
      </c>
      <c r="BI509" s="169">
        <v>2230</v>
      </c>
      <c r="BJ509" s="124">
        <v>2230</v>
      </c>
      <c r="BK509" s="124">
        <v>0</v>
      </c>
      <c r="BL509" s="158"/>
      <c r="BM509" s="48"/>
      <c r="BN509" s="67"/>
      <c r="BO509" s="67"/>
      <c r="BP509" s="48"/>
      <c r="BQ509" s="368">
        <v>37</v>
      </c>
      <c r="BR509" s="380" t="s">
        <v>676</v>
      </c>
      <c r="BS509" s="381" t="s">
        <v>709</v>
      </c>
      <c r="BT509" s="382" t="s">
        <v>719</v>
      </c>
      <c r="BU509" s="383" t="s">
        <v>719</v>
      </c>
      <c r="BV509" s="384" t="s">
        <v>1581</v>
      </c>
      <c r="BW509" s="384">
        <v>60140</v>
      </c>
      <c r="BX509" s="385" t="s">
        <v>3700</v>
      </c>
      <c r="BY509" s="61"/>
      <c r="BZ509" s="475">
        <v>1444</v>
      </c>
      <c r="CA509" s="320" t="b">
        <f>EXACT(A509,CH509)</f>
        <v>1</v>
      </c>
      <c r="CB509" s="318" t="b">
        <f>EXACT(D509,CF509)</f>
        <v>1</v>
      </c>
      <c r="CC509" s="318" t="b">
        <f>EXACT(E509,CG509)</f>
        <v>1</v>
      </c>
      <c r="CD509" s="502">
        <f>+S508-BC508</f>
        <v>0</v>
      </c>
      <c r="CE509" s="17" t="s">
        <v>672</v>
      </c>
      <c r="CF509" s="17" t="s">
        <v>2129</v>
      </c>
      <c r="CG509" s="103" t="s">
        <v>3409</v>
      </c>
      <c r="CH509" s="275">
        <v>3600700293697</v>
      </c>
      <c r="CM509" s="273"/>
      <c r="CO509" s="157"/>
    </row>
    <row r="510" spans="1:93">
      <c r="A510" s="452" t="s">
        <v>5013</v>
      </c>
      <c r="B510" s="83" t="s">
        <v>709</v>
      </c>
      <c r="C510" s="238" t="s">
        <v>686</v>
      </c>
      <c r="D510" s="239" t="s">
        <v>530</v>
      </c>
      <c r="E510" s="240" t="s">
        <v>3862</v>
      </c>
      <c r="F510" s="452" t="s">
        <v>5013</v>
      </c>
      <c r="G510" s="59" t="s">
        <v>1580</v>
      </c>
      <c r="H510" s="449" t="s">
        <v>3976</v>
      </c>
      <c r="I510" s="418">
        <v>28618.1</v>
      </c>
      <c r="J510" s="418">
        <v>0</v>
      </c>
      <c r="K510" s="418">
        <v>25.28</v>
      </c>
      <c r="L510" s="418">
        <v>0</v>
      </c>
      <c r="M510" s="419">
        <v>0</v>
      </c>
      <c r="N510" s="419">
        <v>0</v>
      </c>
      <c r="O510" s="418">
        <v>0</v>
      </c>
      <c r="P510" s="418">
        <v>140.5</v>
      </c>
      <c r="Q510" s="418">
        <v>0</v>
      </c>
      <c r="R510" s="418">
        <v>16287</v>
      </c>
      <c r="S510" s="418">
        <v>9288.6499999999978</v>
      </c>
      <c r="T510" s="227" t="s">
        <v>1581</v>
      </c>
      <c r="U510" s="496">
        <v>631</v>
      </c>
      <c r="V510" s="238" t="s">
        <v>686</v>
      </c>
      <c r="W510" s="239" t="s">
        <v>530</v>
      </c>
      <c r="X510" s="240" t="s">
        <v>3862</v>
      </c>
      <c r="Y510" s="262">
        <v>3600700321232</v>
      </c>
      <c r="Z510" s="228" t="s">
        <v>1581</v>
      </c>
      <c r="AA510" s="266">
        <v>19354.73</v>
      </c>
      <c r="AB510" s="66">
        <v>15000</v>
      </c>
      <c r="AC510" s="65"/>
      <c r="AD510" s="266">
        <v>863</v>
      </c>
      <c r="AE510" s="266">
        <v>424</v>
      </c>
      <c r="AF510" s="65">
        <v>0</v>
      </c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>
        <v>0</v>
      </c>
      <c r="AS510" s="65"/>
      <c r="AT510" s="65"/>
      <c r="AU510" s="65"/>
      <c r="AV510" s="148"/>
      <c r="AW510" s="65"/>
      <c r="AX510" s="65">
        <v>2927.23</v>
      </c>
      <c r="AY510" s="65"/>
      <c r="AZ510" s="65">
        <v>140.5</v>
      </c>
      <c r="BA510" s="57">
        <v>0</v>
      </c>
      <c r="BB510" s="65">
        <v>28643.379999999997</v>
      </c>
      <c r="BC510" s="65">
        <v>9288.6499999999978</v>
      </c>
      <c r="BD510" s="252"/>
      <c r="BE510" s="170">
        <v>632</v>
      </c>
      <c r="BF510" s="282" t="s">
        <v>4071</v>
      </c>
      <c r="BG510" s="158" t="s">
        <v>530</v>
      </c>
      <c r="BH510" s="92" t="s">
        <v>3862</v>
      </c>
      <c r="BI510" s="171">
        <v>19100</v>
      </c>
      <c r="BJ510" s="172">
        <v>15000</v>
      </c>
      <c r="BK510" s="124">
        <v>4100</v>
      </c>
      <c r="BL510" s="158"/>
      <c r="BM510" s="48" t="s">
        <v>690</v>
      </c>
      <c r="BN510" s="67"/>
      <c r="BO510" s="67"/>
      <c r="BP510" s="59"/>
      <c r="BQ510" s="369" t="s">
        <v>4192</v>
      </c>
      <c r="BR510" s="380" t="s">
        <v>709</v>
      </c>
      <c r="BS510" s="381" t="s">
        <v>4173</v>
      </c>
      <c r="BT510" s="383" t="s">
        <v>133</v>
      </c>
      <c r="BU510" s="383" t="s">
        <v>133</v>
      </c>
      <c r="BV510" s="383" t="s">
        <v>128</v>
      </c>
      <c r="BW510" s="383">
        <v>60140</v>
      </c>
      <c r="BX510" s="385" t="s">
        <v>4193</v>
      </c>
      <c r="BZ510" s="475">
        <v>932</v>
      </c>
      <c r="CA510" s="320" t="b">
        <f>EXACT(A510,CH510)</f>
        <v>1</v>
      </c>
      <c r="CB510" s="318" t="b">
        <f>EXACT(D510,CF510)</f>
        <v>1</v>
      </c>
      <c r="CC510" s="318" t="b">
        <f>EXACT(E510,CG510)</f>
        <v>1</v>
      </c>
      <c r="CD510" s="502">
        <f>+S509-BC509</f>
        <v>0</v>
      </c>
      <c r="CE510" s="17" t="s">
        <v>686</v>
      </c>
      <c r="CF510" s="157" t="s">
        <v>530</v>
      </c>
      <c r="CG510" s="99" t="s">
        <v>3862</v>
      </c>
      <c r="CH510" s="311">
        <v>3600700321232</v>
      </c>
      <c r="CM510" s="273"/>
      <c r="CO510" s="157"/>
    </row>
    <row r="511" spans="1:93">
      <c r="A511" s="452" t="s">
        <v>4647</v>
      </c>
      <c r="B511" s="83" t="s">
        <v>709</v>
      </c>
      <c r="C511" s="129" t="s">
        <v>686</v>
      </c>
      <c r="D511" s="158" t="s">
        <v>602</v>
      </c>
      <c r="E511" s="92" t="s">
        <v>603</v>
      </c>
      <c r="F511" s="452" t="s">
        <v>4647</v>
      </c>
      <c r="G511" s="59" t="s">
        <v>1580</v>
      </c>
      <c r="H511" s="449" t="s">
        <v>649</v>
      </c>
      <c r="I511" s="234">
        <v>24148.799999999999</v>
      </c>
      <c r="J511" s="234">
        <v>0</v>
      </c>
      <c r="K511" s="234">
        <v>60.75</v>
      </c>
      <c r="L511" s="234">
        <v>0</v>
      </c>
      <c r="M511" s="85">
        <v>1963</v>
      </c>
      <c r="N511" s="85">
        <v>0</v>
      </c>
      <c r="O511" s="234">
        <v>0</v>
      </c>
      <c r="P511" s="234">
        <v>0</v>
      </c>
      <c r="Q511" s="234">
        <v>0</v>
      </c>
      <c r="R511" s="234">
        <v>15941.4</v>
      </c>
      <c r="S511" s="234">
        <v>10231.15</v>
      </c>
      <c r="T511" s="227" t="s">
        <v>1581</v>
      </c>
      <c r="U511" s="496">
        <v>998</v>
      </c>
      <c r="V511" s="129" t="s">
        <v>686</v>
      </c>
      <c r="W511" s="158" t="s">
        <v>602</v>
      </c>
      <c r="X511" s="92" t="s">
        <v>603</v>
      </c>
      <c r="Y511" s="262">
        <v>3600700327109</v>
      </c>
      <c r="Z511" s="228" t="s">
        <v>1581</v>
      </c>
      <c r="AA511" s="266">
        <v>15941.4</v>
      </c>
      <c r="AB511" s="66">
        <v>11500</v>
      </c>
      <c r="AC511" s="65"/>
      <c r="AD511" s="266">
        <v>863</v>
      </c>
      <c r="AE511" s="266">
        <v>424</v>
      </c>
      <c r="AF511" s="65">
        <v>3154.4</v>
      </c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148"/>
      <c r="AW511" s="65"/>
      <c r="AX511" s="65">
        <v>0</v>
      </c>
      <c r="AY511" s="66"/>
      <c r="AZ511" s="66">
        <v>0</v>
      </c>
      <c r="BA511" s="74">
        <v>0</v>
      </c>
      <c r="BB511" s="66">
        <v>26172.55</v>
      </c>
      <c r="BC511" s="66">
        <v>10231.15</v>
      </c>
      <c r="BD511" s="252"/>
      <c r="BE511" s="170">
        <v>999</v>
      </c>
      <c r="BF511" s="101" t="s">
        <v>1888</v>
      </c>
      <c r="BG511" s="158" t="s">
        <v>602</v>
      </c>
      <c r="BH511" s="92" t="s">
        <v>603</v>
      </c>
      <c r="BI511" s="66">
        <v>11500</v>
      </c>
      <c r="BJ511" s="58">
        <v>11500</v>
      </c>
      <c r="BK511" s="124">
        <v>0</v>
      </c>
      <c r="BL511" s="158"/>
      <c r="BM511" s="48"/>
      <c r="BN511" s="67"/>
      <c r="BO511" s="67"/>
      <c r="BP511" s="59"/>
      <c r="BQ511" s="370" t="s">
        <v>1963</v>
      </c>
      <c r="BR511" s="387" t="s">
        <v>778</v>
      </c>
      <c r="BS511" s="381" t="s">
        <v>709</v>
      </c>
      <c r="BT511" s="388" t="s">
        <v>719</v>
      </c>
      <c r="BU511" s="388" t="s">
        <v>719</v>
      </c>
      <c r="BV511" s="388" t="s">
        <v>1581</v>
      </c>
      <c r="BW511" s="389">
        <v>60140</v>
      </c>
      <c r="BX511" s="389" t="s">
        <v>1964</v>
      </c>
      <c r="BY511" s="76"/>
      <c r="BZ511" s="475">
        <v>632</v>
      </c>
      <c r="CA511" s="320" t="b">
        <f>EXACT(A511,CH511)</f>
        <v>1</v>
      </c>
      <c r="CB511" s="318" t="b">
        <f>EXACT(D511,CF511)</f>
        <v>1</v>
      </c>
      <c r="CC511" s="318" t="b">
        <f>EXACT(E511,CG511)</f>
        <v>1</v>
      </c>
      <c r="CD511" s="502">
        <f>+S510-BC510</f>
        <v>0</v>
      </c>
      <c r="CE511" s="17" t="s">
        <v>686</v>
      </c>
      <c r="CF511" s="17" t="s">
        <v>602</v>
      </c>
      <c r="CG511" s="103" t="s">
        <v>603</v>
      </c>
      <c r="CH511" s="275">
        <v>3600700327109</v>
      </c>
      <c r="CM511" s="273"/>
    </row>
    <row r="512" spans="1:93">
      <c r="A512" s="452" t="s">
        <v>4498</v>
      </c>
      <c r="B512" s="83" t="s">
        <v>709</v>
      </c>
      <c r="C512" s="129" t="s">
        <v>672</v>
      </c>
      <c r="D512" s="158" t="s">
        <v>1243</v>
      </c>
      <c r="E512" s="158" t="s">
        <v>3905</v>
      </c>
      <c r="F512" s="452" t="s">
        <v>4498</v>
      </c>
      <c r="G512" s="59" t="s">
        <v>1580</v>
      </c>
      <c r="H512" s="449" t="s">
        <v>4012</v>
      </c>
      <c r="I512" s="234">
        <v>51409.8</v>
      </c>
      <c r="J512" s="234">
        <v>0</v>
      </c>
      <c r="K512" s="234">
        <v>35.78</v>
      </c>
      <c r="L512" s="234">
        <v>0</v>
      </c>
      <c r="M512" s="85">
        <v>0</v>
      </c>
      <c r="N512" s="85">
        <v>0</v>
      </c>
      <c r="O512" s="234">
        <v>0</v>
      </c>
      <c r="P512" s="234">
        <v>1936.22</v>
      </c>
      <c r="Q512" s="234">
        <v>0</v>
      </c>
      <c r="R512" s="234">
        <v>4647</v>
      </c>
      <c r="S512" s="234">
        <v>44862.36</v>
      </c>
      <c r="T512" s="227" t="s">
        <v>1581</v>
      </c>
      <c r="U512" s="496">
        <v>1135</v>
      </c>
      <c r="V512" s="129" t="s">
        <v>672</v>
      </c>
      <c r="W512" s="158" t="s">
        <v>1243</v>
      </c>
      <c r="X512" s="158" t="s">
        <v>3905</v>
      </c>
      <c r="Y512" s="262">
        <v>3600700329764</v>
      </c>
      <c r="Z512" s="228" t="s">
        <v>1581</v>
      </c>
      <c r="AA512" s="54">
        <v>6583.22</v>
      </c>
      <c r="AB512" s="55">
        <v>3360</v>
      </c>
      <c r="AC512" s="56"/>
      <c r="AD512" s="175">
        <v>863</v>
      </c>
      <c r="AE512" s="175">
        <v>424</v>
      </c>
      <c r="AF512" s="55"/>
      <c r="AG512" s="55"/>
      <c r="AH512" s="55"/>
      <c r="AI512" s="55"/>
      <c r="AJ512" s="55"/>
      <c r="AK512" s="55"/>
      <c r="AL512" s="55"/>
      <c r="AM512" s="57"/>
      <c r="AN512" s="57"/>
      <c r="AO512" s="57"/>
      <c r="AP512" s="57"/>
      <c r="AQ512" s="58"/>
      <c r="AR512" s="58"/>
      <c r="AS512" s="57"/>
      <c r="AT512" s="57"/>
      <c r="AU512" s="57"/>
      <c r="AV512" s="147"/>
      <c r="AW512" s="57"/>
      <c r="AX512" s="57">
        <v>0</v>
      </c>
      <c r="AY512" s="58"/>
      <c r="AZ512" s="58">
        <v>1936.22</v>
      </c>
      <c r="BA512" s="74">
        <v>0</v>
      </c>
      <c r="BB512" s="58">
        <v>51445.58</v>
      </c>
      <c r="BC512" s="58">
        <v>44862.36</v>
      </c>
      <c r="BD512" s="252"/>
      <c r="BE512" s="170">
        <v>1136</v>
      </c>
      <c r="BF512" s="101" t="s">
        <v>4106</v>
      </c>
      <c r="BG512" s="158" t="s">
        <v>1243</v>
      </c>
      <c r="BH512" s="158" t="s">
        <v>3905</v>
      </c>
      <c r="BI512" s="124">
        <v>3360</v>
      </c>
      <c r="BJ512" s="124">
        <v>3360</v>
      </c>
      <c r="BK512" s="124">
        <v>0</v>
      </c>
      <c r="BL512" s="158"/>
      <c r="BM512" s="59"/>
      <c r="BN512" s="60"/>
      <c r="BO512" s="60"/>
      <c r="BP512" s="48"/>
      <c r="BQ512" s="368" t="s">
        <v>4205</v>
      </c>
      <c r="BR512" s="380" t="s">
        <v>2176</v>
      </c>
      <c r="BS512" s="381" t="s">
        <v>1899</v>
      </c>
      <c r="BT512" s="382" t="s">
        <v>133</v>
      </c>
      <c r="BU512" s="383" t="s">
        <v>133</v>
      </c>
      <c r="BV512" s="384" t="s">
        <v>128</v>
      </c>
      <c r="BW512" s="384">
        <v>60140</v>
      </c>
      <c r="BX512" s="385" t="s">
        <v>4206</v>
      </c>
      <c r="BY512" s="84"/>
      <c r="BZ512" s="475">
        <v>998</v>
      </c>
      <c r="CA512" s="320" t="b">
        <f>EXACT(A512,CH512)</f>
        <v>1</v>
      </c>
      <c r="CB512" s="318" t="b">
        <f>EXACT(D512,CF512)</f>
        <v>1</v>
      </c>
      <c r="CC512" s="318" t="b">
        <f>EXACT(E512,CG512)</f>
        <v>1</v>
      </c>
      <c r="CD512" s="502">
        <f>+S511-BC511</f>
        <v>0</v>
      </c>
      <c r="CE512" s="17" t="s">
        <v>672</v>
      </c>
      <c r="CF512" s="157" t="s">
        <v>1243</v>
      </c>
      <c r="CG512" s="103" t="s">
        <v>3905</v>
      </c>
      <c r="CH512" s="275">
        <v>3600700329764</v>
      </c>
      <c r="CL512" s="51"/>
      <c r="CM512" s="273"/>
      <c r="CO512" s="157"/>
    </row>
    <row r="513" spans="1:93">
      <c r="A513" s="452" t="s">
        <v>4986</v>
      </c>
      <c r="B513" s="83" t="s">
        <v>709</v>
      </c>
      <c r="C513" s="129" t="s">
        <v>695</v>
      </c>
      <c r="D513" s="158" t="s">
        <v>483</v>
      </c>
      <c r="E513" s="92" t="s">
        <v>484</v>
      </c>
      <c r="F513" s="452" t="s">
        <v>4986</v>
      </c>
      <c r="G513" s="59" t="s">
        <v>1580</v>
      </c>
      <c r="H513" s="449" t="s">
        <v>1834</v>
      </c>
      <c r="I513" s="234">
        <v>22807.200000000001</v>
      </c>
      <c r="J513" s="234">
        <v>0</v>
      </c>
      <c r="K513" s="234">
        <v>0</v>
      </c>
      <c r="L513" s="234">
        <v>0</v>
      </c>
      <c r="M513" s="85">
        <v>1794</v>
      </c>
      <c r="N513" s="85">
        <v>0</v>
      </c>
      <c r="O513" s="234">
        <v>0</v>
      </c>
      <c r="P513" s="234">
        <v>188.39</v>
      </c>
      <c r="Q513" s="234">
        <v>0</v>
      </c>
      <c r="R513" s="234">
        <v>1923</v>
      </c>
      <c r="S513" s="234">
        <v>22489.81</v>
      </c>
      <c r="T513" s="227" t="s">
        <v>1581</v>
      </c>
      <c r="U513" s="496">
        <v>573</v>
      </c>
      <c r="V513" s="129" t="s">
        <v>695</v>
      </c>
      <c r="W513" s="158" t="s">
        <v>483</v>
      </c>
      <c r="X513" s="92" t="s">
        <v>484</v>
      </c>
      <c r="Y513" s="262">
        <v>3600700333311</v>
      </c>
      <c r="Z513" s="228" t="s">
        <v>1581</v>
      </c>
      <c r="AA513" s="266">
        <v>2111.39</v>
      </c>
      <c r="AB513" s="66">
        <v>1060</v>
      </c>
      <c r="AC513" s="65"/>
      <c r="AD513" s="266">
        <v>863</v>
      </c>
      <c r="AE513" s="266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148"/>
      <c r="AW513" s="65"/>
      <c r="AX513" s="65">
        <v>0</v>
      </c>
      <c r="AY513" s="66"/>
      <c r="AZ513" s="66">
        <v>188.39</v>
      </c>
      <c r="BA513" s="74">
        <v>0</v>
      </c>
      <c r="BB513" s="66">
        <v>24601.200000000001</v>
      </c>
      <c r="BC513" s="66">
        <v>22489.81</v>
      </c>
      <c r="BD513" s="252"/>
      <c r="BE513" s="170">
        <v>574</v>
      </c>
      <c r="BF513" s="101" t="s">
        <v>7064</v>
      </c>
      <c r="BG513" s="158" t="s">
        <v>483</v>
      </c>
      <c r="BH513" s="92" t="s">
        <v>484</v>
      </c>
      <c r="BI513" s="169">
        <v>1060</v>
      </c>
      <c r="BJ513" s="124">
        <v>1060</v>
      </c>
      <c r="BK513" s="124">
        <v>0</v>
      </c>
      <c r="BL513" s="158"/>
      <c r="BM513" s="48"/>
      <c r="BN513" s="67"/>
      <c r="BO513" s="67"/>
      <c r="BP513" s="59"/>
      <c r="BQ513" s="369" t="s">
        <v>1430</v>
      </c>
      <c r="BR513" s="380" t="s">
        <v>709</v>
      </c>
      <c r="BS513" s="381" t="s">
        <v>452</v>
      </c>
      <c r="BT513" s="383" t="s">
        <v>719</v>
      </c>
      <c r="BU513" s="383" t="s">
        <v>719</v>
      </c>
      <c r="BV513" s="383" t="s">
        <v>1581</v>
      </c>
      <c r="BW513" s="383">
        <v>60140</v>
      </c>
      <c r="BX513" s="385" t="s">
        <v>1432</v>
      </c>
      <c r="BZ513" s="475">
        <v>1134</v>
      </c>
      <c r="CA513" s="320" t="b">
        <f>EXACT(A513,CH513)</f>
        <v>1</v>
      </c>
      <c r="CB513" s="318" t="b">
        <f>EXACT(D513,CF513)</f>
        <v>1</v>
      </c>
      <c r="CC513" s="318" t="b">
        <f>EXACT(E513,CG513)</f>
        <v>1</v>
      </c>
      <c r="CD513" s="502">
        <f>+S512-BC512</f>
        <v>0</v>
      </c>
      <c r="CE513" s="17" t="s">
        <v>695</v>
      </c>
      <c r="CF513" s="17" t="s">
        <v>483</v>
      </c>
      <c r="CG513" s="103" t="s">
        <v>484</v>
      </c>
      <c r="CH513" s="275">
        <v>3600700333311</v>
      </c>
      <c r="CI513" s="51"/>
      <c r="CJ513" s="51"/>
      <c r="CM513" s="273"/>
      <c r="CO513" s="157"/>
    </row>
    <row r="514" spans="1:93">
      <c r="A514" s="452" t="s">
        <v>4825</v>
      </c>
      <c r="B514" s="83" t="s">
        <v>709</v>
      </c>
      <c r="C514" s="129" t="s">
        <v>672</v>
      </c>
      <c r="D514" s="158" t="s">
        <v>2101</v>
      </c>
      <c r="E514" s="92" t="s">
        <v>2102</v>
      </c>
      <c r="F514" s="452" t="s">
        <v>4825</v>
      </c>
      <c r="G514" s="59" t="s">
        <v>1580</v>
      </c>
      <c r="H514" s="449" t="s">
        <v>2103</v>
      </c>
      <c r="I514" s="234">
        <v>22698</v>
      </c>
      <c r="J514" s="234">
        <v>0</v>
      </c>
      <c r="K514" s="234">
        <v>0</v>
      </c>
      <c r="L514" s="234">
        <v>0</v>
      </c>
      <c r="M514" s="85">
        <v>907</v>
      </c>
      <c r="N514" s="85">
        <v>0</v>
      </c>
      <c r="O514" s="234">
        <v>0</v>
      </c>
      <c r="P514" s="234">
        <v>0</v>
      </c>
      <c r="Q514" s="234">
        <v>0</v>
      </c>
      <c r="R514" s="234">
        <v>863</v>
      </c>
      <c r="S514" s="234">
        <v>22742</v>
      </c>
      <c r="T514" s="227" t="s">
        <v>1581</v>
      </c>
      <c r="U514" s="496">
        <v>306</v>
      </c>
      <c r="V514" s="129" t="s">
        <v>672</v>
      </c>
      <c r="W514" s="158" t="s">
        <v>2101</v>
      </c>
      <c r="X514" s="92" t="s">
        <v>2102</v>
      </c>
      <c r="Y514" s="262">
        <v>3600700333656</v>
      </c>
      <c r="Z514" s="228" t="s">
        <v>1581</v>
      </c>
      <c r="AA514" s="54">
        <v>863</v>
      </c>
      <c r="AB514" s="55">
        <v>0</v>
      </c>
      <c r="AC514" s="56"/>
      <c r="AD514" s="175">
        <v>863</v>
      </c>
      <c r="AE514" s="175"/>
      <c r="AF514" s="55"/>
      <c r="AG514" s="55"/>
      <c r="AH514" s="55">
        <v>0</v>
      </c>
      <c r="AI514" s="55"/>
      <c r="AJ514" s="55"/>
      <c r="AK514" s="55"/>
      <c r="AL514" s="55"/>
      <c r="AM514" s="57"/>
      <c r="AN514" s="57"/>
      <c r="AO514" s="57"/>
      <c r="AP514" s="57"/>
      <c r="AQ514" s="58"/>
      <c r="AR514" s="58"/>
      <c r="AS514" s="57"/>
      <c r="AT514" s="57"/>
      <c r="AU514" s="57"/>
      <c r="AV514" s="147"/>
      <c r="AW514" s="57"/>
      <c r="AX514" s="57">
        <v>0</v>
      </c>
      <c r="AY514" s="58"/>
      <c r="AZ514" s="58">
        <v>0</v>
      </c>
      <c r="BA514" s="74">
        <v>0</v>
      </c>
      <c r="BB514" s="58">
        <v>23605</v>
      </c>
      <c r="BC514" s="58">
        <v>22742</v>
      </c>
      <c r="BD514" s="252"/>
      <c r="BE514" s="170">
        <v>307</v>
      </c>
      <c r="BF514" s="101" t="s">
        <v>2153</v>
      </c>
      <c r="BG514" s="158" t="s">
        <v>2101</v>
      </c>
      <c r="BH514" s="92" t="s">
        <v>2102</v>
      </c>
      <c r="BI514" s="124">
        <v>0</v>
      </c>
      <c r="BJ514" s="124">
        <v>0</v>
      </c>
      <c r="BK514" s="124">
        <v>0</v>
      </c>
      <c r="BL514" s="158"/>
      <c r="BM514" s="59"/>
      <c r="BN514" s="60"/>
      <c r="BO514" s="60"/>
      <c r="BP514" s="48"/>
      <c r="BQ514" s="368">
        <v>159</v>
      </c>
      <c r="BR514" s="380" t="s">
        <v>1082</v>
      </c>
      <c r="BS514" s="381" t="s">
        <v>709</v>
      </c>
      <c r="BT514" s="382" t="s">
        <v>719</v>
      </c>
      <c r="BU514" s="383" t="s">
        <v>719</v>
      </c>
      <c r="BV514" s="384" t="s">
        <v>1581</v>
      </c>
      <c r="BW514" s="384">
        <v>60140</v>
      </c>
      <c r="BX514" s="385" t="s">
        <v>1104</v>
      </c>
      <c r="BY514" s="23"/>
      <c r="BZ514" s="475">
        <v>574</v>
      </c>
      <c r="CA514" s="320" t="b">
        <f>EXACT(A514,CH514)</f>
        <v>1</v>
      </c>
      <c r="CB514" s="318" t="b">
        <f>EXACT(D514,CF514)</f>
        <v>1</v>
      </c>
      <c r="CC514" s="318" t="b">
        <f>EXACT(E514,CG514)</f>
        <v>1</v>
      </c>
      <c r="CD514" s="502">
        <f>+S513-BC513</f>
        <v>0</v>
      </c>
      <c r="CE514" s="51" t="s">
        <v>672</v>
      </c>
      <c r="CF514" s="157" t="s">
        <v>2101</v>
      </c>
      <c r="CG514" s="99" t="s">
        <v>2102</v>
      </c>
      <c r="CH514" s="311">
        <v>3600700333656</v>
      </c>
      <c r="CI514" s="51"/>
      <c r="CM514" s="273"/>
      <c r="CO514" s="158"/>
    </row>
    <row r="515" spans="1:93">
      <c r="A515" s="452" t="s">
        <v>4984</v>
      </c>
      <c r="B515" s="83" t="s">
        <v>709</v>
      </c>
      <c r="C515" s="129" t="s">
        <v>686</v>
      </c>
      <c r="D515" s="158" t="s">
        <v>482</v>
      </c>
      <c r="E515" s="92" t="s">
        <v>531</v>
      </c>
      <c r="F515" s="452" t="s">
        <v>4984</v>
      </c>
      <c r="G515" s="59" t="s">
        <v>1580</v>
      </c>
      <c r="H515" s="449" t="s">
        <v>1833</v>
      </c>
      <c r="I515" s="234">
        <v>25490.400000000001</v>
      </c>
      <c r="J515" s="234">
        <v>0</v>
      </c>
      <c r="K515" s="234">
        <v>152.25</v>
      </c>
      <c r="L515" s="234">
        <v>0</v>
      </c>
      <c r="M515" s="85">
        <v>1970</v>
      </c>
      <c r="N515" s="85">
        <v>0</v>
      </c>
      <c r="O515" s="234">
        <v>0</v>
      </c>
      <c r="P515" s="234">
        <v>0</v>
      </c>
      <c r="Q515" s="234">
        <v>0</v>
      </c>
      <c r="R515" s="234">
        <v>2477</v>
      </c>
      <c r="S515" s="234">
        <v>25135.65</v>
      </c>
      <c r="T515" s="227" t="s">
        <v>1581</v>
      </c>
      <c r="U515" s="496">
        <v>571</v>
      </c>
      <c r="V515" s="129" t="s">
        <v>686</v>
      </c>
      <c r="W515" s="158" t="s">
        <v>482</v>
      </c>
      <c r="X515" s="92" t="s">
        <v>531</v>
      </c>
      <c r="Y515" s="262">
        <v>3600700336671</v>
      </c>
      <c r="Z515" s="228" t="s">
        <v>1581</v>
      </c>
      <c r="AA515" s="54">
        <v>2477</v>
      </c>
      <c r="AB515" s="55">
        <v>0</v>
      </c>
      <c r="AC515" s="56"/>
      <c r="AD515" s="175">
        <v>863</v>
      </c>
      <c r="AE515" s="175"/>
      <c r="AF515" s="55">
        <v>1614</v>
      </c>
      <c r="AG515" s="55"/>
      <c r="AH515" s="55"/>
      <c r="AI515" s="55"/>
      <c r="AJ515" s="55"/>
      <c r="AK515" s="55"/>
      <c r="AL515" s="55"/>
      <c r="AM515" s="57"/>
      <c r="AN515" s="57"/>
      <c r="AO515" s="57"/>
      <c r="AP515" s="57"/>
      <c r="AQ515" s="58"/>
      <c r="AR515" s="57"/>
      <c r="AS515" s="57"/>
      <c r="AT515" s="57"/>
      <c r="AU515" s="57"/>
      <c r="AV515" s="147"/>
      <c r="AW515" s="57"/>
      <c r="AX515" s="57">
        <v>0</v>
      </c>
      <c r="AY515" s="58"/>
      <c r="AZ515" s="58">
        <v>0</v>
      </c>
      <c r="BA515" s="74">
        <v>0</v>
      </c>
      <c r="BB515" s="58">
        <v>27612.65</v>
      </c>
      <c r="BC515" s="58">
        <v>25135.65</v>
      </c>
      <c r="BD515" s="252"/>
      <c r="BE515" s="170">
        <v>572</v>
      </c>
      <c r="BF515" s="101" t="s">
        <v>2215</v>
      </c>
      <c r="BG515" s="158" t="s">
        <v>482</v>
      </c>
      <c r="BH515" s="92" t="s">
        <v>531</v>
      </c>
      <c r="BI515" s="124">
        <v>0</v>
      </c>
      <c r="BJ515" s="124">
        <v>0</v>
      </c>
      <c r="BK515" s="124">
        <v>0</v>
      </c>
      <c r="BL515" s="158"/>
      <c r="BM515" s="59"/>
      <c r="BN515" s="60"/>
      <c r="BO515" s="60"/>
      <c r="BP515" s="59"/>
      <c r="BQ515" s="369" t="s">
        <v>1428</v>
      </c>
      <c r="BR515" s="380" t="s">
        <v>709</v>
      </c>
      <c r="BS515" s="381" t="s">
        <v>1429</v>
      </c>
      <c r="BT515" s="383" t="s">
        <v>719</v>
      </c>
      <c r="BU515" s="383" t="s">
        <v>719</v>
      </c>
      <c r="BV515" s="383" t="s">
        <v>1581</v>
      </c>
      <c r="BW515" s="383">
        <v>60140</v>
      </c>
      <c r="BX515" s="385"/>
      <c r="BY515" s="23"/>
      <c r="BZ515" s="495">
        <v>307</v>
      </c>
      <c r="CA515" s="320" t="b">
        <f>EXACT(A515,CH515)</f>
        <v>1</v>
      </c>
      <c r="CB515" s="318" t="b">
        <f>EXACT(D515,CF515)</f>
        <v>1</v>
      </c>
      <c r="CC515" s="318" t="b">
        <f>EXACT(E515,CG515)</f>
        <v>1</v>
      </c>
      <c r="CD515" s="502">
        <f>+S514-BC514</f>
        <v>0</v>
      </c>
      <c r="CE515" s="17" t="s">
        <v>686</v>
      </c>
      <c r="CF515" s="17" t="s">
        <v>482</v>
      </c>
      <c r="CG515" s="103" t="s">
        <v>531</v>
      </c>
      <c r="CH515" s="275">
        <v>3600700336671</v>
      </c>
      <c r="CI515" s="51"/>
      <c r="CL515" s="51"/>
      <c r="CM515" s="273"/>
      <c r="CO515" s="455"/>
    </row>
    <row r="516" spans="1:93">
      <c r="A516" s="452" t="s">
        <v>7523</v>
      </c>
      <c r="B516" s="83" t="s">
        <v>709</v>
      </c>
      <c r="C516" s="86" t="s">
        <v>672</v>
      </c>
      <c r="D516" s="86" t="s">
        <v>6844</v>
      </c>
      <c r="E516" s="86" t="s">
        <v>6845</v>
      </c>
      <c r="F516" s="452" t="s">
        <v>7523</v>
      </c>
      <c r="G516" s="59" t="s">
        <v>1580</v>
      </c>
      <c r="H516" s="449" t="s">
        <v>6970</v>
      </c>
      <c r="I516" s="234">
        <v>29493.29</v>
      </c>
      <c r="J516" s="234">
        <v>0</v>
      </c>
      <c r="K516" s="234">
        <v>0</v>
      </c>
      <c r="L516" s="234">
        <v>0</v>
      </c>
      <c r="M516" s="85">
        <v>0</v>
      </c>
      <c r="N516" s="85">
        <v>0</v>
      </c>
      <c r="O516" s="234">
        <v>0</v>
      </c>
      <c r="P516" s="234">
        <v>182.99</v>
      </c>
      <c r="Q516" s="234">
        <v>0</v>
      </c>
      <c r="R516" s="234">
        <v>28009.279999999999</v>
      </c>
      <c r="S516" s="234">
        <v>1301.0200000000004</v>
      </c>
      <c r="T516" s="227" t="s">
        <v>1581</v>
      </c>
      <c r="U516" s="496">
        <v>1228</v>
      </c>
      <c r="V516" s="86" t="s">
        <v>672</v>
      </c>
      <c r="W516" s="86" t="s">
        <v>6844</v>
      </c>
      <c r="X516" s="422" t="s">
        <v>6845</v>
      </c>
      <c r="Y516" s="262">
        <v>3600700343929</v>
      </c>
      <c r="Z516" s="228" t="s">
        <v>1581</v>
      </c>
      <c r="AA516" s="266">
        <v>28192.27</v>
      </c>
      <c r="AB516" s="66">
        <v>28009.279999999999</v>
      </c>
      <c r="AC516" s="65"/>
      <c r="AD516" s="266"/>
      <c r="AE516" s="266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>
        <v>0</v>
      </c>
      <c r="AP516" s="65"/>
      <c r="AQ516" s="66"/>
      <c r="AR516" s="66"/>
      <c r="AS516" s="65"/>
      <c r="AT516" s="65"/>
      <c r="AU516" s="65"/>
      <c r="AV516" s="148"/>
      <c r="AW516" s="65"/>
      <c r="AX516" s="65">
        <v>0</v>
      </c>
      <c r="AY516" s="66"/>
      <c r="AZ516" s="66">
        <v>182.99</v>
      </c>
      <c r="BA516" s="74">
        <v>0</v>
      </c>
      <c r="BB516" s="66">
        <v>29493.29</v>
      </c>
      <c r="BC516" s="66">
        <v>1301.0200000000004</v>
      </c>
      <c r="BD516" s="252"/>
      <c r="BE516" s="170">
        <v>1230</v>
      </c>
      <c r="BF516" s="101" t="s">
        <v>7159</v>
      </c>
      <c r="BG516" s="158" t="s">
        <v>6844</v>
      </c>
      <c r="BH516" s="158" t="s">
        <v>6845</v>
      </c>
      <c r="BI516" s="169">
        <v>28009.279999999999</v>
      </c>
      <c r="BJ516" s="124">
        <v>28009.279999999999</v>
      </c>
      <c r="BK516" s="124">
        <v>0</v>
      </c>
      <c r="BL516" s="158"/>
      <c r="BM516" s="48"/>
      <c r="BN516" s="67"/>
      <c r="BO516" s="67"/>
      <c r="BP516" s="48"/>
      <c r="BQ516" s="368" t="s">
        <v>7291</v>
      </c>
      <c r="BR516" s="381" t="s">
        <v>709</v>
      </c>
      <c r="BS516" s="380" t="s">
        <v>1431</v>
      </c>
      <c r="BT516" s="388" t="s">
        <v>133</v>
      </c>
      <c r="BU516" s="388" t="s">
        <v>719</v>
      </c>
      <c r="BV516" s="388" t="s">
        <v>2615</v>
      </c>
      <c r="BW516" s="389">
        <v>60140</v>
      </c>
      <c r="BX516" s="385" t="s">
        <v>7292</v>
      </c>
      <c r="BY516" s="61"/>
      <c r="BZ516" s="475">
        <v>572</v>
      </c>
      <c r="CA516" s="320" t="b">
        <f>EXACT(A516,CH516)</f>
        <v>1</v>
      </c>
      <c r="CB516" s="318" t="b">
        <f>EXACT(D516,CF516)</f>
        <v>1</v>
      </c>
      <c r="CC516" s="318" t="b">
        <f>EXACT(E516,CG516)</f>
        <v>1</v>
      </c>
      <c r="CD516" s="502">
        <f>+S515-BC515</f>
        <v>0</v>
      </c>
      <c r="CE516" s="17" t="s">
        <v>672</v>
      </c>
      <c r="CF516" s="17" t="s">
        <v>6844</v>
      </c>
      <c r="CG516" s="103" t="s">
        <v>6845</v>
      </c>
      <c r="CH516" s="275">
        <v>3600700343929</v>
      </c>
    </row>
    <row r="517" spans="1:93">
      <c r="A517" s="452" t="s">
        <v>7434</v>
      </c>
      <c r="B517" s="83" t="s">
        <v>709</v>
      </c>
      <c r="C517" s="242" t="s">
        <v>672</v>
      </c>
      <c r="D517" s="425" t="s">
        <v>3837</v>
      </c>
      <c r="E517" s="86" t="s">
        <v>6757</v>
      </c>
      <c r="F517" s="452" t="s">
        <v>7434</v>
      </c>
      <c r="G517" s="59" t="s">
        <v>1580</v>
      </c>
      <c r="H517" s="1" t="s">
        <v>6890</v>
      </c>
      <c r="I517" s="1">
        <v>41603.57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706.19</v>
      </c>
      <c r="Q517" s="1">
        <v>0</v>
      </c>
      <c r="R517" s="1">
        <v>5453</v>
      </c>
      <c r="S517" s="1">
        <v>35444.379999999997</v>
      </c>
      <c r="T517" s="227" t="s">
        <v>1581</v>
      </c>
      <c r="U517" s="496">
        <v>405</v>
      </c>
      <c r="V517" s="242" t="s">
        <v>672</v>
      </c>
      <c r="W517" s="425" t="s">
        <v>3837</v>
      </c>
      <c r="X517" s="422" t="s">
        <v>6757</v>
      </c>
      <c r="Y517" s="59">
        <v>3600700346626</v>
      </c>
      <c r="Z517" s="228" t="s">
        <v>1581</v>
      </c>
      <c r="AA517" s="59">
        <v>6159.1900000000005</v>
      </c>
      <c r="AB517" s="59">
        <v>4590</v>
      </c>
      <c r="AC517" s="59"/>
      <c r="AD517" s="59">
        <v>863</v>
      </c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>
        <v>0</v>
      </c>
      <c r="AY517" s="59"/>
      <c r="AZ517" s="59">
        <v>706.19</v>
      </c>
      <c r="BA517" s="59">
        <v>0</v>
      </c>
      <c r="BB517" s="59">
        <v>41603.57</v>
      </c>
      <c r="BC517" s="59">
        <v>35444.379999999997</v>
      </c>
      <c r="BD517" s="227"/>
      <c r="BE517" s="170">
        <v>406</v>
      </c>
      <c r="BF517" s="101" t="s">
        <v>7041</v>
      </c>
      <c r="BG517" s="1" t="s">
        <v>3837</v>
      </c>
      <c r="BH517" s="1" t="s">
        <v>6757</v>
      </c>
      <c r="BI517" s="121">
        <v>4590</v>
      </c>
      <c r="BJ517" s="121">
        <v>4590</v>
      </c>
      <c r="BK517" s="121">
        <v>0</v>
      </c>
      <c r="BL517" s="1"/>
      <c r="BM517" s="59"/>
      <c r="BN517" s="59"/>
      <c r="BO517" s="59"/>
      <c r="BP517" s="59"/>
      <c r="BQ517" s="369">
        <v>980</v>
      </c>
      <c r="BR517" s="380">
        <v>8</v>
      </c>
      <c r="BS517" s="381" t="s">
        <v>709</v>
      </c>
      <c r="BT517" s="383" t="s">
        <v>127</v>
      </c>
      <c r="BU517" s="383" t="s">
        <v>127</v>
      </c>
      <c r="BV517" s="383" t="s">
        <v>128</v>
      </c>
      <c r="BW517" s="383">
        <v>60220</v>
      </c>
      <c r="BX517" s="385" t="s">
        <v>7232</v>
      </c>
      <c r="BY517" s="51"/>
      <c r="BZ517" s="475">
        <v>1228</v>
      </c>
      <c r="CA517" s="320" t="b">
        <f>EXACT(A517,CH517)</f>
        <v>1</v>
      </c>
      <c r="CB517" s="318" t="b">
        <f>EXACT(D517,CF517)</f>
        <v>1</v>
      </c>
      <c r="CC517" s="318" t="b">
        <f>EXACT(E517,CG517)</f>
        <v>1</v>
      </c>
      <c r="CD517" s="502">
        <f>+S516-BC516</f>
        <v>0</v>
      </c>
      <c r="CE517" s="17" t="s">
        <v>672</v>
      </c>
      <c r="CF517" s="157" t="s">
        <v>3837</v>
      </c>
      <c r="CG517" s="99" t="s">
        <v>6757</v>
      </c>
      <c r="CH517" s="311">
        <v>3600700346626</v>
      </c>
      <c r="CM517" s="273"/>
      <c r="CO517" s="157"/>
    </row>
    <row r="518" spans="1:93">
      <c r="A518" s="452" t="s">
        <v>5052</v>
      </c>
      <c r="B518" s="83" t="s">
        <v>709</v>
      </c>
      <c r="C518" s="129" t="s">
        <v>672</v>
      </c>
      <c r="D518" s="158" t="s">
        <v>436</v>
      </c>
      <c r="E518" s="92" t="s">
        <v>437</v>
      </c>
      <c r="F518" s="452" t="s">
        <v>5052</v>
      </c>
      <c r="G518" s="59" t="s">
        <v>1580</v>
      </c>
      <c r="H518" s="449" t="s">
        <v>964</v>
      </c>
      <c r="I518" s="234">
        <v>25800</v>
      </c>
      <c r="J518" s="234">
        <v>0</v>
      </c>
      <c r="K518" s="234">
        <v>209.63</v>
      </c>
      <c r="L518" s="234">
        <v>0</v>
      </c>
      <c r="M518" s="85">
        <v>2832</v>
      </c>
      <c r="N518" s="85">
        <v>0</v>
      </c>
      <c r="O518" s="234">
        <v>0</v>
      </c>
      <c r="P518" s="234">
        <v>0</v>
      </c>
      <c r="Q518" s="234">
        <v>0</v>
      </c>
      <c r="R518" s="234">
        <v>18614</v>
      </c>
      <c r="S518" s="234">
        <v>8651.43</v>
      </c>
      <c r="T518" s="227" t="s">
        <v>1581</v>
      </c>
      <c r="U518" s="496">
        <v>704</v>
      </c>
      <c r="V518" s="129" t="s">
        <v>672</v>
      </c>
      <c r="W518" s="158" t="s">
        <v>436</v>
      </c>
      <c r="X518" s="92" t="s">
        <v>437</v>
      </c>
      <c r="Y518" s="262">
        <v>3600700348955</v>
      </c>
      <c r="Z518" s="228" t="s">
        <v>1581</v>
      </c>
      <c r="AA518" s="266">
        <v>20190.2</v>
      </c>
      <c r="AB518" s="65">
        <v>18190</v>
      </c>
      <c r="AC518" s="65"/>
      <c r="AD518" s="65"/>
      <c r="AE518" s="65">
        <v>424</v>
      </c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148"/>
      <c r="AW518" s="65"/>
      <c r="AX518" s="65">
        <v>1576.2</v>
      </c>
      <c r="AY518" s="65"/>
      <c r="AZ518" s="65">
        <v>0</v>
      </c>
      <c r="BA518" s="57">
        <v>0</v>
      </c>
      <c r="BB518" s="65">
        <v>28841.63</v>
      </c>
      <c r="BC518" s="65">
        <v>8651.43</v>
      </c>
      <c r="BD518" s="252"/>
      <c r="BE518" s="170">
        <v>705</v>
      </c>
      <c r="BF518" s="163" t="s">
        <v>2245</v>
      </c>
      <c r="BG518" s="158" t="s">
        <v>436</v>
      </c>
      <c r="BH518" s="92" t="s">
        <v>437</v>
      </c>
      <c r="BI518" s="171">
        <v>18190</v>
      </c>
      <c r="BJ518" s="172">
        <v>18190</v>
      </c>
      <c r="BK518" s="171">
        <v>0</v>
      </c>
      <c r="BL518" s="86"/>
      <c r="BM518" s="48" t="s">
        <v>690</v>
      </c>
      <c r="BN518" s="67"/>
      <c r="BO518" s="67"/>
      <c r="BP518" s="59"/>
      <c r="BQ518" s="369">
        <v>106</v>
      </c>
      <c r="BR518" s="380" t="s">
        <v>700</v>
      </c>
      <c r="BS518" s="381" t="s">
        <v>51</v>
      </c>
      <c r="BT518" s="382" t="s">
        <v>719</v>
      </c>
      <c r="BU518" s="383" t="s">
        <v>719</v>
      </c>
      <c r="BV518" s="383" t="s">
        <v>1581</v>
      </c>
      <c r="BW518" s="383">
        <v>60140</v>
      </c>
      <c r="BX518" s="389"/>
      <c r="BZ518" s="475">
        <v>406</v>
      </c>
      <c r="CA518" s="320" t="b">
        <f>EXACT(A518,CH518)</f>
        <v>1</v>
      </c>
      <c r="CB518" s="318" t="b">
        <f>EXACT(D518,CF518)</f>
        <v>1</v>
      </c>
      <c r="CC518" s="318" t="b">
        <f>EXACT(E518,CG518)</f>
        <v>1</v>
      </c>
      <c r="CD518" s="502">
        <f>+S517-BC517</f>
        <v>0</v>
      </c>
      <c r="CE518" s="17" t="s">
        <v>672</v>
      </c>
      <c r="CF518" s="17" t="s">
        <v>436</v>
      </c>
      <c r="CG518" s="103" t="s">
        <v>437</v>
      </c>
      <c r="CH518" s="275">
        <v>3600700348955</v>
      </c>
      <c r="CM518" s="273"/>
      <c r="CO518" s="157"/>
    </row>
    <row r="519" spans="1:93">
      <c r="A519" s="452" t="s">
        <v>4610</v>
      </c>
      <c r="B519" s="83" t="s">
        <v>709</v>
      </c>
      <c r="C519" s="129" t="s">
        <v>672</v>
      </c>
      <c r="D519" s="158" t="s">
        <v>1234</v>
      </c>
      <c r="E519" s="92" t="s">
        <v>437</v>
      </c>
      <c r="F519" s="452" t="s">
        <v>4610</v>
      </c>
      <c r="G519" s="59" t="s">
        <v>1580</v>
      </c>
      <c r="H519" s="449" t="s">
        <v>1037</v>
      </c>
      <c r="I519" s="234">
        <v>19935.82</v>
      </c>
      <c r="J519" s="234">
        <v>0</v>
      </c>
      <c r="K519" s="234">
        <v>0</v>
      </c>
      <c r="L519" s="234">
        <v>0</v>
      </c>
      <c r="M519" s="85">
        <v>1833</v>
      </c>
      <c r="N519" s="85">
        <v>0</v>
      </c>
      <c r="O519" s="234">
        <v>0</v>
      </c>
      <c r="P519" s="234">
        <v>0</v>
      </c>
      <c r="Q519" s="234">
        <v>0</v>
      </c>
      <c r="R519" s="234">
        <v>2932</v>
      </c>
      <c r="S519" s="234">
        <v>18836.82</v>
      </c>
      <c r="T519" s="227" t="s">
        <v>1581</v>
      </c>
      <c r="U519" s="496">
        <v>1048</v>
      </c>
      <c r="V519" s="129" t="s">
        <v>672</v>
      </c>
      <c r="W519" s="158" t="s">
        <v>1234</v>
      </c>
      <c r="X519" s="92" t="s">
        <v>437</v>
      </c>
      <c r="Y519" s="262">
        <v>3600700349030</v>
      </c>
      <c r="Z519" s="228" t="s">
        <v>1581</v>
      </c>
      <c r="AA519" s="54">
        <v>2932</v>
      </c>
      <c r="AB519" s="55">
        <v>1645</v>
      </c>
      <c r="AC519" s="56"/>
      <c r="AD519" s="175">
        <v>863</v>
      </c>
      <c r="AE519" s="175">
        <v>424</v>
      </c>
      <c r="AF519" s="55"/>
      <c r="AG519" s="55"/>
      <c r="AH519" s="55"/>
      <c r="AI519" s="55"/>
      <c r="AJ519" s="55"/>
      <c r="AK519" s="55"/>
      <c r="AL519" s="55"/>
      <c r="AM519" s="57"/>
      <c r="AN519" s="57"/>
      <c r="AO519" s="57"/>
      <c r="AP519" s="57"/>
      <c r="AQ519" s="58"/>
      <c r="AR519" s="58"/>
      <c r="AS519" s="57"/>
      <c r="AT519" s="57"/>
      <c r="AU519" s="57"/>
      <c r="AV519" s="147"/>
      <c r="AW519" s="57"/>
      <c r="AX519" s="57">
        <v>0</v>
      </c>
      <c r="AY519" s="58"/>
      <c r="AZ519" s="58">
        <v>0</v>
      </c>
      <c r="BA519" s="74">
        <v>0</v>
      </c>
      <c r="BB519" s="58">
        <v>21768.82</v>
      </c>
      <c r="BC519" s="58">
        <v>18836.82</v>
      </c>
      <c r="BD519" s="252"/>
      <c r="BE519" s="170">
        <v>1049</v>
      </c>
      <c r="BF519" s="101" t="s">
        <v>2324</v>
      </c>
      <c r="BG519" s="158" t="s">
        <v>1234</v>
      </c>
      <c r="BH519" s="92" t="s">
        <v>437</v>
      </c>
      <c r="BI519" s="124">
        <v>1645</v>
      </c>
      <c r="BJ519" s="124">
        <v>1645</v>
      </c>
      <c r="BK519" s="124">
        <v>0</v>
      </c>
      <c r="BL519" s="158"/>
      <c r="BM519" s="59"/>
      <c r="BN519" s="60"/>
      <c r="BO519" s="60"/>
      <c r="BP519" s="48"/>
      <c r="BQ519" s="368" t="s">
        <v>2703</v>
      </c>
      <c r="BR519" s="380" t="s">
        <v>2704</v>
      </c>
      <c r="BS519" s="381" t="s">
        <v>1349</v>
      </c>
      <c r="BT519" s="382" t="s">
        <v>719</v>
      </c>
      <c r="BU519" s="382" t="s">
        <v>719</v>
      </c>
      <c r="BV519" s="384" t="s">
        <v>1581</v>
      </c>
      <c r="BW519" s="384">
        <v>60140</v>
      </c>
      <c r="BX519" s="385" t="s">
        <v>1350</v>
      </c>
      <c r="BY519" s="23"/>
      <c r="BZ519" s="475">
        <v>704</v>
      </c>
      <c r="CA519" s="320" t="b">
        <f>EXACT(A519,CH519)</f>
        <v>1</v>
      </c>
      <c r="CB519" s="318" t="b">
        <f>EXACT(D519,CF519)</f>
        <v>1</v>
      </c>
      <c r="CC519" s="318" t="b">
        <f>EXACT(E519,CG519)</f>
        <v>1</v>
      </c>
      <c r="CD519" s="502">
        <f>+S518-BC518</f>
        <v>0</v>
      </c>
      <c r="CE519" s="17" t="s">
        <v>672</v>
      </c>
      <c r="CF519" s="17" t="s">
        <v>1234</v>
      </c>
      <c r="CG519" s="103" t="s">
        <v>437</v>
      </c>
      <c r="CH519" s="275">
        <v>3600700349030</v>
      </c>
      <c r="CM519" s="273"/>
      <c r="CO519" s="157"/>
    </row>
    <row r="520" spans="1:93">
      <c r="A520" s="452" t="s">
        <v>4439</v>
      </c>
      <c r="B520" s="83" t="s">
        <v>709</v>
      </c>
      <c r="C520" s="129" t="s">
        <v>686</v>
      </c>
      <c r="D520" s="158" t="s">
        <v>515</v>
      </c>
      <c r="E520" s="92" t="s">
        <v>437</v>
      </c>
      <c r="F520" s="452" t="s">
        <v>4439</v>
      </c>
      <c r="G520" s="59" t="s">
        <v>1580</v>
      </c>
      <c r="H520" s="449" t="s">
        <v>1983</v>
      </c>
      <c r="I520" s="234">
        <v>26832</v>
      </c>
      <c r="J520" s="234">
        <v>0</v>
      </c>
      <c r="K520" s="234">
        <v>137.78</v>
      </c>
      <c r="L520" s="234">
        <v>0</v>
      </c>
      <c r="M520" s="85">
        <v>1800</v>
      </c>
      <c r="N520" s="85">
        <v>0</v>
      </c>
      <c r="O520" s="234">
        <v>0</v>
      </c>
      <c r="P520" s="234">
        <v>0</v>
      </c>
      <c r="Q520" s="234">
        <v>0</v>
      </c>
      <c r="R520" s="234">
        <v>19330.63</v>
      </c>
      <c r="S520" s="234">
        <v>8088.1299999999974</v>
      </c>
      <c r="T520" s="227" t="s">
        <v>1581</v>
      </c>
      <c r="U520" s="496">
        <v>1231</v>
      </c>
      <c r="V520" s="129" t="s">
        <v>686</v>
      </c>
      <c r="W520" s="158" t="s">
        <v>515</v>
      </c>
      <c r="X520" s="92" t="s">
        <v>437</v>
      </c>
      <c r="Y520" s="262">
        <v>3600700349072</v>
      </c>
      <c r="Z520" s="228" t="s">
        <v>1581</v>
      </c>
      <c r="AA520" s="54">
        <v>20681.650000000001</v>
      </c>
      <c r="AB520" s="55">
        <v>18043.63</v>
      </c>
      <c r="AC520" s="56"/>
      <c r="AD520" s="175">
        <v>863</v>
      </c>
      <c r="AE520" s="175">
        <v>424</v>
      </c>
      <c r="AF520" s="55"/>
      <c r="AG520" s="55"/>
      <c r="AH520" s="55"/>
      <c r="AI520" s="55"/>
      <c r="AJ520" s="55"/>
      <c r="AK520" s="55"/>
      <c r="AL520" s="55"/>
      <c r="AM520" s="57"/>
      <c r="AN520" s="57"/>
      <c r="AO520" s="57"/>
      <c r="AP520" s="57"/>
      <c r="AQ520" s="58"/>
      <c r="AR520" s="58"/>
      <c r="AS520" s="57"/>
      <c r="AT520" s="57"/>
      <c r="AU520" s="57"/>
      <c r="AV520" s="147"/>
      <c r="AW520" s="57"/>
      <c r="AX520" s="57">
        <v>1351.02</v>
      </c>
      <c r="AY520" s="58"/>
      <c r="AZ520" s="58">
        <v>0</v>
      </c>
      <c r="BA520" s="74">
        <v>0</v>
      </c>
      <c r="BB520" s="58">
        <v>28769.78</v>
      </c>
      <c r="BC520" s="58">
        <v>8088.1299999999974</v>
      </c>
      <c r="BD520" s="252"/>
      <c r="BE520" s="170">
        <v>1233</v>
      </c>
      <c r="BF520" s="101" t="s">
        <v>99</v>
      </c>
      <c r="BG520" s="158" t="s">
        <v>515</v>
      </c>
      <c r="BH520" s="92" t="s">
        <v>437</v>
      </c>
      <c r="BI520" s="124">
        <v>18043.63</v>
      </c>
      <c r="BJ520" s="124">
        <v>18043.63</v>
      </c>
      <c r="BK520" s="124">
        <v>0</v>
      </c>
      <c r="BL520" s="158"/>
      <c r="BM520" s="59"/>
      <c r="BN520" s="60"/>
      <c r="BO520" s="60"/>
      <c r="BP520" s="59"/>
      <c r="BQ520" s="369">
        <v>106</v>
      </c>
      <c r="BR520" s="380" t="s">
        <v>700</v>
      </c>
      <c r="BS520" s="381" t="s">
        <v>709</v>
      </c>
      <c r="BT520" s="382" t="s">
        <v>719</v>
      </c>
      <c r="BU520" s="383" t="s">
        <v>719</v>
      </c>
      <c r="BV520" s="383" t="s">
        <v>1581</v>
      </c>
      <c r="BW520" s="383">
        <v>60140</v>
      </c>
      <c r="BX520" s="385" t="s">
        <v>395</v>
      </c>
      <c r="BY520" s="51"/>
      <c r="BZ520" s="475">
        <v>1048</v>
      </c>
      <c r="CA520" s="320" t="b">
        <f>EXACT(A520,CH520)</f>
        <v>1</v>
      </c>
      <c r="CB520" s="318" t="b">
        <f>EXACT(D520,CF520)</f>
        <v>1</v>
      </c>
      <c r="CC520" s="318" t="b">
        <f>EXACT(E520,CG520)</f>
        <v>1</v>
      </c>
      <c r="CD520" s="502">
        <f>+S519-BC519</f>
        <v>0</v>
      </c>
      <c r="CE520" s="51" t="s">
        <v>686</v>
      </c>
      <c r="CF520" s="157" t="s">
        <v>515</v>
      </c>
      <c r="CG520" s="99" t="s">
        <v>437</v>
      </c>
      <c r="CH520" s="275">
        <v>3600700349072</v>
      </c>
      <c r="CM520" s="273"/>
      <c r="CO520" s="157"/>
    </row>
    <row r="521" spans="1:93">
      <c r="A521" s="452" t="s">
        <v>4790</v>
      </c>
      <c r="B521" s="83" t="s">
        <v>709</v>
      </c>
      <c r="C521" s="129" t="s">
        <v>686</v>
      </c>
      <c r="D521" s="158" t="s">
        <v>1197</v>
      </c>
      <c r="E521" s="92" t="s">
        <v>437</v>
      </c>
      <c r="F521" s="452" t="s">
        <v>4790</v>
      </c>
      <c r="G521" s="59" t="s">
        <v>1580</v>
      </c>
      <c r="H521" s="449" t="s">
        <v>1772</v>
      </c>
      <c r="I521" s="234">
        <v>24819.599999999999</v>
      </c>
      <c r="J521" s="234">
        <v>0</v>
      </c>
      <c r="K521" s="234">
        <v>100.2</v>
      </c>
      <c r="L521" s="234">
        <v>0</v>
      </c>
      <c r="M521" s="85">
        <v>2282</v>
      </c>
      <c r="N521" s="85">
        <v>0</v>
      </c>
      <c r="O521" s="234">
        <v>0</v>
      </c>
      <c r="P521" s="234">
        <v>0</v>
      </c>
      <c r="Q521" s="234">
        <v>0</v>
      </c>
      <c r="R521" s="234">
        <v>15898</v>
      </c>
      <c r="S521" s="234">
        <v>9322.2900000000009</v>
      </c>
      <c r="T521" s="227" t="s">
        <v>1581</v>
      </c>
      <c r="U521" s="496">
        <v>255</v>
      </c>
      <c r="V521" s="129" t="s">
        <v>686</v>
      </c>
      <c r="W521" s="158" t="s">
        <v>1197</v>
      </c>
      <c r="X521" s="92" t="s">
        <v>437</v>
      </c>
      <c r="Y521" s="262">
        <v>3600700349102</v>
      </c>
      <c r="Z521" s="228" t="s">
        <v>1581</v>
      </c>
      <c r="AA521" s="55">
        <v>17879.509999999998</v>
      </c>
      <c r="AB521" s="55">
        <v>15035</v>
      </c>
      <c r="AC521" s="59"/>
      <c r="AD521" s="175">
        <v>863</v>
      </c>
      <c r="AE521" s="175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147"/>
      <c r="AW521" s="59"/>
      <c r="AX521" s="59">
        <v>1981.51</v>
      </c>
      <c r="AY521" s="59"/>
      <c r="AZ521" s="59">
        <v>0</v>
      </c>
      <c r="BA521" s="59">
        <v>0</v>
      </c>
      <c r="BB521" s="59">
        <v>27201.8</v>
      </c>
      <c r="BC521" s="59">
        <v>9322.2900000000009</v>
      </c>
      <c r="BD521" s="252"/>
      <c r="BE521" s="170">
        <v>256</v>
      </c>
      <c r="BF521" s="282" t="s">
        <v>1724</v>
      </c>
      <c r="BG521" s="158" t="s">
        <v>1197</v>
      </c>
      <c r="BH521" s="92" t="s">
        <v>437</v>
      </c>
      <c r="BI521" s="121">
        <v>15035</v>
      </c>
      <c r="BJ521" s="121">
        <v>15035</v>
      </c>
      <c r="BK521" s="124">
        <v>0</v>
      </c>
      <c r="BL521" s="158"/>
      <c r="BM521" s="59"/>
      <c r="BN521" s="59"/>
      <c r="BO521" s="59"/>
      <c r="BP521" s="48"/>
      <c r="BQ521" s="368">
        <v>8</v>
      </c>
      <c r="BR521" s="380" t="s">
        <v>709</v>
      </c>
      <c r="BS521" s="381" t="s">
        <v>23</v>
      </c>
      <c r="BT521" s="382" t="s">
        <v>11</v>
      </c>
      <c r="BU521" s="383" t="s">
        <v>719</v>
      </c>
      <c r="BV521" s="384" t="s">
        <v>1581</v>
      </c>
      <c r="BW521" s="384">
        <v>60210</v>
      </c>
      <c r="BX521" s="385" t="s">
        <v>1351</v>
      </c>
      <c r="BY521" s="76"/>
      <c r="BZ521" s="495">
        <v>1231</v>
      </c>
      <c r="CA521" s="320" t="b">
        <f>EXACT(A521,CH521)</f>
        <v>1</v>
      </c>
      <c r="CB521" s="318" t="b">
        <f>EXACT(D521,CF521)</f>
        <v>1</v>
      </c>
      <c r="CC521" s="318" t="b">
        <f>EXACT(E521,CG521)</f>
        <v>1</v>
      </c>
      <c r="CD521" s="502">
        <f>+S520-BC520</f>
        <v>0</v>
      </c>
      <c r="CE521" s="17" t="s">
        <v>686</v>
      </c>
      <c r="CF521" s="17" t="s">
        <v>1197</v>
      </c>
      <c r="CG521" s="103" t="s">
        <v>437</v>
      </c>
      <c r="CH521" s="275">
        <v>3600700349102</v>
      </c>
      <c r="CM521" s="273"/>
    </row>
    <row r="522" spans="1:93">
      <c r="A522" s="452" t="s">
        <v>4775</v>
      </c>
      <c r="B522" s="83" t="s">
        <v>709</v>
      </c>
      <c r="C522" s="129" t="s">
        <v>686</v>
      </c>
      <c r="D522" s="158" t="s">
        <v>319</v>
      </c>
      <c r="E522" s="92" t="s">
        <v>3400</v>
      </c>
      <c r="F522" s="452" t="s">
        <v>4775</v>
      </c>
      <c r="G522" s="59" t="s">
        <v>1580</v>
      </c>
      <c r="H522" s="449" t="s">
        <v>3489</v>
      </c>
      <c r="I522" s="234">
        <v>36570.800000000003</v>
      </c>
      <c r="J522" s="234">
        <v>0</v>
      </c>
      <c r="K522" s="234">
        <v>21.45</v>
      </c>
      <c r="L522" s="234">
        <v>0</v>
      </c>
      <c r="M522" s="85">
        <v>0</v>
      </c>
      <c r="N522" s="85">
        <v>0</v>
      </c>
      <c r="O522" s="234">
        <v>0</v>
      </c>
      <c r="P522" s="234">
        <v>537.94000000000005</v>
      </c>
      <c r="Q522" s="234">
        <v>0</v>
      </c>
      <c r="R522" s="234">
        <v>27061.49</v>
      </c>
      <c r="S522" s="234">
        <v>8992.82</v>
      </c>
      <c r="T522" s="227" t="s">
        <v>1581</v>
      </c>
      <c r="U522" s="496">
        <v>787</v>
      </c>
      <c r="V522" s="129" t="s">
        <v>686</v>
      </c>
      <c r="W522" s="158" t="s">
        <v>319</v>
      </c>
      <c r="X522" s="92" t="s">
        <v>3400</v>
      </c>
      <c r="Y522" s="262">
        <v>3600700352871</v>
      </c>
      <c r="Z522" s="228" t="s">
        <v>1581</v>
      </c>
      <c r="AA522" s="54">
        <v>27599.43</v>
      </c>
      <c r="AB522" s="55">
        <v>20174.490000000002</v>
      </c>
      <c r="AC522" s="56"/>
      <c r="AD522" s="175">
        <v>863</v>
      </c>
      <c r="AE522" s="175">
        <v>424</v>
      </c>
      <c r="AF522" s="55"/>
      <c r="AG522" s="55"/>
      <c r="AH522" s="55"/>
      <c r="AI522" s="55"/>
      <c r="AJ522" s="55"/>
      <c r="AK522" s="55"/>
      <c r="AL522" s="55"/>
      <c r="AM522" s="57"/>
      <c r="AN522" s="57"/>
      <c r="AO522" s="57"/>
      <c r="AP522" s="57"/>
      <c r="AQ522" s="58"/>
      <c r="AR522" s="57">
        <v>5600</v>
      </c>
      <c r="AS522" s="57"/>
      <c r="AT522" s="57"/>
      <c r="AU522" s="57"/>
      <c r="AV522" s="147"/>
      <c r="AW522" s="57"/>
      <c r="AX522" s="57">
        <v>0</v>
      </c>
      <c r="AY522" s="58"/>
      <c r="AZ522" s="58">
        <v>537.94000000000005</v>
      </c>
      <c r="BA522" s="74">
        <v>0</v>
      </c>
      <c r="BB522" s="58">
        <v>36592.25</v>
      </c>
      <c r="BC522" s="58">
        <v>8992.82</v>
      </c>
      <c r="BD522" s="252"/>
      <c r="BE522" s="170">
        <v>788</v>
      </c>
      <c r="BF522" s="101" t="s">
        <v>3569</v>
      </c>
      <c r="BG522" s="158" t="s">
        <v>319</v>
      </c>
      <c r="BH522" s="92" t="s">
        <v>3400</v>
      </c>
      <c r="BI522" s="124">
        <v>20174.490000000002</v>
      </c>
      <c r="BJ522" s="124">
        <v>20174.490000000002</v>
      </c>
      <c r="BK522" s="124">
        <v>0</v>
      </c>
      <c r="BL522" s="158"/>
      <c r="BM522" s="59"/>
      <c r="BN522" s="60"/>
      <c r="BO522" s="60"/>
      <c r="BP522" s="48"/>
      <c r="BQ522" s="368" t="s">
        <v>3613</v>
      </c>
      <c r="BR522" s="380" t="s">
        <v>700</v>
      </c>
      <c r="BS522" s="381" t="s">
        <v>8</v>
      </c>
      <c r="BT522" s="382" t="s">
        <v>719</v>
      </c>
      <c r="BU522" s="383" t="s">
        <v>719</v>
      </c>
      <c r="BV522" s="384" t="s">
        <v>1581</v>
      </c>
      <c r="BW522" s="384">
        <v>60140</v>
      </c>
      <c r="BX522" s="385" t="s">
        <v>3614</v>
      </c>
      <c r="BZ522" s="475">
        <v>256</v>
      </c>
      <c r="CA522" s="320" t="b">
        <f>EXACT(A522,CH522)</f>
        <v>1</v>
      </c>
      <c r="CB522" s="318" t="b">
        <f>EXACT(D522,CF522)</f>
        <v>1</v>
      </c>
      <c r="CC522" s="318" t="b">
        <f>EXACT(E522,CG522)</f>
        <v>1</v>
      </c>
      <c r="CD522" s="502">
        <f>+S521-BC521</f>
        <v>0</v>
      </c>
      <c r="CE522" s="51" t="s">
        <v>686</v>
      </c>
      <c r="CF522" s="17" t="s">
        <v>319</v>
      </c>
      <c r="CG522" s="103" t="s">
        <v>3400</v>
      </c>
      <c r="CH522" s="311">
        <v>3600700352871</v>
      </c>
      <c r="CI522" s="51"/>
      <c r="CJ522" s="51"/>
      <c r="CM522" s="273"/>
      <c r="CO522" s="455"/>
    </row>
    <row r="523" spans="1:93">
      <c r="A523" s="452" t="s">
        <v>4590</v>
      </c>
      <c r="B523" s="83" t="s">
        <v>709</v>
      </c>
      <c r="C523" s="129" t="s">
        <v>686</v>
      </c>
      <c r="D523" s="158" t="s">
        <v>2090</v>
      </c>
      <c r="E523" s="92" t="s">
        <v>572</v>
      </c>
      <c r="F523" s="452" t="s">
        <v>4590</v>
      </c>
      <c r="G523" s="59" t="s">
        <v>1580</v>
      </c>
      <c r="H523" s="449" t="s">
        <v>2091</v>
      </c>
      <c r="I523" s="234">
        <v>26481</v>
      </c>
      <c r="J523" s="234">
        <v>0</v>
      </c>
      <c r="K523" s="234">
        <v>28.58</v>
      </c>
      <c r="L523" s="234">
        <v>0</v>
      </c>
      <c r="M523" s="85">
        <v>886</v>
      </c>
      <c r="N523" s="85">
        <v>0</v>
      </c>
      <c r="O523" s="234">
        <v>0</v>
      </c>
      <c r="P523" s="234">
        <v>0</v>
      </c>
      <c r="Q523" s="234">
        <v>0</v>
      </c>
      <c r="R523" s="234">
        <v>19652</v>
      </c>
      <c r="S523" s="234">
        <v>7743.5800000000017</v>
      </c>
      <c r="T523" s="227" t="s">
        <v>1581</v>
      </c>
      <c r="U523" s="496">
        <v>232</v>
      </c>
      <c r="V523" s="129" t="s">
        <v>686</v>
      </c>
      <c r="W523" s="158" t="s">
        <v>2090</v>
      </c>
      <c r="X523" s="92" t="s">
        <v>572</v>
      </c>
      <c r="Y523" s="262">
        <v>3600700355846</v>
      </c>
      <c r="Z523" s="228" t="s">
        <v>1581</v>
      </c>
      <c r="AA523" s="54">
        <v>19652</v>
      </c>
      <c r="AB523" s="55">
        <v>18365</v>
      </c>
      <c r="AC523" s="56"/>
      <c r="AD523" s="175">
        <v>863</v>
      </c>
      <c r="AE523" s="175">
        <v>424</v>
      </c>
      <c r="AF523" s="55"/>
      <c r="AG523" s="55"/>
      <c r="AH523" s="55"/>
      <c r="AI523" s="55"/>
      <c r="AJ523" s="55"/>
      <c r="AK523" s="55"/>
      <c r="AL523" s="55"/>
      <c r="AM523" s="57"/>
      <c r="AN523" s="57"/>
      <c r="AO523" s="57"/>
      <c r="AP523" s="57"/>
      <c r="AQ523" s="58"/>
      <c r="AR523" s="58"/>
      <c r="AS523" s="57"/>
      <c r="AT523" s="57"/>
      <c r="AU523" s="57"/>
      <c r="AV523" s="147"/>
      <c r="AW523" s="57"/>
      <c r="AX523" s="57">
        <v>0</v>
      </c>
      <c r="AY523" s="58"/>
      <c r="AZ523" s="58">
        <v>0</v>
      </c>
      <c r="BA523" s="74">
        <v>0</v>
      </c>
      <c r="BB523" s="58">
        <v>27395.58</v>
      </c>
      <c r="BC523" s="58">
        <v>7743.5800000000017</v>
      </c>
      <c r="BD523" s="252"/>
      <c r="BE523" s="170">
        <v>233</v>
      </c>
      <c r="BF523" s="101" t="s">
        <v>2149</v>
      </c>
      <c r="BG523" s="158" t="s">
        <v>2090</v>
      </c>
      <c r="BH523" s="92" t="s">
        <v>572</v>
      </c>
      <c r="BI523" s="124">
        <v>18365</v>
      </c>
      <c r="BJ523" s="124">
        <v>18365</v>
      </c>
      <c r="BK523" s="124">
        <v>0</v>
      </c>
      <c r="BL523" s="158"/>
      <c r="BM523" s="59"/>
      <c r="BN523" s="60"/>
      <c r="BO523" s="60"/>
      <c r="BP523" s="48"/>
      <c r="BQ523" s="368" t="s">
        <v>1087</v>
      </c>
      <c r="BR523" s="380" t="s">
        <v>138</v>
      </c>
      <c r="BS523" s="381" t="s">
        <v>709</v>
      </c>
      <c r="BT523" s="382" t="s">
        <v>719</v>
      </c>
      <c r="BU523" s="383" t="s">
        <v>719</v>
      </c>
      <c r="BV523" s="384" t="s">
        <v>1581</v>
      </c>
      <c r="BW523" s="384">
        <v>60140</v>
      </c>
      <c r="BX523" s="385" t="s">
        <v>1088</v>
      </c>
      <c r="BY523" s="76"/>
      <c r="BZ523" s="495">
        <v>787</v>
      </c>
      <c r="CA523" s="320" t="b">
        <f>EXACT(A523,CH523)</f>
        <v>1</v>
      </c>
      <c r="CB523" s="318" t="b">
        <f>EXACT(D523,CF523)</f>
        <v>1</v>
      </c>
      <c r="CC523" s="318" t="b">
        <f>EXACT(E523,CG523)</f>
        <v>1</v>
      </c>
      <c r="CD523" s="502">
        <f>+S522-BC522</f>
        <v>0</v>
      </c>
      <c r="CE523" s="51" t="s">
        <v>686</v>
      </c>
      <c r="CF523" s="157" t="s">
        <v>2090</v>
      </c>
      <c r="CG523" s="99" t="s">
        <v>572</v>
      </c>
      <c r="CH523" s="311">
        <v>3600700355846</v>
      </c>
      <c r="CJ523" s="51"/>
      <c r="CM523" s="273"/>
      <c r="CO523" s="158"/>
    </row>
    <row r="524" spans="1:93">
      <c r="A524" s="451" t="s">
        <v>7851</v>
      </c>
      <c r="B524" s="83" t="s">
        <v>709</v>
      </c>
      <c r="C524" s="129" t="s">
        <v>686</v>
      </c>
      <c r="D524" s="158" t="s">
        <v>7743</v>
      </c>
      <c r="E524" s="92" t="s">
        <v>7744</v>
      </c>
      <c r="F524" s="451" t="s">
        <v>7851</v>
      </c>
      <c r="G524" s="59" t="s">
        <v>1580</v>
      </c>
      <c r="H524" s="449" t="s">
        <v>7969</v>
      </c>
      <c r="I524" s="234">
        <v>49027.6</v>
      </c>
      <c r="J524" s="234">
        <v>0</v>
      </c>
      <c r="K524" s="234">
        <v>0</v>
      </c>
      <c r="L524" s="234">
        <v>0</v>
      </c>
      <c r="M524" s="85">
        <v>0</v>
      </c>
      <c r="N524" s="85">
        <v>0</v>
      </c>
      <c r="O524" s="234">
        <v>0</v>
      </c>
      <c r="P524" s="234">
        <v>1252.4100000000001</v>
      </c>
      <c r="Q524" s="234">
        <v>0</v>
      </c>
      <c r="R524" s="234">
        <v>13542</v>
      </c>
      <c r="S524" s="234">
        <v>34233.19</v>
      </c>
      <c r="T524" s="227" t="s">
        <v>1581</v>
      </c>
      <c r="U524" s="496">
        <v>1146</v>
      </c>
      <c r="V524" s="129" t="s">
        <v>686</v>
      </c>
      <c r="W524" s="158" t="s">
        <v>7743</v>
      </c>
      <c r="X524" s="92" t="s">
        <v>7744</v>
      </c>
      <c r="Y524" s="262" t="s">
        <v>7851</v>
      </c>
      <c r="Z524" s="228" t="s">
        <v>1581</v>
      </c>
      <c r="AA524" s="266">
        <v>14794.41</v>
      </c>
      <c r="AB524" s="66">
        <v>12255</v>
      </c>
      <c r="AC524" s="65"/>
      <c r="AD524" s="266">
        <v>863</v>
      </c>
      <c r="AE524" s="266">
        <v>424</v>
      </c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148"/>
      <c r="AW524" s="65"/>
      <c r="AX524" s="65">
        <v>0</v>
      </c>
      <c r="AY524" s="65"/>
      <c r="AZ524" s="65">
        <v>1252.4100000000001</v>
      </c>
      <c r="BA524" s="57">
        <v>0</v>
      </c>
      <c r="BB524" s="65">
        <v>49027.6</v>
      </c>
      <c r="BC524" s="65">
        <v>34233.19</v>
      </c>
      <c r="BD524" s="252"/>
      <c r="BE524" s="170">
        <v>1147</v>
      </c>
      <c r="BF524" s="282" t="s">
        <v>8364</v>
      </c>
      <c r="BG524" s="158" t="s">
        <v>7743</v>
      </c>
      <c r="BH524" s="92" t="s">
        <v>7744</v>
      </c>
      <c r="BI524" s="171">
        <v>12255</v>
      </c>
      <c r="BJ524" s="172">
        <v>12255</v>
      </c>
      <c r="BK524" s="171">
        <v>0</v>
      </c>
      <c r="BL524" s="158"/>
      <c r="BM524" s="48"/>
      <c r="BN524" s="67"/>
      <c r="BO524" s="67"/>
      <c r="BP524" s="59"/>
      <c r="BQ524" s="369" t="s">
        <v>8126</v>
      </c>
      <c r="BR524" s="380">
        <v>4</v>
      </c>
      <c r="BS524" s="381" t="s">
        <v>1431</v>
      </c>
      <c r="BT524" s="383" t="s">
        <v>719</v>
      </c>
      <c r="BU524" s="383" t="s">
        <v>719</v>
      </c>
      <c r="BV524" s="384" t="s">
        <v>1581</v>
      </c>
      <c r="BW524" s="384">
        <v>60140</v>
      </c>
      <c r="BX524" s="385" t="s">
        <v>8127</v>
      </c>
      <c r="BY524" s="70"/>
      <c r="BZ524" s="495">
        <v>233</v>
      </c>
      <c r="CA524" s="320" t="b">
        <f>EXACT(A524,CH524)</f>
        <v>1</v>
      </c>
      <c r="CB524" s="318" t="b">
        <f>EXACT(D524,CF524)</f>
        <v>1</v>
      </c>
      <c r="CC524" s="318" t="b">
        <f>EXACT(E524,CG524)</f>
        <v>1</v>
      </c>
      <c r="CD524" s="502">
        <f>+S523-BC523</f>
        <v>0</v>
      </c>
      <c r="CE524" s="51" t="s">
        <v>686</v>
      </c>
      <c r="CF524" s="157" t="s">
        <v>7743</v>
      </c>
      <c r="CG524" s="99" t="s">
        <v>7744</v>
      </c>
      <c r="CH524" s="311" t="s">
        <v>7851</v>
      </c>
      <c r="CI524" s="51"/>
      <c r="CM524" s="273"/>
      <c r="CO524" s="453"/>
    </row>
    <row r="525" spans="1:93">
      <c r="A525" s="452" t="s">
        <v>4840</v>
      </c>
      <c r="B525" s="83" t="s">
        <v>709</v>
      </c>
      <c r="C525" s="129" t="s">
        <v>686</v>
      </c>
      <c r="D525" s="158" t="s">
        <v>413</v>
      </c>
      <c r="E525" s="92" t="s">
        <v>414</v>
      </c>
      <c r="F525" s="452" t="s">
        <v>4840</v>
      </c>
      <c r="G525" s="59" t="s">
        <v>1580</v>
      </c>
      <c r="H525" s="449" t="s">
        <v>1787</v>
      </c>
      <c r="I525" s="234">
        <v>21217.7</v>
      </c>
      <c r="J525" s="234">
        <v>0</v>
      </c>
      <c r="K525" s="234">
        <v>114.6</v>
      </c>
      <c r="L525" s="234">
        <v>0</v>
      </c>
      <c r="M525" s="85">
        <v>1951</v>
      </c>
      <c r="N525" s="85">
        <v>0</v>
      </c>
      <c r="O525" s="234">
        <v>0</v>
      </c>
      <c r="P525" s="234">
        <v>0</v>
      </c>
      <c r="Q525" s="234">
        <v>0</v>
      </c>
      <c r="R525" s="234">
        <v>3800</v>
      </c>
      <c r="S525" s="234">
        <v>19483.3</v>
      </c>
      <c r="T525" s="227" t="s">
        <v>1581</v>
      </c>
      <c r="U525" s="496">
        <v>328</v>
      </c>
      <c r="V525" s="129" t="s">
        <v>686</v>
      </c>
      <c r="W525" s="158" t="s">
        <v>413</v>
      </c>
      <c r="X525" s="92" t="s">
        <v>414</v>
      </c>
      <c r="Y525" s="262">
        <v>3600700359442</v>
      </c>
      <c r="Z525" s="228" t="s">
        <v>1581</v>
      </c>
      <c r="AA525" s="54">
        <v>3800</v>
      </c>
      <c r="AB525" s="55">
        <v>2555</v>
      </c>
      <c r="AC525" s="56"/>
      <c r="AD525" s="175">
        <v>863</v>
      </c>
      <c r="AE525" s="175"/>
      <c r="AF525" s="55">
        <v>382</v>
      </c>
      <c r="AG525" s="55"/>
      <c r="AH525" s="55"/>
      <c r="AI525" s="55"/>
      <c r="AJ525" s="55"/>
      <c r="AK525" s="55"/>
      <c r="AL525" s="55"/>
      <c r="AM525" s="57"/>
      <c r="AN525" s="57"/>
      <c r="AO525" s="57"/>
      <c r="AP525" s="57"/>
      <c r="AQ525" s="58"/>
      <c r="AR525" s="58"/>
      <c r="AS525" s="57"/>
      <c r="AT525" s="57"/>
      <c r="AU525" s="57"/>
      <c r="AV525" s="147"/>
      <c r="AW525" s="57"/>
      <c r="AX525" s="57">
        <v>0</v>
      </c>
      <c r="AY525" s="58"/>
      <c r="AZ525" s="58">
        <v>0</v>
      </c>
      <c r="BA525" s="74">
        <v>0</v>
      </c>
      <c r="BB525" s="58">
        <v>23283.3</v>
      </c>
      <c r="BC525" s="58">
        <v>19483.3</v>
      </c>
      <c r="BD525" s="252"/>
      <c r="BE525" s="170">
        <v>329</v>
      </c>
      <c r="BF525" s="101" t="s">
        <v>1739</v>
      </c>
      <c r="BG525" s="158" t="s">
        <v>413</v>
      </c>
      <c r="BH525" s="92" t="s">
        <v>414</v>
      </c>
      <c r="BI525" s="124">
        <v>2555</v>
      </c>
      <c r="BJ525" s="124">
        <v>2555</v>
      </c>
      <c r="BK525" s="124">
        <v>0</v>
      </c>
      <c r="BL525" s="158"/>
      <c r="BM525" s="59"/>
      <c r="BN525" s="60"/>
      <c r="BO525" s="60"/>
      <c r="BP525" s="164"/>
      <c r="BQ525" s="368" t="s">
        <v>1532</v>
      </c>
      <c r="BR525" s="380">
        <v>4</v>
      </c>
      <c r="BS525" s="381" t="s">
        <v>709</v>
      </c>
      <c r="BT525" s="382" t="s">
        <v>719</v>
      </c>
      <c r="BU525" s="383" t="s">
        <v>719</v>
      </c>
      <c r="BV525" s="384" t="s">
        <v>1581</v>
      </c>
      <c r="BW525" s="384">
        <v>60140</v>
      </c>
      <c r="BX525" s="385" t="s">
        <v>1533</v>
      </c>
      <c r="BY525" s="23"/>
      <c r="BZ525" s="495">
        <v>1145</v>
      </c>
      <c r="CA525" s="320" t="b">
        <f>EXACT(A525,CH525)</f>
        <v>1</v>
      </c>
      <c r="CB525" s="318" t="b">
        <f>EXACT(D525,CF525)</f>
        <v>1</v>
      </c>
      <c r="CC525" s="318" t="b">
        <f>EXACT(E525,CG525)</f>
        <v>1</v>
      </c>
      <c r="CD525" s="502">
        <f>+S524-BC524</f>
        <v>0</v>
      </c>
      <c r="CE525" s="51" t="s">
        <v>686</v>
      </c>
      <c r="CF525" s="90" t="s">
        <v>413</v>
      </c>
      <c r="CG525" s="103" t="s">
        <v>414</v>
      </c>
      <c r="CH525" s="311">
        <v>3600700359442</v>
      </c>
      <c r="CI525" s="51"/>
      <c r="CL525" s="51"/>
      <c r="CM525" s="273"/>
      <c r="CO525" s="157"/>
    </row>
    <row r="526" spans="1:93">
      <c r="A526" s="452" t="s">
        <v>4466</v>
      </c>
      <c r="B526" s="83" t="s">
        <v>709</v>
      </c>
      <c r="C526" s="129" t="s">
        <v>686</v>
      </c>
      <c r="D526" s="158" t="s">
        <v>3047</v>
      </c>
      <c r="E526" s="92" t="s">
        <v>3048</v>
      </c>
      <c r="F526" s="452" t="s">
        <v>4466</v>
      </c>
      <c r="G526" s="59" t="s">
        <v>1580</v>
      </c>
      <c r="H526" s="449" t="s">
        <v>3100</v>
      </c>
      <c r="I526" s="234">
        <v>15098.26</v>
      </c>
      <c r="J526" s="234">
        <v>0</v>
      </c>
      <c r="K526" s="234">
        <v>17.850000000000001</v>
      </c>
      <c r="L526" s="234">
        <v>0</v>
      </c>
      <c r="M526" s="85">
        <v>603</v>
      </c>
      <c r="N526" s="85">
        <v>0</v>
      </c>
      <c r="O526" s="234">
        <v>0</v>
      </c>
      <c r="P526" s="234">
        <v>0</v>
      </c>
      <c r="Q526" s="234">
        <v>0</v>
      </c>
      <c r="R526" s="234">
        <v>3397</v>
      </c>
      <c r="S526" s="234">
        <v>12322.11</v>
      </c>
      <c r="T526" s="227" t="s">
        <v>1581</v>
      </c>
      <c r="U526" s="496">
        <v>1189</v>
      </c>
      <c r="V526" s="129" t="s">
        <v>686</v>
      </c>
      <c r="W526" s="158" t="s">
        <v>3047</v>
      </c>
      <c r="X526" s="92" t="s">
        <v>3048</v>
      </c>
      <c r="Y526" s="262">
        <v>3600700359507</v>
      </c>
      <c r="Z526" s="228" t="s">
        <v>1581</v>
      </c>
      <c r="AA526" s="54">
        <v>3397</v>
      </c>
      <c r="AB526" s="55">
        <v>2110</v>
      </c>
      <c r="AC526" s="56"/>
      <c r="AD526" s="175">
        <v>863</v>
      </c>
      <c r="AE526" s="175">
        <v>424</v>
      </c>
      <c r="AF526" s="55"/>
      <c r="AG526" s="55"/>
      <c r="AH526" s="55"/>
      <c r="AI526" s="55"/>
      <c r="AJ526" s="55"/>
      <c r="AK526" s="55"/>
      <c r="AL526" s="55"/>
      <c r="AM526" s="57"/>
      <c r="AN526" s="57"/>
      <c r="AO526" s="57"/>
      <c r="AP526" s="57"/>
      <c r="AQ526" s="58"/>
      <c r="AR526" s="58"/>
      <c r="AS526" s="57"/>
      <c r="AT526" s="57"/>
      <c r="AU526" s="57"/>
      <c r="AV526" s="147"/>
      <c r="AW526" s="57"/>
      <c r="AX526" s="57">
        <v>0</v>
      </c>
      <c r="AY526" s="58"/>
      <c r="AZ526" s="58">
        <v>0</v>
      </c>
      <c r="BA526" s="74">
        <v>0</v>
      </c>
      <c r="BB526" s="58">
        <v>15719.11</v>
      </c>
      <c r="BC526" s="58">
        <v>12322.11</v>
      </c>
      <c r="BD526" s="252"/>
      <c r="BE526" s="170">
        <v>1191</v>
      </c>
      <c r="BF526" s="101" t="s">
        <v>3153</v>
      </c>
      <c r="BG526" s="158" t="s">
        <v>3047</v>
      </c>
      <c r="BH526" s="92" t="s">
        <v>3048</v>
      </c>
      <c r="BI526" s="58">
        <v>2110</v>
      </c>
      <c r="BJ526" s="58">
        <v>2110</v>
      </c>
      <c r="BK526" s="58">
        <v>0</v>
      </c>
      <c r="BL526" s="158"/>
      <c r="BM526" s="59"/>
      <c r="BN526" s="60"/>
      <c r="BO526" s="60"/>
      <c r="BP526" s="48"/>
      <c r="BQ526" s="368" t="s">
        <v>3208</v>
      </c>
      <c r="BR526" s="380" t="s">
        <v>700</v>
      </c>
      <c r="BS526" s="381" t="s">
        <v>51</v>
      </c>
      <c r="BT526" s="382" t="s">
        <v>719</v>
      </c>
      <c r="BU526" s="383" t="s">
        <v>719</v>
      </c>
      <c r="BV526" s="384" t="s">
        <v>1581</v>
      </c>
      <c r="BW526" s="384">
        <v>60140</v>
      </c>
      <c r="BX526" s="385" t="s">
        <v>3209</v>
      </c>
      <c r="BZ526" s="495">
        <v>329</v>
      </c>
      <c r="CA526" s="320" t="b">
        <f>EXACT(A526,CH526)</f>
        <v>1</v>
      </c>
      <c r="CB526" s="318" t="b">
        <f>EXACT(D526,CF526)</f>
        <v>1</v>
      </c>
      <c r="CC526" s="318" t="b">
        <f>EXACT(E526,CG526)</f>
        <v>1</v>
      </c>
      <c r="CD526" s="502">
        <f>+S525-BC525</f>
        <v>0</v>
      </c>
      <c r="CE526" s="51" t="s">
        <v>686</v>
      </c>
      <c r="CF526" s="17" t="s">
        <v>3047</v>
      </c>
      <c r="CG526" s="103" t="s">
        <v>3048</v>
      </c>
      <c r="CH526" s="275">
        <v>3600700359507</v>
      </c>
      <c r="CI526" s="51"/>
      <c r="CJ526" s="51"/>
      <c r="CL526" s="51"/>
      <c r="CM526" s="273"/>
      <c r="CO526" s="157"/>
    </row>
    <row r="527" spans="1:93">
      <c r="A527" s="452" t="s">
        <v>5074</v>
      </c>
      <c r="B527" s="83" t="s">
        <v>709</v>
      </c>
      <c r="C527" s="129" t="s">
        <v>672</v>
      </c>
      <c r="D527" s="158" t="s">
        <v>3871</v>
      </c>
      <c r="E527" s="158" t="s">
        <v>2401</v>
      </c>
      <c r="F527" s="452" t="s">
        <v>5074</v>
      </c>
      <c r="G527" s="59" t="s">
        <v>1580</v>
      </c>
      <c r="H527" s="449" t="s">
        <v>3982</v>
      </c>
      <c r="I527" s="234">
        <v>41232.800000000003</v>
      </c>
      <c r="J527" s="234">
        <v>0</v>
      </c>
      <c r="K527" s="234">
        <v>0</v>
      </c>
      <c r="L527" s="234">
        <v>0</v>
      </c>
      <c r="M527" s="85">
        <v>0</v>
      </c>
      <c r="N527" s="85">
        <v>0</v>
      </c>
      <c r="O527" s="234">
        <v>0</v>
      </c>
      <c r="P527" s="234">
        <v>346.92</v>
      </c>
      <c r="Q527" s="234">
        <v>0</v>
      </c>
      <c r="R527" s="234">
        <v>22287</v>
      </c>
      <c r="S527" s="234">
        <v>12698.880000000005</v>
      </c>
      <c r="T527" s="227" t="s">
        <v>1581</v>
      </c>
      <c r="U527" s="496">
        <v>740</v>
      </c>
      <c r="V527" s="129" t="s">
        <v>672</v>
      </c>
      <c r="W527" s="158" t="s">
        <v>3871</v>
      </c>
      <c r="X527" s="158" t="s">
        <v>2401</v>
      </c>
      <c r="Y527" s="262">
        <v>3600700371094</v>
      </c>
      <c r="Z527" s="228" t="s">
        <v>1581</v>
      </c>
      <c r="AA527" s="54">
        <v>28533.919999999998</v>
      </c>
      <c r="AB527" s="55">
        <v>21000</v>
      </c>
      <c r="AC527" s="56"/>
      <c r="AD527" s="175">
        <v>863</v>
      </c>
      <c r="AE527" s="175">
        <v>424</v>
      </c>
      <c r="AF527" s="55"/>
      <c r="AG527" s="55"/>
      <c r="AH527" s="55"/>
      <c r="AI527" s="55"/>
      <c r="AJ527" s="55"/>
      <c r="AK527" s="55"/>
      <c r="AL527" s="55"/>
      <c r="AM527" s="57"/>
      <c r="AN527" s="57"/>
      <c r="AO527" s="57">
        <v>0</v>
      </c>
      <c r="AP527" s="57">
        <v>0</v>
      </c>
      <c r="AQ527" s="58"/>
      <c r="AR527" s="58"/>
      <c r="AS527" s="57"/>
      <c r="AT527" s="57"/>
      <c r="AU527" s="57"/>
      <c r="AV527" s="147"/>
      <c r="AW527" s="57"/>
      <c r="AX527" s="57">
        <v>5900</v>
      </c>
      <c r="AY527" s="58"/>
      <c r="AZ527" s="58">
        <v>346.92</v>
      </c>
      <c r="BA527" s="74">
        <v>0</v>
      </c>
      <c r="BB527" s="58">
        <v>41232.800000000003</v>
      </c>
      <c r="BC527" s="58">
        <v>12698.880000000005</v>
      </c>
      <c r="BD527" s="252"/>
      <c r="BE527" s="170">
        <v>741</v>
      </c>
      <c r="BF527" s="101" t="s">
        <v>4076</v>
      </c>
      <c r="BG527" s="158" t="s">
        <v>3871</v>
      </c>
      <c r="BH527" s="158" t="s">
        <v>2401</v>
      </c>
      <c r="BI527" s="58">
        <v>26820</v>
      </c>
      <c r="BJ527" s="58">
        <v>21000</v>
      </c>
      <c r="BK527" s="58">
        <v>5820</v>
      </c>
      <c r="BL527" s="158"/>
      <c r="BM527" s="59"/>
      <c r="BN527" s="60"/>
      <c r="BO527" s="60"/>
      <c r="BP527" s="48"/>
      <c r="BQ527" s="368">
        <v>78</v>
      </c>
      <c r="BR527" s="380" t="s">
        <v>718</v>
      </c>
      <c r="BS527" s="381" t="s">
        <v>51</v>
      </c>
      <c r="BT527" s="382" t="s">
        <v>809</v>
      </c>
      <c r="BU527" s="383" t="s">
        <v>752</v>
      </c>
      <c r="BV527" s="384" t="s">
        <v>1581</v>
      </c>
      <c r="BW527" s="384">
        <v>60190</v>
      </c>
      <c r="BX527" s="385" t="s">
        <v>4283</v>
      </c>
      <c r="BY527" s="76"/>
      <c r="BZ527" s="495">
        <v>1189</v>
      </c>
      <c r="CA527" s="320" t="b">
        <f>EXACT(A527,CH527)</f>
        <v>1</v>
      </c>
      <c r="CB527" s="318" t="b">
        <f>EXACT(D527,CF527)</f>
        <v>1</v>
      </c>
      <c r="CC527" s="318" t="b">
        <f>EXACT(E527,CG527)</f>
        <v>1</v>
      </c>
      <c r="CD527" s="502">
        <f>+S526-BC526</f>
        <v>0</v>
      </c>
      <c r="CE527" s="17" t="s">
        <v>672</v>
      </c>
      <c r="CF527" s="17" t="s">
        <v>3871</v>
      </c>
      <c r="CG527" s="103" t="s">
        <v>2401</v>
      </c>
      <c r="CH527" s="275">
        <v>3600700371094</v>
      </c>
      <c r="CJ527" s="51"/>
      <c r="CM527" s="273"/>
    </row>
    <row r="528" spans="1:93">
      <c r="A528" s="452" t="s">
        <v>4515</v>
      </c>
      <c r="B528" s="83" t="s">
        <v>709</v>
      </c>
      <c r="C528" s="238" t="s">
        <v>686</v>
      </c>
      <c r="D528" s="239" t="s">
        <v>3804</v>
      </c>
      <c r="E528" s="240" t="s">
        <v>3805</v>
      </c>
      <c r="F528" s="452" t="s">
        <v>4515</v>
      </c>
      <c r="G528" s="59" t="s">
        <v>1580</v>
      </c>
      <c r="H528" s="449" t="s">
        <v>3934</v>
      </c>
      <c r="I528" s="418">
        <v>25694.080000000002</v>
      </c>
      <c r="J528" s="418">
        <v>0</v>
      </c>
      <c r="K528" s="418">
        <v>0</v>
      </c>
      <c r="L528" s="418">
        <v>0</v>
      </c>
      <c r="M528" s="419">
        <v>0</v>
      </c>
      <c r="N528" s="419">
        <v>0</v>
      </c>
      <c r="O528" s="418">
        <v>0</v>
      </c>
      <c r="P528" s="418">
        <v>0</v>
      </c>
      <c r="Q528" s="418">
        <v>0</v>
      </c>
      <c r="R528" s="418">
        <v>23232</v>
      </c>
      <c r="S528" s="418">
        <v>2462.0800000000017</v>
      </c>
      <c r="T528" s="227" t="s">
        <v>1581</v>
      </c>
      <c r="U528" s="496">
        <v>161</v>
      </c>
      <c r="V528" s="238" t="s">
        <v>686</v>
      </c>
      <c r="W528" s="239" t="s">
        <v>3804</v>
      </c>
      <c r="X528" s="240" t="s">
        <v>3805</v>
      </c>
      <c r="Y528" s="261">
        <v>3600700379974</v>
      </c>
      <c r="Z528" s="228" t="s">
        <v>1581</v>
      </c>
      <c r="AA528" s="54">
        <v>23232</v>
      </c>
      <c r="AB528" s="55">
        <v>21945</v>
      </c>
      <c r="AC528" s="56"/>
      <c r="AD528" s="175">
        <v>863</v>
      </c>
      <c r="AE528" s="175">
        <v>424</v>
      </c>
      <c r="AF528" s="55"/>
      <c r="AG528" s="55"/>
      <c r="AH528" s="55"/>
      <c r="AI528" s="55"/>
      <c r="AJ528" s="55"/>
      <c r="AK528" s="55"/>
      <c r="AL528" s="55"/>
      <c r="AM528" s="57"/>
      <c r="AN528" s="57"/>
      <c r="AO528" s="57"/>
      <c r="AP528" s="57"/>
      <c r="AQ528" s="58"/>
      <c r="AR528" s="57">
        <v>0</v>
      </c>
      <c r="AS528" s="57"/>
      <c r="AT528" s="57"/>
      <c r="AU528" s="57"/>
      <c r="AV528" s="147"/>
      <c r="AW528" s="57"/>
      <c r="AX528" s="57">
        <v>0</v>
      </c>
      <c r="AY528" s="58"/>
      <c r="AZ528" s="58">
        <v>0</v>
      </c>
      <c r="BA528" s="74">
        <v>0</v>
      </c>
      <c r="BB528" s="58">
        <v>25694.080000000002</v>
      </c>
      <c r="BC528" s="58">
        <v>2462.0800000000017</v>
      </c>
      <c r="BD528" s="252"/>
      <c r="BE528" s="170">
        <v>161</v>
      </c>
      <c r="BF528" s="101" t="s">
        <v>4031</v>
      </c>
      <c r="BG528" s="158" t="s">
        <v>3804</v>
      </c>
      <c r="BH528" s="92" t="s">
        <v>3805</v>
      </c>
      <c r="BI528" s="124">
        <v>21945</v>
      </c>
      <c r="BJ528" s="124">
        <v>21945</v>
      </c>
      <c r="BK528" s="124">
        <v>0</v>
      </c>
      <c r="BL528" s="158"/>
      <c r="BM528" s="59"/>
      <c r="BN528" s="60"/>
      <c r="BO528" s="60"/>
      <c r="BP528" s="59"/>
      <c r="BQ528" s="369">
        <v>122</v>
      </c>
      <c r="BR528" s="380">
        <v>8</v>
      </c>
      <c r="BS528" s="381" t="s">
        <v>51</v>
      </c>
      <c r="BT528" s="383" t="s">
        <v>133</v>
      </c>
      <c r="BU528" s="383" t="s">
        <v>133</v>
      </c>
      <c r="BV528" s="383" t="s">
        <v>128</v>
      </c>
      <c r="BW528" s="383">
        <v>60140</v>
      </c>
      <c r="BX528" s="385" t="s">
        <v>4241</v>
      </c>
      <c r="BY528" s="61"/>
      <c r="BZ528" s="475">
        <v>740</v>
      </c>
      <c r="CA528" s="320" t="b">
        <f>EXACT(A528,CH528)</f>
        <v>1</v>
      </c>
      <c r="CB528" s="318" t="b">
        <f>EXACT(D528,CF528)</f>
        <v>1</v>
      </c>
      <c r="CC528" s="318" t="b">
        <f>EXACT(E528,CG528)</f>
        <v>1</v>
      </c>
      <c r="CD528" s="502">
        <f>+S528-BC528</f>
        <v>0</v>
      </c>
      <c r="CE528" s="17" t="s">
        <v>686</v>
      </c>
      <c r="CF528" s="157" t="s">
        <v>3804</v>
      </c>
      <c r="CG528" s="99" t="s">
        <v>3805</v>
      </c>
      <c r="CH528" s="311">
        <v>3600700379974</v>
      </c>
      <c r="CJ528" s="51"/>
      <c r="CL528" s="51"/>
      <c r="CM528" s="273"/>
      <c r="CO528" s="157"/>
    </row>
    <row r="529" spans="1:93">
      <c r="A529" s="452" t="s">
        <v>6047</v>
      </c>
      <c r="B529" s="83" t="s">
        <v>709</v>
      </c>
      <c r="C529" s="237" t="s">
        <v>672</v>
      </c>
      <c r="D529" s="86" t="s">
        <v>6045</v>
      </c>
      <c r="E529" s="92" t="s">
        <v>6046</v>
      </c>
      <c r="F529" s="452" t="s">
        <v>6047</v>
      </c>
      <c r="G529" s="59" t="s">
        <v>1580</v>
      </c>
      <c r="H529" s="283" t="s">
        <v>6268</v>
      </c>
      <c r="I529" s="244">
        <v>12345.56</v>
      </c>
      <c r="J529" s="310">
        <v>0</v>
      </c>
      <c r="K529" s="81">
        <v>0</v>
      </c>
      <c r="L529" s="81">
        <v>0</v>
      </c>
      <c r="M529" s="85">
        <v>0</v>
      </c>
      <c r="N529" s="81">
        <v>0</v>
      </c>
      <c r="O529" s="81">
        <v>0</v>
      </c>
      <c r="P529" s="85">
        <v>0</v>
      </c>
      <c r="Q529" s="81">
        <v>0</v>
      </c>
      <c r="R529" s="85">
        <v>2397</v>
      </c>
      <c r="S529" s="81">
        <v>9948.56</v>
      </c>
      <c r="T529" s="227" t="s">
        <v>1581</v>
      </c>
      <c r="U529" s="496">
        <v>1094</v>
      </c>
      <c r="V529" s="237" t="s">
        <v>672</v>
      </c>
      <c r="W529" s="86" t="s">
        <v>6045</v>
      </c>
      <c r="X529" s="92" t="s">
        <v>6046</v>
      </c>
      <c r="Y529" s="261">
        <v>3600700396071</v>
      </c>
      <c r="Z529" s="228" t="s">
        <v>1581</v>
      </c>
      <c r="AA529" s="266">
        <v>2397</v>
      </c>
      <c r="AB529" s="65">
        <v>1110</v>
      </c>
      <c r="AC529" s="65"/>
      <c r="AD529" s="65">
        <v>863</v>
      </c>
      <c r="AE529" s="65">
        <v>424</v>
      </c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148"/>
      <c r="AW529" s="65"/>
      <c r="AX529" s="65">
        <v>0</v>
      </c>
      <c r="AY529" s="65"/>
      <c r="AZ529" s="65">
        <v>0</v>
      </c>
      <c r="BA529" s="57">
        <v>0</v>
      </c>
      <c r="BB529" s="65">
        <v>12345.56</v>
      </c>
      <c r="BC529" s="65">
        <v>9948.56</v>
      </c>
      <c r="BD529" s="260"/>
      <c r="BE529" s="170">
        <v>1095</v>
      </c>
      <c r="BF529" s="163" t="s">
        <v>6379</v>
      </c>
      <c r="BG529" s="86" t="s">
        <v>6045</v>
      </c>
      <c r="BH529" s="86" t="s">
        <v>6046</v>
      </c>
      <c r="BI529" s="171">
        <v>1110</v>
      </c>
      <c r="BJ529" s="172">
        <v>1110</v>
      </c>
      <c r="BK529" s="171">
        <v>0</v>
      </c>
      <c r="BL529" s="86"/>
      <c r="BM529" s="48"/>
      <c r="BN529" s="67"/>
      <c r="BO529" s="67"/>
      <c r="BP529" s="48"/>
      <c r="BQ529" s="368" t="s">
        <v>6454</v>
      </c>
      <c r="BR529" s="380" t="s">
        <v>727</v>
      </c>
      <c r="BS529" s="381" t="s">
        <v>709</v>
      </c>
      <c r="BT529" s="382" t="s">
        <v>2439</v>
      </c>
      <c r="BU529" s="383" t="s">
        <v>719</v>
      </c>
      <c r="BV529" s="384" t="s">
        <v>1581</v>
      </c>
      <c r="BW529" s="384">
        <v>60210</v>
      </c>
      <c r="BX529" s="385" t="s">
        <v>6455</v>
      </c>
      <c r="BZ529" s="495">
        <v>161</v>
      </c>
      <c r="CA529" s="320" t="b">
        <f>EXACT(A529,CH529)</f>
        <v>1</v>
      </c>
      <c r="CB529" s="318" t="b">
        <f>EXACT(D529,CF529)</f>
        <v>1</v>
      </c>
      <c r="CC529" s="318" t="b">
        <f>EXACT(E529,CG529)</f>
        <v>1</v>
      </c>
      <c r="CD529" s="502">
        <f>+S528-BC528</f>
        <v>0</v>
      </c>
      <c r="CE529" s="17" t="s">
        <v>672</v>
      </c>
      <c r="CF529" s="17" t="s">
        <v>6045</v>
      </c>
      <c r="CG529" s="103" t="s">
        <v>6046</v>
      </c>
      <c r="CH529" s="275">
        <v>3600700396071</v>
      </c>
      <c r="CI529" s="51"/>
      <c r="CM529" s="273"/>
    </row>
    <row r="530" spans="1:93">
      <c r="A530" s="452" t="s">
        <v>4697</v>
      </c>
      <c r="B530" s="83" t="s">
        <v>709</v>
      </c>
      <c r="C530" s="129" t="s">
        <v>672</v>
      </c>
      <c r="D530" s="158" t="s">
        <v>348</v>
      </c>
      <c r="E530" s="92" t="s">
        <v>3827</v>
      </c>
      <c r="F530" s="452" t="s">
        <v>4697</v>
      </c>
      <c r="G530" s="59" t="s">
        <v>1580</v>
      </c>
      <c r="H530" s="449" t="s">
        <v>3995</v>
      </c>
      <c r="I530" s="234">
        <v>27163.97</v>
      </c>
      <c r="J530" s="234">
        <v>0</v>
      </c>
      <c r="K530" s="234">
        <v>0</v>
      </c>
      <c r="L530" s="234">
        <v>0</v>
      </c>
      <c r="M530" s="85">
        <v>0</v>
      </c>
      <c r="N530" s="85">
        <v>0</v>
      </c>
      <c r="O530" s="234">
        <v>0</v>
      </c>
      <c r="P530" s="234">
        <v>66.53</v>
      </c>
      <c r="Q530" s="234">
        <v>0</v>
      </c>
      <c r="R530" s="234">
        <v>16632</v>
      </c>
      <c r="S530" s="234">
        <v>7763.380000000001</v>
      </c>
      <c r="T530" s="227" t="s">
        <v>1581</v>
      </c>
      <c r="U530" s="496">
        <v>911</v>
      </c>
      <c r="V530" s="129" t="s">
        <v>672</v>
      </c>
      <c r="W530" s="158" t="s">
        <v>348</v>
      </c>
      <c r="X530" s="92" t="s">
        <v>3827</v>
      </c>
      <c r="Y530" s="262">
        <v>3600700404383</v>
      </c>
      <c r="Z530" s="228" t="s">
        <v>1581</v>
      </c>
      <c r="AA530" s="54">
        <v>19400.59</v>
      </c>
      <c r="AB530" s="55">
        <v>15345</v>
      </c>
      <c r="AC530" s="56"/>
      <c r="AD530" s="175">
        <v>863</v>
      </c>
      <c r="AE530" s="175">
        <v>424</v>
      </c>
      <c r="AF530" s="55"/>
      <c r="AG530" s="55"/>
      <c r="AH530" s="55">
        <v>0</v>
      </c>
      <c r="AI530" s="55"/>
      <c r="AJ530" s="55"/>
      <c r="AK530" s="55"/>
      <c r="AL530" s="55"/>
      <c r="AM530" s="57"/>
      <c r="AN530" s="57"/>
      <c r="AO530" s="57"/>
      <c r="AP530" s="57"/>
      <c r="AQ530" s="58">
        <v>0</v>
      </c>
      <c r="AR530" s="57"/>
      <c r="AS530" s="57"/>
      <c r="AT530" s="57"/>
      <c r="AU530" s="57"/>
      <c r="AV530" s="147"/>
      <c r="AW530" s="57"/>
      <c r="AX530" s="57">
        <v>2702.06</v>
      </c>
      <c r="AY530" s="58"/>
      <c r="AZ530" s="58">
        <v>66.53</v>
      </c>
      <c r="BA530" s="74">
        <v>0</v>
      </c>
      <c r="BB530" s="58">
        <v>27163.97</v>
      </c>
      <c r="BC530" s="58">
        <v>7763.380000000001</v>
      </c>
      <c r="BD530" s="252"/>
      <c r="BE530" s="170">
        <v>912</v>
      </c>
      <c r="BF530" s="229" t="s">
        <v>4089</v>
      </c>
      <c r="BG530" s="158" t="s">
        <v>348</v>
      </c>
      <c r="BH530" s="92" t="s">
        <v>3827</v>
      </c>
      <c r="BI530" s="124">
        <v>15345</v>
      </c>
      <c r="BJ530" s="124">
        <v>15345</v>
      </c>
      <c r="BK530" s="124">
        <v>0</v>
      </c>
      <c r="BL530" s="158"/>
      <c r="BM530" s="59"/>
      <c r="BN530" s="60"/>
      <c r="BO530" s="60"/>
      <c r="BP530" s="48"/>
      <c r="BQ530" s="368">
        <v>53</v>
      </c>
      <c r="BR530" s="380" t="s">
        <v>733</v>
      </c>
      <c r="BS530" s="381" t="s">
        <v>51</v>
      </c>
      <c r="BT530" s="382" t="s">
        <v>1299</v>
      </c>
      <c r="BU530" s="383" t="s">
        <v>719</v>
      </c>
      <c r="BV530" s="384" t="s">
        <v>1581</v>
      </c>
      <c r="BW530" s="384">
        <v>60140</v>
      </c>
      <c r="BX530" s="385" t="s">
        <v>4291</v>
      </c>
      <c r="BY530" s="76"/>
      <c r="BZ530" s="495">
        <v>1093</v>
      </c>
      <c r="CA530" s="320" t="b">
        <f>EXACT(A530,CH530)</f>
        <v>1</v>
      </c>
      <c r="CB530" s="318" t="b">
        <f>EXACT(D530,CF530)</f>
        <v>1</v>
      </c>
      <c r="CC530" s="318" t="b">
        <f>EXACT(E530,CG530)</f>
        <v>1</v>
      </c>
      <c r="CD530" s="502">
        <f>+S529-BC529</f>
        <v>0</v>
      </c>
      <c r="CE530" s="17" t="s">
        <v>672</v>
      </c>
      <c r="CF530" s="17" t="s">
        <v>348</v>
      </c>
      <c r="CG530" s="103" t="s">
        <v>3827</v>
      </c>
      <c r="CH530" s="311">
        <v>3600700404383</v>
      </c>
      <c r="CM530" s="273"/>
      <c r="CO530" s="158"/>
    </row>
    <row r="531" spans="1:93">
      <c r="A531" s="452" t="s">
        <v>4547</v>
      </c>
      <c r="B531" s="83" t="s">
        <v>709</v>
      </c>
      <c r="C531" s="129" t="s">
        <v>672</v>
      </c>
      <c r="D531" s="158" t="s">
        <v>1303</v>
      </c>
      <c r="E531" s="92" t="s">
        <v>508</v>
      </c>
      <c r="F531" s="452" t="s">
        <v>4547</v>
      </c>
      <c r="G531" s="59" t="s">
        <v>1580</v>
      </c>
      <c r="H531" s="449" t="s">
        <v>1054</v>
      </c>
      <c r="I531" s="234">
        <v>27502.799999999999</v>
      </c>
      <c r="J531" s="234">
        <v>0</v>
      </c>
      <c r="K531" s="234">
        <v>247.33</v>
      </c>
      <c r="L531" s="234">
        <v>0</v>
      </c>
      <c r="M531" s="85">
        <v>2026</v>
      </c>
      <c r="N531" s="85">
        <v>0</v>
      </c>
      <c r="O531" s="234">
        <v>0</v>
      </c>
      <c r="P531" s="234">
        <v>0</v>
      </c>
      <c r="Q531" s="234">
        <v>0</v>
      </c>
      <c r="R531" s="234">
        <v>17487</v>
      </c>
      <c r="S531" s="234">
        <v>9889.130000000001</v>
      </c>
      <c r="T531" s="227" t="s">
        <v>1581</v>
      </c>
      <c r="U531" s="496">
        <v>1121</v>
      </c>
      <c r="V531" s="129" t="s">
        <v>672</v>
      </c>
      <c r="W531" s="158" t="s">
        <v>1303</v>
      </c>
      <c r="X531" s="92" t="s">
        <v>508</v>
      </c>
      <c r="Y531" s="261">
        <v>3600700420206</v>
      </c>
      <c r="Z531" s="228" t="s">
        <v>1581</v>
      </c>
      <c r="AA531" s="55">
        <v>19887</v>
      </c>
      <c r="AB531" s="55">
        <v>16200</v>
      </c>
      <c r="AC531" s="59"/>
      <c r="AD531" s="175">
        <v>863</v>
      </c>
      <c r="AE531" s="175">
        <v>424</v>
      </c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148"/>
      <c r="AW531" s="59"/>
      <c r="AX531" s="59">
        <v>2400</v>
      </c>
      <c r="AY531" s="59"/>
      <c r="AZ531" s="59">
        <v>0</v>
      </c>
      <c r="BA531" s="59">
        <v>0</v>
      </c>
      <c r="BB531" s="59">
        <v>29776.13</v>
      </c>
      <c r="BC531" s="59">
        <v>9889.130000000001</v>
      </c>
      <c r="BD531" s="252"/>
      <c r="BE531" s="170">
        <v>1122</v>
      </c>
      <c r="BF531" s="282" t="s">
        <v>2340</v>
      </c>
      <c r="BG531" s="158" t="s">
        <v>1303</v>
      </c>
      <c r="BH531" s="92" t="s">
        <v>508</v>
      </c>
      <c r="BI531" s="121">
        <v>24020.48</v>
      </c>
      <c r="BJ531" s="121">
        <v>16200</v>
      </c>
      <c r="BK531" s="121">
        <v>7820.48</v>
      </c>
      <c r="BL531" s="456"/>
      <c r="BM531" s="59"/>
      <c r="BN531" s="59"/>
      <c r="BO531" s="59"/>
      <c r="BP531" s="59"/>
      <c r="BQ531" s="369">
        <v>4</v>
      </c>
      <c r="BR531" s="380" t="s">
        <v>705</v>
      </c>
      <c r="BS531" s="381" t="s">
        <v>709</v>
      </c>
      <c r="BT531" s="382" t="s">
        <v>1299</v>
      </c>
      <c r="BU531" s="383" t="s">
        <v>719</v>
      </c>
      <c r="BV531" s="383" t="s">
        <v>1581</v>
      </c>
      <c r="BW531" s="383">
        <v>60140</v>
      </c>
      <c r="BX531" s="385" t="s">
        <v>1487</v>
      </c>
      <c r="BY531" s="62"/>
      <c r="BZ531" s="495">
        <v>911</v>
      </c>
      <c r="CA531" s="320" t="b">
        <f>EXACT(A531,CH531)</f>
        <v>1</v>
      </c>
      <c r="CB531" s="318" t="b">
        <f>EXACT(D531,CF531)</f>
        <v>1</v>
      </c>
      <c r="CC531" s="318" t="b">
        <f>EXACT(E531,CG531)</f>
        <v>1</v>
      </c>
      <c r="CD531" s="502">
        <f>+S530-BC530</f>
        <v>0</v>
      </c>
      <c r="CE531" s="17" t="s">
        <v>672</v>
      </c>
      <c r="CF531" s="157" t="s">
        <v>1303</v>
      </c>
      <c r="CG531" s="103" t="s">
        <v>508</v>
      </c>
      <c r="CH531" s="275">
        <v>3600700420206</v>
      </c>
      <c r="CM531" s="273"/>
      <c r="CO531" s="157"/>
    </row>
    <row r="532" spans="1:93">
      <c r="A532" s="452" t="s">
        <v>4567</v>
      </c>
      <c r="B532" s="83" t="s">
        <v>709</v>
      </c>
      <c r="C532" s="129" t="s">
        <v>672</v>
      </c>
      <c r="D532" s="158" t="s">
        <v>399</v>
      </c>
      <c r="E532" s="92" t="s">
        <v>1192</v>
      </c>
      <c r="F532" s="452" t="s">
        <v>4567</v>
      </c>
      <c r="G532" s="59" t="s">
        <v>1580</v>
      </c>
      <c r="H532" s="449" t="s">
        <v>3096</v>
      </c>
      <c r="I532" s="234">
        <v>48535.8</v>
      </c>
      <c r="J532" s="234">
        <v>0</v>
      </c>
      <c r="K532" s="234">
        <v>87.68</v>
      </c>
      <c r="L532" s="234">
        <v>0</v>
      </c>
      <c r="M532" s="85">
        <v>1414</v>
      </c>
      <c r="N532" s="85">
        <v>0</v>
      </c>
      <c r="O532" s="234">
        <v>0</v>
      </c>
      <c r="P532" s="234">
        <v>712.08</v>
      </c>
      <c r="Q532" s="234">
        <v>0</v>
      </c>
      <c r="R532" s="234">
        <v>31389.75</v>
      </c>
      <c r="S532" s="234">
        <v>12090.21</v>
      </c>
      <c r="T532" s="227" t="s">
        <v>1581</v>
      </c>
      <c r="U532" s="496">
        <v>1091</v>
      </c>
      <c r="V532" s="129" t="s">
        <v>672</v>
      </c>
      <c r="W532" s="158" t="s">
        <v>399</v>
      </c>
      <c r="X532" s="92" t="s">
        <v>1192</v>
      </c>
      <c r="Y532" s="262">
        <v>3600700424228</v>
      </c>
      <c r="Z532" s="228" t="s">
        <v>1581</v>
      </c>
      <c r="AA532" s="54">
        <v>37947.270000000004</v>
      </c>
      <c r="AB532" s="55">
        <v>29478.75</v>
      </c>
      <c r="AC532" s="56"/>
      <c r="AD532" s="175">
        <v>863</v>
      </c>
      <c r="AE532" s="175">
        <v>848</v>
      </c>
      <c r="AF532" s="55"/>
      <c r="AG532" s="55"/>
      <c r="AH532" s="55">
        <v>200</v>
      </c>
      <c r="AI532" s="55"/>
      <c r="AJ532" s="55"/>
      <c r="AK532" s="55"/>
      <c r="AL532" s="55"/>
      <c r="AM532" s="57"/>
      <c r="AN532" s="57"/>
      <c r="AO532" s="57"/>
      <c r="AP532" s="57"/>
      <c r="AQ532" s="58">
        <v>0</v>
      </c>
      <c r="AR532" s="58"/>
      <c r="AS532" s="57"/>
      <c r="AT532" s="57"/>
      <c r="AU532" s="57"/>
      <c r="AV532" s="147"/>
      <c r="AW532" s="57"/>
      <c r="AX532" s="57">
        <v>5845.44</v>
      </c>
      <c r="AY532" s="58"/>
      <c r="AZ532" s="58">
        <v>712.08</v>
      </c>
      <c r="BA532" s="74">
        <v>0</v>
      </c>
      <c r="BB532" s="58">
        <v>50037.48</v>
      </c>
      <c r="BC532" s="58">
        <v>12090.21</v>
      </c>
      <c r="BD532" s="252"/>
      <c r="BE532" s="170">
        <v>1092</v>
      </c>
      <c r="BF532" s="101" t="s">
        <v>3149</v>
      </c>
      <c r="BG532" s="158" t="s">
        <v>399</v>
      </c>
      <c r="BH532" s="92" t="s">
        <v>1192</v>
      </c>
      <c r="BI532" s="124">
        <v>29478.75</v>
      </c>
      <c r="BJ532" s="124">
        <v>29478.75</v>
      </c>
      <c r="BK532" s="124">
        <v>0</v>
      </c>
      <c r="BL532" s="158"/>
      <c r="BM532" s="59"/>
      <c r="BN532" s="60"/>
      <c r="BO532" s="60"/>
      <c r="BP532" s="48"/>
      <c r="BQ532" s="368">
        <v>44</v>
      </c>
      <c r="BR532" s="380" t="s">
        <v>733</v>
      </c>
      <c r="BS532" s="381" t="s">
        <v>51</v>
      </c>
      <c r="BT532" s="383" t="s">
        <v>1299</v>
      </c>
      <c r="BU532" s="383" t="s">
        <v>719</v>
      </c>
      <c r="BV532" s="384" t="s">
        <v>1581</v>
      </c>
      <c r="BW532" s="384">
        <v>60140</v>
      </c>
      <c r="BX532" s="385" t="s">
        <v>3238</v>
      </c>
      <c r="BY532" s="72"/>
      <c r="BZ532" s="475">
        <v>1120</v>
      </c>
      <c r="CA532" s="320" t="b">
        <f>EXACT(A532,CH532)</f>
        <v>1</v>
      </c>
      <c r="CB532" s="318" t="b">
        <f>EXACT(D532,CF532)</f>
        <v>1</v>
      </c>
      <c r="CC532" s="318" t="b">
        <f>EXACT(E532,CG532)</f>
        <v>1</v>
      </c>
      <c r="CD532" s="502">
        <f>+S531-BC531</f>
        <v>0</v>
      </c>
      <c r="CE532" s="17" t="s">
        <v>672</v>
      </c>
      <c r="CF532" s="17" t="s">
        <v>399</v>
      </c>
      <c r="CG532" s="103" t="s">
        <v>1192</v>
      </c>
      <c r="CH532" s="275">
        <v>3600700424228</v>
      </c>
      <c r="CM532" s="273"/>
      <c r="CO532" s="157"/>
    </row>
    <row r="533" spans="1:93">
      <c r="A533" s="452" t="s">
        <v>5064</v>
      </c>
      <c r="B533" s="83" t="s">
        <v>709</v>
      </c>
      <c r="C533" s="129" t="s">
        <v>672</v>
      </c>
      <c r="D533" s="158" t="s">
        <v>3749</v>
      </c>
      <c r="E533" s="92" t="s">
        <v>3394</v>
      </c>
      <c r="F533" s="452" t="s">
        <v>5064</v>
      </c>
      <c r="G533" s="59" t="s">
        <v>1580</v>
      </c>
      <c r="H533" s="449" t="s">
        <v>3750</v>
      </c>
      <c r="I533" s="234">
        <v>40232</v>
      </c>
      <c r="J533" s="234">
        <v>0</v>
      </c>
      <c r="K533" s="234">
        <v>93.98</v>
      </c>
      <c r="L533" s="234">
        <v>0</v>
      </c>
      <c r="M533" s="85">
        <v>1120</v>
      </c>
      <c r="N533" s="85">
        <v>0</v>
      </c>
      <c r="O533" s="234">
        <v>0</v>
      </c>
      <c r="P533" s="234">
        <v>0</v>
      </c>
      <c r="Q533" s="234">
        <v>0</v>
      </c>
      <c r="R533" s="234">
        <v>27252</v>
      </c>
      <c r="S533" s="234">
        <v>11937.810000000005</v>
      </c>
      <c r="T533" s="227" t="s">
        <v>1581</v>
      </c>
      <c r="U533" s="496">
        <v>725</v>
      </c>
      <c r="V533" s="129" t="s">
        <v>672</v>
      </c>
      <c r="W533" s="158" t="s">
        <v>3749</v>
      </c>
      <c r="X533" s="92" t="s">
        <v>3394</v>
      </c>
      <c r="Y533" s="262">
        <v>3600700424309</v>
      </c>
      <c r="Z533" s="228" t="s">
        <v>1581</v>
      </c>
      <c r="AA533" s="55">
        <v>29508.17</v>
      </c>
      <c r="AB533" s="55">
        <v>25965</v>
      </c>
      <c r="AC533" s="59"/>
      <c r="AD533" s="175">
        <v>863</v>
      </c>
      <c r="AE533" s="175">
        <v>424</v>
      </c>
      <c r="AF533" s="59"/>
      <c r="AG533" s="59"/>
      <c r="AH533" s="59"/>
      <c r="AI533" s="59"/>
      <c r="AJ533" s="59"/>
      <c r="AK533" s="59"/>
      <c r="AL533" s="59"/>
      <c r="AM533" s="59"/>
      <c r="AN533" s="59">
        <v>0</v>
      </c>
      <c r="AO533" s="59"/>
      <c r="AP533" s="59"/>
      <c r="AQ533" s="59"/>
      <c r="AR533" s="59"/>
      <c r="AS533" s="59"/>
      <c r="AT533" s="59"/>
      <c r="AU533" s="59"/>
      <c r="AV533" s="148"/>
      <c r="AW533" s="59"/>
      <c r="AX533" s="59">
        <v>2256.17</v>
      </c>
      <c r="AY533" s="59"/>
      <c r="AZ533" s="59">
        <v>0</v>
      </c>
      <c r="BA533" s="59">
        <v>0</v>
      </c>
      <c r="BB533" s="59">
        <v>41445.980000000003</v>
      </c>
      <c r="BC533" s="59">
        <v>11937.810000000005</v>
      </c>
      <c r="BD533" s="252"/>
      <c r="BE533" s="170">
        <v>726</v>
      </c>
      <c r="BF533" s="282" t="s">
        <v>3751</v>
      </c>
      <c r="BG533" s="1" t="s">
        <v>3749</v>
      </c>
      <c r="BH533" s="1" t="s">
        <v>3394</v>
      </c>
      <c r="BI533" s="121">
        <v>25965</v>
      </c>
      <c r="BJ533" s="121">
        <v>25965</v>
      </c>
      <c r="BK533" s="121">
        <v>0</v>
      </c>
      <c r="BL533" s="158"/>
      <c r="BM533" s="59"/>
      <c r="BN533" s="59"/>
      <c r="BO533" s="59"/>
      <c r="BP533" s="59"/>
      <c r="BQ533" s="369">
        <v>49</v>
      </c>
      <c r="BR533" s="380">
        <v>12</v>
      </c>
      <c r="BS533" s="381" t="s">
        <v>709</v>
      </c>
      <c r="BT533" s="383" t="s">
        <v>3752</v>
      </c>
      <c r="BU533" s="383" t="s">
        <v>719</v>
      </c>
      <c r="BV533" s="383" t="s">
        <v>1581</v>
      </c>
      <c r="BW533" s="383">
        <v>60140</v>
      </c>
      <c r="BX533" s="385" t="s">
        <v>3753</v>
      </c>
      <c r="BZ533" s="475">
        <v>1090</v>
      </c>
      <c r="CA533" s="320" t="b">
        <f>EXACT(A533,CH533)</f>
        <v>1</v>
      </c>
      <c r="CB533" s="318" t="b">
        <f>EXACT(D533,CF533)</f>
        <v>1</v>
      </c>
      <c r="CC533" s="318" t="b">
        <f>EXACT(E533,CG533)</f>
        <v>1</v>
      </c>
      <c r="CD533" s="502">
        <f>+S532-BC532</f>
        <v>0</v>
      </c>
      <c r="CE533" s="51" t="s">
        <v>672</v>
      </c>
      <c r="CF533" s="157" t="s">
        <v>3749</v>
      </c>
      <c r="CG533" s="103" t="s">
        <v>3394</v>
      </c>
      <c r="CH533" s="275">
        <v>3600700424309</v>
      </c>
      <c r="CJ533" s="51"/>
      <c r="CM533" s="273"/>
      <c r="CO533" s="158"/>
    </row>
    <row r="534" spans="1:93">
      <c r="A534" s="452" t="s">
        <v>4542</v>
      </c>
      <c r="B534" s="83" t="s">
        <v>709</v>
      </c>
      <c r="C534" s="158" t="s">
        <v>686</v>
      </c>
      <c r="D534" s="158" t="s">
        <v>524</v>
      </c>
      <c r="E534" s="92" t="s">
        <v>2023</v>
      </c>
      <c r="F534" s="452" t="s">
        <v>4542</v>
      </c>
      <c r="G534" s="59" t="s">
        <v>1580</v>
      </c>
      <c r="H534" s="449" t="s">
        <v>1056</v>
      </c>
      <c r="I534" s="234">
        <v>27502.799999999999</v>
      </c>
      <c r="J534" s="234">
        <v>0</v>
      </c>
      <c r="K534" s="234">
        <v>209.63</v>
      </c>
      <c r="L534" s="234">
        <v>0</v>
      </c>
      <c r="M534" s="85">
        <v>2026</v>
      </c>
      <c r="N534" s="85">
        <v>0</v>
      </c>
      <c r="O534" s="234">
        <v>0</v>
      </c>
      <c r="P534" s="234">
        <v>0</v>
      </c>
      <c r="Q534" s="234">
        <v>0</v>
      </c>
      <c r="R534" s="234">
        <v>18138</v>
      </c>
      <c r="S534" s="234">
        <v>9416.27</v>
      </c>
      <c r="T534" s="227" t="s">
        <v>1581</v>
      </c>
      <c r="U534" s="496">
        <v>1128</v>
      </c>
      <c r="V534" s="158" t="s">
        <v>686</v>
      </c>
      <c r="W534" s="158" t="s">
        <v>524</v>
      </c>
      <c r="X534" s="92" t="s">
        <v>2023</v>
      </c>
      <c r="Y534" s="262">
        <v>3600700431411</v>
      </c>
      <c r="Z534" s="228" t="s">
        <v>1581</v>
      </c>
      <c r="AA534" s="55">
        <v>20322.16</v>
      </c>
      <c r="AB534" s="55">
        <v>17310</v>
      </c>
      <c r="AC534" s="59"/>
      <c r="AD534" s="175"/>
      <c r="AE534" s="175">
        <v>424</v>
      </c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>
        <v>404</v>
      </c>
      <c r="AT534" s="59"/>
      <c r="AU534" s="59"/>
      <c r="AV534" s="147"/>
      <c r="AW534" s="59"/>
      <c r="AX534" s="59">
        <v>2184.16</v>
      </c>
      <c r="AY534" s="59"/>
      <c r="AZ534" s="55">
        <v>0</v>
      </c>
      <c r="BA534" s="74">
        <v>0</v>
      </c>
      <c r="BB534" s="55">
        <v>29738.43</v>
      </c>
      <c r="BC534" s="55">
        <v>9416.27</v>
      </c>
      <c r="BD534" s="252"/>
      <c r="BE534" s="170">
        <v>1129</v>
      </c>
      <c r="BF534" s="101" t="s">
        <v>2341</v>
      </c>
      <c r="BG534" s="158" t="s">
        <v>524</v>
      </c>
      <c r="BH534" s="92" t="s">
        <v>2023</v>
      </c>
      <c r="BI534" s="140">
        <v>17310</v>
      </c>
      <c r="BJ534" s="140">
        <v>17310</v>
      </c>
      <c r="BK534" s="124">
        <v>0</v>
      </c>
      <c r="BL534" s="158"/>
      <c r="BM534" s="59"/>
      <c r="BN534" s="59"/>
      <c r="BO534" s="59"/>
      <c r="BP534" s="59"/>
      <c r="BQ534" s="369">
        <v>4</v>
      </c>
      <c r="BR534" s="380" t="s">
        <v>709</v>
      </c>
      <c r="BS534" s="381" t="s">
        <v>23</v>
      </c>
      <c r="BT534" s="383" t="s">
        <v>11</v>
      </c>
      <c r="BU534" s="383" t="s">
        <v>719</v>
      </c>
      <c r="BV534" s="383" t="s">
        <v>1581</v>
      </c>
      <c r="BW534" s="383">
        <v>60210</v>
      </c>
      <c r="BX534" s="385" t="s">
        <v>12</v>
      </c>
      <c r="BY534" s="62"/>
      <c r="BZ534" s="495">
        <v>725</v>
      </c>
      <c r="CA534" s="320" t="b">
        <f>EXACT(A534,CH534)</f>
        <v>1</v>
      </c>
      <c r="CB534" s="318" t="b">
        <f>EXACT(D534,CF534)</f>
        <v>1</v>
      </c>
      <c r="CC534" s="318" t="b">
        <f>EXACT(E534,CG534)</f>
        <v>1</v>
      </c>
      <c r="CD534" s="502">
        <f>+S533-BC533</f>
        <v>0</v>
      </c>
      <c r="CE534" s="17" t="s">
        <v>686</v>
      </c>
      <c r="CF534" s="17" t="s">
        <v>524</v>
      </c>
      <c r="CG534" s="103" t="s">
        <v>2023</v>
      </c>
      <c r="CH534" s="311">
        <v>3600700431411</v>
      </c>
      <c r="CM534" s="273"/>
      <c r="CO534" s="450"/>
    </row>
    <row r="535" spans="1:93">
      <c r="A535" s="451" t="s">
        <v>5861</v>
      </c>
      <c r="B535" s="83" t="s">
        <v>709</v>
      </c>
      <c r="C535" s="1" t="s">
        <v>672</v>
      </c>
      <c r="D535" s="1" t="s">
        <v>5859</v>
      </c>
      <c r="E535" s="1" t="s">
        <v>5860</v>
      </c>
      <c r="F535" s="451" t="s">
        <v>5861</v>
      </c>
      <c r="G535" s="59" t="s">
        <v>1580</v>
      </c>
      <c r="H535" s="449" t="s">
        <v>5862</v>
      </c>
      <c r="I535" s="1">
        <v>11001.98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6000</v>
      </c>
      <c r="S535" s="1">
        <v>4258.92</v>
      </c>
      <c r="T535" s="227" t="s">
        <v>1581</v>
      </c>
      <c r="U535" s="496">
        <v>287</v>
      </c>
      <c r="V535" s="1" t="s">
        <v>672</v>
      </c>
      <c r="W535" s="1" t="s">
        <v>5859</v>
      </c>
      <c r="X535" s="1" t="s">
        <v>5860</v>
      </c>
      <c r="Y535" s="262">
        <v>3600700431470</v>
      </c>
      <c r="Z535" s="228" t="s">
        <v>1581</v>
      </c>
      <c r="AA535" s="55">
        <v>6743.0599999999995</v>
      </c>
      <c r="AB535" s="55">
        <v>6000</v>
      </c>
      <c r="AC535" s="55"/>
      <c r="AD535" s="175"/>
      <c r="AE535" s="175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>
        <v>0</v>
      </c>
      <c r="AP535" s="59"/>
      <c r="AQ535" s="59"/>
      <c r="AR535" s="59"/>
      <c r="AS535" s="59"/>
      <c r="AT535" s="59"/>
      <c r="AU535" s="59"/>
      <c r="AV535" s="147"/>
      <c r="AW535" s="59"/>
      <c r="AX535" s="59">
        <v>743.06</v>
      </c>
      <c r="AY535" s="59"/>
      <c r="AZ535" s="55">
        <v>0</v>
      </c>
      <c r="BA535" s="74">
        <v>0</v>
      </c>
      <c r="BB535" s="55">
        <v>11001.98</v>
      </c>
      <c r="BC535" s="55">
        <v>4258.92</v>
      </c>
      <c r="BD535" s="252"/>
      <c r="BE535" s="170">
        <v>288</v>
      </c>
      <c r="BF535" s="101" t="s">
        <v>5864</v>
      </c>
      <c r="BG535" s="1" t="s">
        <v>5859</v>
      </c>
      <c r="BH535" s="1" t="s">
        <v>5860</v>
      </c>
      <c r="BI535" s="140">
        <v>16700</v>
      </c>
      <c r="BJ535" s="140">
        <v>6000</v>
      </c>
      <c r="BK535" s="124">
        <v>10700</v>
      </c>
      <c r="BL535" s="158"/>
      <c r="BM535" s="59"/>
      <c r="BN535" s="59"/>
      <c r="BO535" s="59"/>
      <c r="BP535" s="59"/>
      <c r="BQ535" s="369">
        <v>6</v>
      </c>
      <c r="BR535" s="380">
        <v>1</v>
      </c>
      <c r="BS535" s="394"/>
      <c r="BT535" s="383" t="s">
        <v>11</v>
      </c>
      <c r="BU535" s="383" t="s">
        <v>719</v>
      </c>
      <c r="BV535" s="383" t="s">
        <v>1581</v>
      </c>
      <c r="BW535" s="383">
        <v>60210</v>
      </c>
      <c r="BX535" s="385" t="s">
        <v>5881</v>
      </c>
      <c r="BY535" s="76"/>
      <c r="BZ535" s="495">
        <v>1127</v>
      </c>
      <c r="CA535" s="320" t="b">
        <f>EXACT(A535,CH535)</f>
        <v>1</v>
      </c>
      <c r="CB535" s="318" t="b">
        <f>EXACT(D535,CF535)</f>
        <v>1</v>
      </c>
      <c r="CC535" s="318" t="b">
        <f>EXACT(E535,CG535)</f>
        <v>1</v>
      </c>
      <c r="CD535" s="502">
        <f>+S534-BC534</f>
        <v>0</v>
      </c>
      <c r="CE535" s="17" t="s">
        <v>672</v>
      </c>
      <c r="CF535" s="17" t="s">
        <v>5859</v>
      </c>
      <c r="CG535" s="103" t="s">
        <v>5860</v>
      </c>
      <c r="CH535" s="275">
        <v>3600700431470</v>
      </c>
    </row>
    <row r="536" spans="1:93">
      <c r="A536" s="452" t="s">
        <v>7856</v>
      </c>
      <c r="B536" s="83" t="s">
        <v>709</v>
      </c>
      <c r="C536" s="86" t="s">
        <v>672</v>
      </c>
      <c r="D536" s="86" t="s">
        <v>6836</v>
      </c>
      <c r="E536" s="86" t="s">
        <v>7749</v>
      </c>
      <c r="F536" s="452" t="s">
        <v>7856</v>
      </c>
      <c r="G536" s="59" t="s">
        <v>1580</v>
      </c>
      <c r="H536" s="449" t="s">
        <v>7974</v>
      </c>
      <c r="I536" s="234">
        <v>43882</v>
      </c>
      <c r="J536" s="234">
        <v>0</v>
      </c>
      <c r="K536" s="234">
        <v>0</v>
      </c>
      <c r="L536" s="234">
        <v>0</v>
      </c>
      <c r="M536" s="85">
        <v>0</v>
      </c>
      <c r="N536" s="85">
        <v>0</v>
      </c>
      <c r="O536" s="234">
        <v>0</v>
      </c>
      <c r="P536" s="234">
        <v>27.43</v>
      </c>
      <c r="Q536" s="234">
        <v>0</v>
      </c>
      <c r="R536" s="234">
        <v>32872</v>
      </c>
      <c r="S536" s="234">
        <v>10982.57</v>
      </c>
      <c r="T536" s="227" t="s">
        <v>1581</v>
      </c>
      <c r="U536" s="496">
        <v>1188</v>
      </c>
      <c r="V536" s="86" t="s">
        <v>672</v>
      </c>
      <c r="W536" s="86" t="s">
        <v>6836</v>
      </c>
      <c r="X536" s="422" t="s">
        <v>7749</v>
      </c>
      <c r="Y536" s="262" t="s">
        <v>7856</v>
      </c>
      <c r="Z536" s="228" t="s">
        <v>1581</v>
      </c>
      <c r="AA536" s="54">
        <v>32899.43</v>
      </c>
      <c r="AB536" s="55">
        <v>27785</v>
      </c>
      <c r="AC536" s="56"/>
      <c r="AD536" s="175">
        <v>863</v>
      </c>
      <c r="AE536" s="175">
        <v>424</v>
      </c>
      <c r="AF536" s="55"/>
      <c r="AG536" s="55"/>
      <c r="AH536" s="55"/>
      <c r="AI536" s="55"/>
      <c r="AJ536" s="55"/>
      <c r="AK536" s="55"/>
      <c r="AL536" s="55"/>
      <c r="AM536" s="57"/>
      <c r="AN536" s="57"/>
      <c r="AO536" s="57"/>
      <c r="AP536" s="57"/>
      <c r="AQ536" s="58"/>
      <c r="AR536" s="57"/>
      <c r="AS536" s="57"/>
      <c r="AT536" s="57">
        <v>3800</v>
      </c>
      <c r="AU536" s="57"/>
      <c r="AV536" s="147"/>
      <c r="AW536" s="57"/>
      <c r="AX536" s="57">
        <v>0</v>
      </c>
      <c r="AY536" s="58"/>
      <c r="AZ536" s="58">
        <v>27.43</v>
      </c>
      <c r="BA536" s="74">
        <v>0</v>
      </c>
      <c r="BB536" s="58">
        <v>43882</v>
      </c>
      <c r="BC536" s="58">
        <v>10982.57</v>
      </c>
      <c r="BD536" s="252"/>
      <c r="BE536" s="170">
        <v>1190</v>
      </c>
      <c r="BF536" s="101" t="s">
        <v>8370</v>
      </c>
      <c r="BG536" s="158" t="s">
        <v>6836</v>
      </c>
      <c r="BH536" s="92" t="s">
        <v>7749</v>
      </c>
      <c r="BI536" s="124">
        <v>27785</v>
      </c>
      <c r="BJ536" s="124">
        <v>27785</v>
      </c>
      <c r="BK536" s="124">
        <v>0</v>
      </c>
      <c r="BL536" s="158"/>
      <c r="BM536" s="59"/>
      <c r="BN536" s="60"/>
      <c r="BO536" s="60"/>
      <c r="BP536" s="59"/>
      <c r="BQ536" s="370" t="s">
        <v>8135</v>
      </c>
      <c r="BR536" s="387">
        <v>1</v>
      </c>
      <c r="BS536" s="381" t="s">
        <v>51</v>
      </c>
      <c r="BT536" s="388" t="s">
        <v>702</v>
      </c>
      <c r="BU536" s="383" t="s">
        <v>702</v>
      </c>
      <c r="BV536" s="384" t="s">
        <v>1581</v>
      </c>
      <c r="BW536" s="384">
        <v>60110</v>
      </c>
      <c r="BX536" s="389"/>
      <c r="BY536" s="51"/>
      <c r="BZ536" s="475">
        <v>288</v>
      </c>
      <c r="CA536" s="320" t="b">
        <f>EXACT(A536,CH536)</f>
        <v>1</v>
      </c>
      <c r="CB536" s="318" t="b">
        <f>EXACT(D536,CF536)</f>
        <v>1</v>
      </c>
      <c r="CC536" s="318" t="b">
        <f>EXACT(E536,CG536)</f>
        <v>1</v>
      </c>
      <c r="CD536" s="502">
        <f>+S535-BC535</f>
        <v>0</v>
      </c>
      <c r="CE536" s="17" t="s">
        <v>672</v>
      </c>
      <c r="CF536" s="157" t="s">
        <v>6836</v>
      </c>
      <c r="CG536" s="99" t="s">
        <v>7749</v>
      </c>
      <c r="CH536" s="311" t="s">
        <v>7856</v>
      </c>
      <c r="CL536" s="51"/>
      <c r="CM536" s="273"/>
      <c r="CO536" s="157"/>
    </row>
    <row r="537" spans="1:93">
      <c r="A537" s="452" t="s">
        <v>7799</v>
      </c>
      <c r="B537" s="83" t="s">
        <v>709</v>
      </c>
      <c r="C537" s="242" t="s">
        <v>686</v>
      </c>
      <c r="D537" s="158" t="s">
        <v>6772</v>
      </c>
      <c r="E537" s="1" t="s">
        <v>7681</v>
      </c>
      <c r="F537" s="452" t="s">
        <v>7799</v>
      </c>
      <c r="G537" s="59" t="s">
        <v>1580</v>
      </c>
      <c r="H537" s="449" t="s">
        <v>7914</v>
      </c>
      <c r="I537" s="244">
        <v>49280</v>
      </c>
      <c r="J537" s="310">
        <v>0</v>
      </c>
      <c r="K537" s="81">
        <v>0</v>
      </c>
      <c r="L537" s="81">
        <v>0</v>
      </c>
      <c r="M537" s="85">
        <v>0</v>
      </c>
      <c r="N537" s="81">
        <v>0</v>
      </c>
      <c r="O537" s="81">
        <v>0</v>
      </c>
      <c r="P537" s="85">
        <v>1219.6600000000001</v>
      </c>
      <c r="Q537" s="81">
        <v>0</v>
      </c>
      <c r="R537" s="85">
        <v>25007</v>
      </c>
      <c r="S537" s="81">
        <v>23053.34</v>
      </c>
      <c r="T537" s="227" t="s">
        <v>1581</v>
      </c>
      <c r="U537" s="496">
        <v>568</v>
      </c>
      <c r="V537" s="242" t="s">
        <v>686</v>
      </c>
      <c r="W537" s="158" t="s">
        <v>6772</v>
      </c>
      <c r="X537" s="424" t="s">
        <v>7681</v>
      </c>
      <c r="Y537" s="262" t="s">
        <v>7799</v>
      </c>
      <c r="Z537" s="228" t="s">
        <v>1581</v>
      </c>
      <c r="AA537" s="266">
        <v>26226.66</v>
      </c>
      <c r="AB537" s="66">
        <v>23720</v>
      </c>
      <c r="AC537" s="65"/>
      <c r="AD537" s="266">
        <v>863</v>
      </c>
      <c r="AE537" s="266">
        <v>424</v>
      </c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148"/>
      <c r="AW537" s="65"/>
      <c r="AX537" s="65">
        <v>0</v>
      </c>
      <c r="AY537" s="66"/>
      <c r="AZ537" s="66">
        <v>1219.6600000000001</v>
      </c>
      <c r="BA537" s="74">
        <v>0</v>
      </c>
      <c r="BB537" s="66">
        <v>49280</v>
      </c>
      <c r="BC537" s="66">
        <v>23053.34</v>
      </c>
      <c r="BD537" s="252"/>
      <c r="BE537" s="170">
        <v>569</v>
      </c>
      <c r="BF537" s="101" t="s">
        <v>8311</v>
      </c>
      <c r="BG537" s="158" t="s">
        <v>6772</v>
      </c>
      <c r="BH537" s="92" t="s">
        <v>7681</v>
      </c>
      <c r="BI537" s="169">
        <v>23720</v>
      </c>
      <c r="BJ537" s="124">
        <v>23720</v>
      </c>
      <c r="BK537" s="124">
        <v>0</v>
      </c>
      <c r="BL537" s="158"/>
      <c r="BM537" s="48"/>
      <c r="BN537" s="67"/>
      <c r="BO537" s="67"/>
      <c r="BP537" s="48"/>
      <c r="BQ537" s="368">
        <v>24</v>
      </c>
      <c r="BR537" s="381">
        <v>1</v>
      </c>
      <c r="BS537" s="381"/>
      <c r="BT537" s="382" t="s">
        <v>11</v>
      </c>
      <c r="BU537" s="383" t="s">
        <v>719</v>
      </c>
      <c r="BV537" s="383" t="s">
        <v>1581</v>
      </c>
      <c r="BW537" s="383">
        <v>60140</v>
      </c>
      <c r="BX537" s="385" t="s">
        <v>8013</v>
      </c>
      <c r="BZ537" s="475">
        <v>1188</v>
      </c>
      <c r="CA537" s="320" t="b">
        <f>EXACT(A537,CH537)</f>
        <v>1</v>
      </c>
      <c r="CB537" s="318" t="b">
        <f>EXACT(D537,CF537)</f>
        <v>1</v>
      </c>
      <c r="CC537" s="318" t="b">
        <f>EXACT(E537,CG537)</f>
        <v>1</v>
      </c>
      <c r="CD537" s="502">
        <f>+S536-BC536</f>
        <v>0</v>
      </c>
      <c r="CE537" s="17" t="s">
        <v>686</v>
      </c>
      <c r="CF537" s="51" t="s">
        <v>6772</v>
      </c>
      <c r="CG537" s="51" t="s">
        <v>7681</v>
      </c>
      <c r="CH537" s="312" t="s">
        <v>7799</v>
      </c>
      <c r="CM537" s="273"/>
      <c r="CO537" s="157"/>
    </row>
    <row r="538" spans="1:93">
      <c r="A538" s="451" t="s">
        <v>5253</v>
      </c>
      <c r="B538" s="83" t="s">
        <v>709</v>
      </c>
      <c r="C538" s="237" t="s">
        <v>695</v>
      </c>
      <c r="D538" s="86" t="s">
        <v>3007</v>
      </c>
      <c r="E538" s="92" t="s">
        <v>5252</v>
      </c>
      <c r="F538" s="451" t="s">
        <v>5253</v>
      </c>
      <c r="G538" s="59" t="s">
        <v>1580</v>
      </c>
      <c r="H538" s="449" t="s">
        <v>5254</v>
      </c>
      <c r="I538" s="244">
        <v>40232</v>
      </c>
      <c r="J538" s="310">
        <v>0</v>
      </c>
      <c r="K538" s="81">
        <v>32.18</v>
      </c>
      <c r="L538" s="81">
        <v>0</v>
      </c>
      <c r="M538" s="85">
        <v>0</v>
      </c>
      <c r="N538" s="81">
        <v>0</v>
      </c>
      <c r="O538" s="81">
        <v>0</v>
      </c>
      <c r="P538" s="85">
        <v>818.08</v>
      </c>
      <c r="Q538" s="81">
        <v>0</v>
      </c>
      <c r="R538" s="85">
        <v>7363</v>
      </c>
      <c r="S538" s="81">
        <v>32083.1</v>
      </c>
      <c r="T538" s="227" t="s">
        <v>1581</v>
      </c>
      <c r="U538" s="496">
        <v>344</v>
      </c>
      <c r="V538" s="237" t="s">
        <v>695</v>
      </c>
      <c r="W538" s="86" t="s">
        <v>3007</v>
      </c>
      <c r="X538" s="92" t="s">
        <v>5252</v>
      </c>
      <c r="Y538" s="262">
        <v>3600700435459</v>
      </c>
      <c r="Z538" s="228" t="s">
        <v>1581</v>
      </c>
      <c r="AA538" s="266">
        <v>8181.08</v>
      </c>
      <c r="AB538" s="66">
        <v>6500</v>
      </c>
      <c r="AC538" s="65"/>
      <c r="AD538" s="266">
        <v>863</v>
      </c>
      <c r="AE538" s="266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6"/>
      <c r="AR538" s="65"/>
      <c r="AS538" s="65"/>
      <c r="AT538" s="65"/>
      <c r="AU538" s="65"/>
      <c r="AV538" s="148"/>
      <c r="AW538" s="65"/>
      <c r="AX538" s="65">
        <v>0</v>
      </c>
      <c r="AY538" s="66"/>
      <c r="AZ538" s="66">
        <v>818.08</v>
      </c>
      <c r="BA538" s="74">
        <v>0</v>
      </c>
      <c r="BB538" s="66">
        <v>40264.18</v>
      </c>
      <c r="BC538" s="66">
        <v>32083.1</v>
      </c>
      <c r="BD538" s="252"/>
      <c r="BE538" s="170">
        <v>345</v>
      </c>
      <c r="BF538" s="101" t="s">
        <v>7034</v>
      </c>
      <c r="BG538" s="158" t="s">
        <v>3007</v>
      </c>
      <c r="BH538" s="92" t="s">
        <v>5252</v>
      </c>
      <c r="BI538" s="66">
        <v>6500</v>
      </c>
      <c r="BJ538" s="58">
        <v>6500</v>
      </c>
      <c r="BK538" s="58">
        <v>0</v>
      </c>
      <c r="BL538" s="158"/>
      <c r="BM538" s="48"/>
      <c r="BN538" s="67"/>
      <c r="BO538" s="67"/>
      <c r="BP538" s="48"/>
      <c r="BQ538" s="368">
        <v>5</v>
      </c>
      <c r="BR538" s="380" t="s">
        <v>676</v>
      </c>
      <c r="BS538" s="381" t="s">
        <v>5712</v>
      </c>
      <c r="BT538" s="382" t="s">
        <v>11</v>
      </c>
      <c r="BU538" s="383" t="s">
        <v>719</v>
      </c>
      <c r="BV538" s="384" t="s">
        <v>1581</v>
      </c>
      <c r="BW538" s="384">
        <v>60210</v>
      </c>
      <c r="BX538" s="385" t="s">
        <v>5713</v>
      </c>
      <c r="BY538" s="62"/>
      <c r="BZ538" s="495">
        <v>569</v>
      </c>
      <c r="CA538" s="320" t="b">
        <f>EXACT(A538,CH538)</f>
        <v>1</v>
      </c>
      <c r="CB538" s="318" t="b">
        <f>EXACT(D538,CF538)</f>
        <v>1</v>
      </c>
      <c r="CC538" s="318" t="b">
        <f>EXACT(E538,CG538)</f>
        <v>1</v>
      </c>
      <c r="CD538" s="502">
        <f>+S537-BC537</f>
        <v>0</v>
      </c>
      <c r="CE538" s="51" t="s">
        <v>695</v>
      </c>
      <c r="CF538" s="158" t="s">
        <v>3007</v>
      </c>
      <c r="CG538" s="99" t="s">
        <v>5252</v>
      </c>
      <c r="CH538" s="311">
        <v>3600700435459</v>
      </c>
      <c r="CI538" s="51"/>
      <c r="CL538" s="51"/>
      <c r="CM538" s="273"/>
      <c r="CO538" s="157"/>
    </row>
    <row r="539" spans="1:93">
      <c r="A539" s="452" t="s">
        <v>4541</v>
      </c>
      <c r="B539" s="83" t="s">
        <v>709</v>
      </c>
      <c r="C539" s="158" t="s">
        <v>686</v>
      </c>
      <c r="D539" s="158" t="s">
        <v>1241</v>
      </c>
      <c r="E539" s="92" t="s">
        <v>1242</v>
      </c>
      <c r="F539" s="452" t="s">
        <v>4541</v>
      </c>
      <c r="G539" s="59" t="s">
        <v>1580</v>
      </c>
      <c r="H539" s="449" t="s">
        <v>1057</v>
      </c>
      <c r="I539" s="234">
        <v>20887.27</v>
      </c>
      <c r="J539" s="234">
        <v>0</v>
      </c>
      <c r="K539" s="234">
        <v>45.3</v>
      </c>
      <c r="L539" s="234">
        <v>0</v>
      </c>
      <c r="M539" s="85">
        <v>1921</v>
      </c>
      <c r="N539" s="85">
        <v>0</v>
      </c>
      <c r="O539" s="234">
        <v>0</v>
      </c>
      <c r="P539" s="234">
        <v>0</v>
      </c>
      <c r="Q539" s="234">
        <v>0</v>
      </c>
      <c r="R539" s="234">
        <v>3287.22</v>
      </c>
      <c r="S539" s="234">
        <v>19566.349999999999</v>
      </c>
      <c r="T539" s="227" t="s">
        <v>1581</v>
      </c>
      <c r="U539" s="496">
        <v>1129</v>
      </c>
      <c r="V539" s="158" t="s">
        <v>686</v>
      </c>
      <c r="W539" s="158" t="s">
        <v>1241</v>
      </c>
      <c r="X539" s="92" t="s">
        <v>1242</v>
      </c>
      <c r="Y539" s="262">
        <v>3600700438474</v>
      </c>
      <c r="Z539" s="228" t="s">
        <v>1581</v>
      </c>
      <c r="AA539" s="54">
        <v>3287.22</v>
      </c>
      <c r="AB539" s="55">
        <v>1396.62</v>
      </c>
      <c r="AC539" s="56"/>
      <c r="AD539" s="175">
        <v>863</v>
      </c>
      <c r="AE539" s="175">
        <v>424</v>
      </c>
      <c r="AF539" s="55">
        <v>603.6</v>
      </c>
      <c r="AG539" s="55"/>
      <c r="AH539" s="55"/>
      <c r="AI539" s="55"/>
      <c r="AJ539" s="55"/>
      <c r="AK539" s="55"/>
      <c r="AL539" s="55"/>
      <c r="AM539" s="57"/>
      <c r="AN539" s="57"/>
      <c r="AO539" s="57"/>
      <c r="AP539" s="57"/>
      <c r="AQ539" s="58"/>
      <c r="AR539" s="58"/>
      <c r="AS539" s="57"/>
      <c r="AT539" s="57"/>
      <c r="AU539" s="57"/>
      <c r="AV539" s="147"/>
      <c r="AW539" s="57"/>
      <c r="AX539" s="57">
        <v>0</v>
      </c>
      <c r="AY539" s="58"/>
      <c r="AZ539" s="58">
        <v>0</v>
      </c>
      <c r="BA539" s="74">
        <v>0</v>
      </c>
      <c r="BB539" s="58">
        <v>22853.57</v>
      </c>
      <c r="BC539" s="58">
        <v>19566.349999999999</v>
      </c>
      <c r="BD539" s="252"/>
      <c r="BE539" s="170">
        <v>1130</v>
      </c>
      <c r="BF539" s="101" t="s">
        <v>2342</v>
      </c>
      <c r="BG539" s="158" t="s">
        <v>1241</v>
      </c>
      <c r="BH539" s="92" t="s">
        <v>1242</v>
      </c>
      <c r="BI539" s="58">
        <v>1396.62</v>
      </c>
      <c r="BJ539" s="58">
        <v>1396.62</v>
      </c>
      <c r="BK539" s="58">
        <v>0</v>
      </c>
      <c r="BL539" s="158"/>
      <c r="BM539" s="59"/>
      <c r="BN539" s="60"/>
      <c r="BO539" s="60"/>
      <c r="BP539" s="48"/>
      <c r="BQ539" s="368" t="s">
        <v>1320</v>
      </c>
      <c r="BR539" s="380" t="s">
        <v>709</v>
      </c>
      <c r="BS539" s="381" t="s">
        <v>1321</v>
      </c>
      <c r="BT539" s="383" t="s">
        <v>719</v>
      </c>
      <c r="BU539" s="383" t="s">
        <v>719</v>
      </c>
      <c r="BV539" s="384" t="s">
        <v>1581</v>
      </c>
      <c r="BW539" s="384">
        <v>60140</v>
      </c>
      <c r="BX539" s="385" t="s">
        <v>1322</v>
      </c>
      <c r="BZ539" s="495">
        <v>345</v>
      </c>
      <c r="CA539" s="320" t="b">
        <f>EXACT(A539,CH539)</f>
        <v>1</v>
      </c>
      <c r="CB539" s="318" t="b">
        <f>EXACT(D539,CF539)</f>
        <v>1</v>
      </c>
      <c r="CC539" s="318" t="b">
        <f>EXACT(E539,CG539)</f>
        <v>1</v>
      </c>
      <c r="CD539" s="502">
        <f>+S538-BC538</f>
        <v>0</v>
      </c>
      <c r="CE539" s="17" t="s">
        <v>686</v>
      </c>
      <c r="CF539" s="17" t="s">
        <v>1241</v>
      </c>
      <c r="CG539" s="103" t="s">
        <v>1242</v>
      </c>
      <c r="CH539" s="275">
        <v>3600700438474</v>
      </c>
      <c r="CM539" s="273"/>
      <c r="CO539" s="157"/>
    </row>
    <row r="540" spans="1:93" s="292" customFormat="1">
      <c r="A540" s="452" t="s">
        <v>5094</v>
      </c>
      <c r="B540" s="83" t="s">
        <v>709</v>
      </c>
      <c r="C540" s="129" t="s">
        <v>695</v>
      </c>
      <c r="D540" s="158" t="s">
        <v>1222</v>
      </c>
      <c r="E540" s="92" t="s">
        <v>2023</v>
      </c>
      <c r="F540" s="452" t="s">
        <v>5094</v>
      </c>
      <c r="G540" s="59" t="s">
        <v>1580</v>
      </c>
      <c r="H540" s="449" t="s">
        <v>913</v>
      </c>
      <c r="I540" s="234">
        <v>41293.199999999997</v>
      </c>
      <c r="J540" s="234">
        <v>0</v>
      </c>
      <c r="K540" s="234">
        <v>129</v>
      </c>
      <c r="L540" s="234">
        <v>0</v>
      </c>
      <c r="M540" s="85">
        <v>1122</v>
      </c>
      <c r="N540" s="85">
        <v>0</v>
      </c>
      <c r="O540" s="234">
        <v>0</v>
      </c>
      <c r="P540" s="234">
        <v>21.37</v>
      </c>
      <c r="Q540" s="234">
        <v>0</v>
      </c>
      <c r="R540" s="234">
        <v>15995.62</v>
      </c>
      <c r="S540" s="234">
        <v>21627.209999999995</v>
      </c>
      <c r="T540" s="227" t="s">
        <v>1581</v>
      </c>
      <c r="U540" s="496">
        <v>777</v>
      </c>
      <c r="V540" s="129" t="s">
        <v>695</v>
      </c>
      <c r="W540" s="158" t="s">
        <v>1222</v>
      </c>
      <c r="X540" s="92" t="s">
        <v>2023</v>
      </c>
      <c r="Y540" s="262">
        <v>3600700438806</v>
      </c>
      <c r="Z540" s="228" t="s">
        <v>1581</v>
      </c>
      <c r="AA540" s="54">
        <v>20916.990000000002</v>
      </c>
      <c r="AB540" s="55">
        <v>14708.62</v>
      </c>
      <c r="AC540" s="56"/>
      <c r="AD540" s="175">
        <v>863</v>
      </c>
      <c r="AE540" s="175">
        <v>424</v>
      </c>
      <c r="AF540" s="55"/>
      <c r="AG540" s="55"/>
      <c r="AH540" s="55"/>
      <c r="AI540" s="55"/>
      <c r="AJ540" s="55"/>
      <c r="AK540" s="55"/>
      <c r="AL540" s="55"/>
      <c r="AM540" s="57"/>
      <c r="AN540" s="57"/>
      <c r="AO540" s="57"/>
      <c r="AP540" s="57"/>
      <c r="AQ540" s="58"/>
      <c r="AR540" s="58"/>
      <c r="AS540" s="57"/>
      <c r="AT540" s="57"/>
      <c r="AU540" s="57"/>
      <c r="AV540" s="147"/>
      <c r="AW540" s="57"/>
      <c r="AX540" s="57">
        <v>4900</v>
      </c>
      <c r="AY540" s="58"/>
      <c r="AZ540" s="58">
        <v>21.37</v>
      </c>
      <c r="BA540" s="74">
        <v>0</v>
      </c>
      <c r="BB540" s="58">
        <v>42544.2</v>
      </c>
      <c r="BC540" s="58">
        <v>21627.209999999995</v>
      </c>
      <c r="BD540" s="252"/>
      <c r="BE540" s="170">
        <v>778</v>
      </c>
      <c r="BF540" s="101" t="s">
        <v>7094</v>
      </c>
      <c r="BG540" s="158" t="s">
        <v>1222</v>
      </c>
      <c r="BH540" s="92" t="s">
        <v>2023</v>
      </c>
      <c r="BI540" s="124">
        <v>14708.62</v>
      </c>
      <c r="BJ540" s="124">
        <v>14708.62</v>
      </c>
      <c r="BK540" s="124">
        <v>0</v>
      </c>
      <c r="BL540" s="158"/>
      <c r="BM540" s="59" t="s">
        <v>677</v>
      </c>
      <c r="BN540" s="60"/>
      <c r="BO540" s="60"/>
      <c r="BP540" s="48"/>
      <c r="BQ540" s="368">
        <v>10</v>
      </c>
      <c r="BR540" s="380" t="s">
        <v>676</v>
      </c>
      <c r="BS540" s="381" t="s">
        <v>23</v>
      </c>
      <c r="BT540" s="382" t="s">
        <v>11</v>
      </c>
      <c r="BU540" s="383" t="s">
        <v>719</v>
      </c>
      <c r="BV540" s="384" t="s">
        <v>1581</v>
      </c>
      <c r="BW540" s="384">
        <v>60210</v>
      </c>
      <c r="BX540" s="385" t="s">
        <v>2081</v>
      </c>
      <c r="BY540" s="23"/>
      <c r="BZ540" s="475">
        <v>1128</v>
      </c>
      <c r="CA540" s="320" t="b">
        <f>EXACT(A540,CH540)</f>
        <v>1</v>
      </c>
      <c r="CB540" s="318" t="b">
        <f>EXACT(D540,CF540)</f>
        <v>1</v>
      </c>
      <c r="CC540" s="318" t="b">
        <f>EXACT(E540,CG540)</f>
        <v>1</v>
      </c>
      <c r="CD540" s="502">
        <f>+S539-BC539</f>
        <v>0</v>
      </c>
      <c r="CE540" s="86" t="s">
        <v>695</v>
      </c>
      <c r="CF540" s="17" t="s">
        <v>1222</v>
      </c>
      <c r="CG540" s="103" t="s">
        <v>2023</v>
      </c>
      <c r="CH540" s="311">
        <v>3600700438806</v>
      </c>
      <c r="CI540" s="447"/>
      <c r="CJ540" s="17"/>
      <c r="CK540" s="276"/>
      <c r="CL540" s="17"/>
      <c r="CM540" s="273"/>
      <c r="CN540" s="17"/>
      <c r="CO540" s="158"/>
    </row>
    <row r="541" spans="1:93">
      <c r="A541" s="452" t="s">
        <v>6049</v>
      </c>
      <c r="B541" s="83" t="s">
        <v>709</v>
      </c>
      <c r="C541" s="237" t="s">
        <v>686</v>
      </c>
      <c r="D541" s="86" t="s">
        <v>6048</v>
      </c>
      <c r="E541" s="92" t="s">
        <v>2023</v>
      </c>
      <c r="F541" s="452" t="s">
        <v>6049</v>
      </c>
      <c r="G541" s="59" t="s">
        <v>1580</v>
      </c>
      <c r="H541" s="283" t="s">
        <v>6269</v>
      </c>
      <c r="I541" s="244">
        <v>24861.599999999999</v>
      </c>
      <c r="J541" s="310">
        <v>0</v>
      </c>
      <c r="K541" s="81">
        <v>0</v>
      </c>
      <c r="L541" s="81">
        <v>0</v>
      </c>
      <c r="M541" s="85">
        <v>0</v>
      </c>
      <c r="N541" s="81">
        <v>0</v>
      </c>
      <c r="O541" s="81">
        <v>0</v>
      </c>
      <c r="P541" s="85">
        <v>0</v>
      </c>
      <c r="Q541" s="81">
        <v>0</v>
      </c>
      <c r="R541" s="85">
        <v>15327.4</v>
      </c>
      <c r="S541" s="81">
        <v>6434.1999999999971</v>
      </c>
      <c r="T541" s="227" t="s">
        <v>1581</v>
      </c>
      <c r="U541" s="496">
        <v>821</v>
      </c>
      <c r="V541" s="237" t="s">
        <v>686</v>
      </c>
      <c r="W541" s="86" t="s">
        <v>6048</v>
      </c>
      <c r="X541" s="92" t="s">
        <v>2023</v>
      </c>
      <c r="Y541" s="261">
        <v>3600700438822</v>
      </c>
      <c r="Z541" s="228" t="s">
        <v>1581</v>
      </c>
      <c r="AA541" s="266">
        <v>18427.400000000001</v>
      </c>
      <c r="AB541" s="65">
        <v>14464.4</v>
      </c>
      <c r="AC541" s="65"/>
      <c r="AD541" s="65">
        <v>863</v>
      </c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>
        <v>0</v>
      </c>
      <c r="AS541" s="65"/>
      <c r="AT541" s="65"/>
      <c r="AU541" s="65"/>
      <c r="AV541" s="148"/>
      <c r="AW541" s="65"/>
      <c r="AX541" s="65">
        <v>3100</v>
      </c>
      <c r="AY541" s="65"/>
      <c r="AZ541" s="65">
        <v>0</v>
      </c>
      <c r="BA541" s="57">
        <v>0</v>
      </c>
      <c r="BB541" s="65">
        <v>24861.599999999999</v>
      </c>
      <c r="BC541" s="65">
        <v>6434.1999999999971</v>
      </c>
      <c r="BD541" s="260"/>
      <c r="BE541" s="170">
        <v>822</v>
      </c>
      <c r="BF541" s="163" t="s">
        <v>6380</v>
      </c>
      <c r="BG541" s="86" t="s">
        <v>6048</v>
      </c>
      <c r="BH541" s="86" t="s">
        <v>2023</v>
      </c>
      <c r="BI541" s="65">
        <v>14464.4</v>
      </c>
      <c r="BJ541" s="57">
        <v>14464.4</v>
      </c>
      <c r="BK541" s="171">
        <v>0</v>
      </c>
      <c r="BL541" s="86"/>
      <c r="BM541" s="48"/>
      <c r="BN541" s="67"/>
      <c r="BO541" s="67"/>
      <c r="BP541" s="48"/>
      <c r="BQ541" s="368">
        <v>14</v>
      </c>
      <c r="BR541" s="380" t="s">
        <v>676</v>
      </c>
      <c r="BS541" s="381" t="s">
        <v>6474</v>
      </c>
      <c r="BT541" s="382" t="s">
        <v>11</v>
      </c>
      <c r="BU541" s="383" t="s">
        <v>719</v>
      </c>
      <c r="BV541" s="384" t="s">
        <v>1581</v>
      </c>
      <c r="BW541" s="384">
        <v>60210</v>
      </c>
      <c r="BX541" s="385" t="s">
        <v>6475</v>
      </c>
      <c r="BZ541" s="495">
        <v>777</v>
      </c>
      <c r="CA541" s="320" t="b">
        <f>EXACT(A541,CH541)</f>
        <v>1</v>
      </c>
      <c r="CB541" s="318" t="b">
        <f>EXACT(D541,CF541)</f>
        <v>1</v>
      </c>
      <c r="CC541" s="318" t="b">
        <f>EXACT(E541,CG541)</f>
        <v>1</v>
      </c>
      <c r="CD541" s="502">
        <f>+S540-BC540</f>
        <v>0</v>
      </c>
      <c r="CE541" s="17" t="s">
        <v>686</v>
      </c>
      <c r="CF541" s="157" t="s">
        <v>6048</v>
      </c>
      <c r="CG541" s="99" t="s">
        <v>2023</v>
      </c>
      <c r="CH541" s="275">
        <v>3600700438822</v>
      </c>
      <c r="CM541" s="273"/>
      <c r="CO541" s="157"/>
    </row>
    <row r="542" spans="1:93">
      <c r="A542" s="451" t="s">
        <v>5474</v>
      </c>
      <c r="B542" s="83" t="s">
        <v>709</v>
      </c>
      <c r="C542" s="237" t="s">
        <v>686</v>
      </c>
      <c r="D542" s="86" t="s">
        <v>1239</v>
      </c>
      <c r="E542" s="92" t="s">
        <v>5473</v>
      </c>
      <c r="F542" s="451" t="s">
        <v>5474</v>
      </c>
      <c r="G542" s="59" t="s">
        <v>1580</v>
      </c>
      <c r="H542" s="449" t="s">
        <v>5475</v>
      </c>
      <c r="I542" s="244">
        <v>33191.4</v>
      </c>
      <c r="J542" s="310">
        <v>0</v>
      </c>
      <c r="K542" s="81">
        <v>0</v>
      </c>
      <c r="L542" s="81">
        <v>0</v>
      </c>
      <c r="M542" s="85">
        <v>0</v>
      </c>
      <c r="N542" s="81">
        <v>0</v>
      </c>
      <c r="O542" s="81">
        <v>0</v>
      </c>
      <c r="P542" s="85">
        <v>180.4</v>
      </c>
      <c r="Q542" s="81">
        <v>0</v>
      </c>
      <c r="R542" s="85">
        <v>26529</v>
      </c>
      <c r="S542" s="81">
        <v>6482</v>
      </c>
      <c r="T542" s="227" t="s">
        <v>1581</v>
      </c>
      <c r="U542" s="496">
        <v>1127</v>
      </c>
      <c r="V542" s="237" t="s">
        <v>686</v>
      </c>
      <c r="W542" s="86" t="s">
        <v>1239</v>
      </c>
      <c r="X542" s="92" t="s">
        <v>5473</v>
      </c>
      <c r="Y542" s="262">
        <v>3600700439217</v>
      </c>
      <c r="Z542" s="228" t="s">
        <v>1581</v>
      </c>
      <c r="AA542" s="54">
        <v>26709.4</v>
      </c>
      <c r="AB542" s="55">
        <v>21390</v>
      </c>
      <c r="AC542" s="56"/>
      <c r="AD542" s="175">
        <v>863</v>
      </c>
      <c r="AE542" s="175">
        <v>848</v>
      </c>
      <c r="AF542" s="55"/>
      <c r="AG542" s="55"/>
      <c r="AH542" s="55"/>
      <c r="AI542" s="55"/>
      <c r="AJ542" s="55"/>
      <c r="AK542" s="55"/>
      <c r="AL542" s="55"/>
      <c r="AM542" s="57"/>
      <c r="AN542" s="57"/>
      <c r="AO542" s="57"/>
      <c r="AP542" s="57"/>
      <c r="AQ542" s="58"/>
      <c r="AR542" s="58">
        <v>3428</v>
      </c>
      <c r="AS542" s="57"/>
      <c r="AT542" s="57"/>
      <c r="AU542" s="57"/>
      <c r="AV542" s="147"/>
      <c r="AW542" s="57"/>
      <c r="AX542" s="57">
        <v>0</v>
      </c>
      <c r="AY542" s="58"/>
      <c r="AZ542" s="58">
        <v>180.4</v>
      </c>
      <c r="BA542" s="74">
        <v>0</v>
      </c>
      <c r="BB542" s="58">
        <v>33191.4</v>
      </c>
      <c r="BC542" s="58">
        <v>6482</v>
      </c>
      <c r="BD542" s="252"/>
      <c r="BE542" s="170">
        <v>1128</v>
      </c>
      <c r="BF542" s="101" t="s">
        <v>5638</v>
      </c>
      <c r="BG542" s="158" t="s">
        <v>1239</v>
      </c>
      <c r="BH542" s="92" t="s">
        <v>5473</v>
      </c>
      <c r="BI542" s="124">
        <v>21390</v>
      </c>
      <c r="BJ542" s="124">
        <v>21390</v>
      </c>
      <c r="BK542" s="124">
        <v>0</v>
      </c>
      <c r="BL542" s="158"/>
      <c r="BM542" s="59"/>
      <c r="BN542" s="60"/>
      <c r="BO542" s="60"/>
      <c r="BP542" s="48"/>
      <c r="BQ542" s="368" t="s">
        <v>5827</v>
      </c>
      <c r="BR542" s="380" t="s">
        <v>676</v>
      </c>
      <c r="BS542" s="381" t="s">
        <v>5828</v>
      </c>
      <c r="BT542" s="382" t="s">
        <v>11</v>
      </c>
      <c r="BU542" s="383" t="s">
        <v>719</v>
      </c>
      <c r="BV542" s="384" t="s">
        <v>1581</v>
      </c>
      <c r="BW542" s="384">
        <v>60210</v>
      </c>
      <c r="BX542" s="385" t="s">
        <v>5829</v>
      </c>
      <c r="BY542" s="51"/>
      <c r="BZ542" s="495">
        <v>821</v>
      </c>
      <c r="CA542" s="320" t="b">
        <f>EXACT(A542,CH542)</f>
        <v>1</v>
      </c>
      <c r="CB542" s="318" t="b">
        <f>EXACT(D542,CF542)</f>
        <v>1</v>
      </c>
      <c r="CC542" s="318" t="b">
        <f>EXACT(E542,CG542)</f>
        <v>1</v>
      </c>
      <c r="CD542" s="502">
        <f>+S541-BC541</f>
        <v>0</v>
      </c>
      <c r="CE542" s="17" t="s">
        <v>686</v>
      </c>
      <c r="CF542" s="17" t="s">
        <v>1239</v>
      </c>
      <c r="CG542" s="103" t="s">
        <v>5473</v>
      </c>
      <c r="CH542" s="275">
        <v>3600700439217</v>
      </c>
    </row>
    <row r="543" spans="1:93">
      <c r="A543" s="452" t="s">
        <v>4640</v>
      </c>
      <c r="B543" s="83" t="s">
        <v>709</v>
      </c>
      <c r="C543" s="129" t="s">
        <v>686</v>
      </c>
      <c r="D543" s="158" t="s">
        <v>2744</v>
      </c>
      <c r="E543" s="92" t="s">
        <v>2745</v>
      </c>
      <c r="F543" s="452" t="s">
        <v>4640</v>
      </c>
      <c r="G543" s="59" t="s">
        <v>1580</v>
      </c>
      <c r="H543" s="449" t="s">
        <v>2791</v>
      </c>
      <c r="I543" s="234">
        <v>22883.94</v>
      </c>
      <c r="J543" s="234">
        <v>0</v>
      </c>
      <c r="K543" s="234">
        <v>0</v>
      </c>
      <c r="L543" s="234">
        <v>0</v>
      </c>
      <c r="M543" s="85">
        <v>915</v>
      </c>
      <c r="N543" s="85">
        <v>0</v>
      </c>
      <c r="O543" s="234">
        <v>0</v>
      </c>
      <c r="P543" s="234">
        <v>0</v>
      </c>
      <c r="Q543" s="234">
        <v>0</v>
      </c>
      <c r="R543" s="234">
        <v>16555</v>
      </c>
      <c r="S543" s="234">
        <v>7243.9399999999987</v>
      </c>
      <c r="T543" s="227" t="s">
        <v>1581</v>
      </c>
      <c r="U543" s="496">
        <v>1005</v>
      </c>
      <c r="V543" s="129" t="s">
        <v>686</v>
      </c>
      <c r="W543" s="158" t="s">
        <v>2744</v>
      </c>
      <c r="X543" s="92" t="s">
        <v>2745</v>
      </c>
      <c r="Y543" s="262">
        <v>3600700439331</v>
      </c>
      <c r="Z543" s="228" t="s">
        <v>1581</v>
      </c>
      <c r="AA543" s="266">
        <v>16555</v>
      </c>
      <c r="AB543" s="66">
        <v>14900</v>
      </c>
      <c r="AC543" s="65"/>
      <c r="AD543" s="266">
        <v>863</v>
      </c>
      <c r="AE543" s="266">
        <v>424</v>
      </c>
      <c r="AF543" s="65">
        <v>368</v>
      </c>
      <c r="AG543" s="65"/>
      <c r="AH543" s="65"/>
      <c r="AI543" s="65"/>
      <c r="AJ543" s="65"/>
      <c r="AK543" s="65"/>
      <c r="AL543" s="65"/>
      <c r="AM543" s="65"/>
      <c r="AN543" s="65">
        <v>0</v>
      </c>
      <c r="AO543" s="65"/>
      <c r="AP543" s="65"/>
      <c r="AQ543" s="65"/>
      <c r="AR543" s="65"/>
      <c r="AS543" s="65"/>
      <c r="AT543" s="65"/>
      <c r="AU543" s="65"/>
      <c r="AV543" s="148"/>
      <c r="AW543" s="65"/>
      <c r="AX543" s="65">
        <v>0</v>
      </c>
      <c r="AY543" s="66"/>
      <c r="AZ543" s="66">
        <v>0</v>
      </c>
      <c r="BA543" s="74">
        <v>0</v>
      </c>
      <c r="BB543" s="66">
        <v>23798.94</v>
      </c>
      <c r="BC543" s="66">
        <v>7243.9399999999987</v>
      </c>
      <c r="BD543" s="252"/>
      <c r="BE543" s="170">
        <v>1006</v>
      </c>
      <c r="BF543" s="101" t="s">
        <v>2830</v>
      </c>
      <c r="BG543" s="158" t="s">
        <v>2744</v>
      </c>
      <c r="BH543" s="92" t="s">
        <v>2745</v>
      </c>
      <c r="BI543" s="169">
        <v>14900</v>
      </c>
      <c r="BJ543" s="124">
        <v>14900</v>
      </c>
      <c r="BK543" s="124">
        <v>0</v>
      </c>
      <c r="BL543" s="158"/>
      <c r="BM543" s="48"/>
      <c r="BN543" s="67"/>
      <c r="BO543" s="67"/>
      <c r="BP543" s="48"/>
      <c r="BQ543" s="368">
        <v>4</v>
      </c>
      <c r="BR543" s="380" t="s">
        <v>709</v>
      </c>
      <c r="BS543" s="381" t="s">
        <v>2880</v>
      </c>
      <c r="BT543" s="382" t="s">
        <v>11</v>
      </c>
      <c r="BU543" s="383" t="s">
        <v>719</v>
      </c>
      <c r="BV543" s="384" t="s">
        <v>1581</v>
      </c>
      <c r="BW543" s="384">
        <v>60210</v>
      </c>
      <c r="BX543" s="385" t="s">
        <v>2881</v>
      </c>
      <c r="BZ543" s="475">
        <v>1126</v>
      </c>
      <c r="CA543" s="320" t="b">
        <f>EXACT(A543,CH543)</f>
        <v>1</v>
      </c>
      <c r="CB543" s="318" t="b">
        <f>EXACT(D543,CF543)</f>
        <v>1</v>
      </c>
      <c r="CC543" s="318" t="b">
        <f>EXACT(E543,CG543)</f>
        <v>1</v>
      </c>
      <c r="CD543" s="502">
        <f>+S542-BC542</f>
        <v>0</v>
      </c>
      <c r="CE543" s="17" t="s">
        <v>686</v>
      </c>
      <c r="CF543" s="17" t="s">
        <v>2744</v>
      </c>
      <c r="CG543" s="103" t="s">
        <v>2745</v>
      </c>
      <c r="CH543" s="275">
        <v>3600700439331</v>
      </c>
      <c r="CM543" s="273"/>
      <c r="CO543" s="157"/>
    </row>
    <row r="544" spans="1:93">
      <c r="A544" s="452" t="s">
        <v>4452</v>
      </c>
      <c r="B544" s="83" t="s">
        <v>709</v>
      </c>
      <c r="C544" s="129" t="s">
        <v>686</v>
      </c>
      <c r="D544" s="158" t="s">
        <v>3913</v>
      </c>
      <c r="E544" s="158" t="s">
        <v>486</v>
      </c>
      <c r="F544" s="452" t="s">
        <v>4452</v>
      </c>
      <c r="G544" s="59" t="s">
        <v>1580</v>
      </c>
      <c r="H544" s="449" t="s">
        <v>4017</v>
      </c>
      <c r="I544" s="234">
        <v>47150</v>
      </c>
      <c r="J544" s="234">
        <v>0</v>
      </c>
      <c r="K544" s="234">
        <v>45.3</v>
      </c>
      <c r="L544" s="234">
        <v>0</v>
      </c>
      <c r="M544" s="85">
        <v>0</v>
      </c>
      <c r="N544" s="85">
        <v>0</v>
      </c>
      <c r="O544" s="234">
        <v>0</v>
      </c>
      <c r="P544" s="234">
        <v>0</v>
      </c>
      <c r="Q544" s="234">
        <v>0</v>
      </c>
      <c r="R544" s="234">
        <v>2397</v>
      </c>
      <c r="S544" s="234">
        <v>44798.3</v>
      </c>
      <c r="T544" s="227" t="s">
        <v>1581</v>
      </c>
      <c r="U544" s="496">
        <v>1213</v>
      </c>
      <c r="V544" s="129" t="s">
        <v>686</v>
      </c>
      <c r="W544" s="158" t="s">
        <v>3913</v>
      </c>
      <c r="X544" s="158" t="s">
        <v>486</v>
      </c>
      <c r="Y544" s="262">
        <v>3600700441467</v>
      </c>
      <c r="Z544" s="228" t="s">
        <v>1581</v>
      </c>
      <c r="AA544" s="55">
        <v>2397</v>
      </c>
      <c r="AB544" s="55">
        <v>1110</v>
      </c>
      <c r="AC544" s="59"/>
      <c r="AD544" s="175">
        <v>863</v>
      </c>
      <c r="AE544" s="175">
        <v>424</v>
      </c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148"/>
      <c r="AW544" s="59"/>
      <c r="AX544" s="59">
        <v>0</v>
      </c>
      <c r="AY544" s="59"/>
      <c r="AZ544" s="59">
        <v>0</v>
      </c>
      <c r="BA544" s="59">
        <v>0</v>
      </c>
      <c r="BB544" s="59">
        <v>47195.3</v>
      </c>
      <c r="BC544" s="59">
        <v>44798.3</v>
      </c>
      <c r="BD544" s="252"/>
      <c r="BE544" s="170">
        <v>1215</v>
      </c>
      <c r="BF544" s="282" t="s">
        <v>4111</v>
      </c>
      <c r="BG544" s="158" t="s">
        <v>3913</v>
      </c>
      <c r="BH544" s="158" t="s">
        <v>486</v>
      </c>
      <c r="BI544" s="59">
        <v>1110</v>
      </c>
      <c r="BJ544" s="59">
        <v>1110</v>
      </c>
      <c r="BK544" s="121">
        <v>0</v>
      </c>
      <c r="BL544" s="158"/>
      <c r="BM544" s="59"/>
      <c r="BN544" s="59"/>
      <c r="BO544" s="59"/>
      <c r="BP544" s="48"/>
      <c r="BQ544" s="368">
        <v>11</v>
      </c>
      <c r="BR544" s="380" t="s">
        <v>676</v>
      </c>
      <c r="BS544" s="381" t="s">
        <v>2988</v>
      </c>
      <c r="BT544" s="382" t="s">
        <v>11</v>
      </c>
      <c r="BU544" s="383" t="s">
        <v>719</v>
      </c>
      <c r="BV544" s="384" t="s">
        <v>1581</v>
      </c>
      <c r="BW544" s="384">
        <v>60210</v>
      </c>
      <c r="BX544" s="385" t="s">
        <v>4305</v>
      </c>
      <c r="BY544" s="1"/>
      <c r="BZ544" s="495">
        <v>1005</v>
      </c>
      <c r="CA544" s="320" t="b">
        <f>EXACT(A544,CH544)</f>
        <v>1</v>
      </c>
      <c r="CB544" s="318" t="b">
        <f>EXACT(D544,CF544)</f>
        <v>1</v>
      </c>
      <c r="CC544" s="318" t="b">
        <f>EXACT(E544,CG544)</f>
        <v>1</v>
      </c>
      <c r="CD544" s="502">
        <f>+S543-BC543</f>
        <v>0</v>
      </c>
      <c r="CE544" s="17" t="s">
        <v>686</v>
      </c>
      <c r="CF544" s="90" t="s">
        <v>3913</v>
      </c>
      <c r="CG544" s="103" t="s">
        <v>486</v>
      </c>
      <c r="CH544" s="275">
        <v>3600700441467</v>
      </c>
      <c r="CM544" s="273"/>
      <c r="CO544" s="157"/>
    </row>
    <row r="545" spans="1:93">
      <c r="A545" s="452" t="s">
        <v>4736</v>
      </c>
      <c r="B545" s="83" t="s">
        <v>709</v>
      </c>
      <c r="C545" s="158" t="s">
        <v>686</v>
      </c>
      <c r="D545" s="158" t="s">
        <v>2542</v>
      </c>
      <c r="E545" s="92" t="s">
        <v>2543</v>
      </c>
      <c r="F545" s="452" t="s">
        <v>4736</v>
      </c>
      <c r="G545" s="59" t="s">
        <v>1580</v>
      </c>
      <c r="H545" s="449" t="s">
        <v>2577</v>
      </c>
      <c r="I545" s="234">
        <v>24407.83</v>
      </c>
      <c r="J545" s="234">
        <v>0</v>
      </c>
      <c r="K545" s="234">
        <v>45.3</v>
      </c>
      <c r="L545" s="234">
        <v>0</v>
      </c>
      <c r="M545" s="85">
        <v>976</v>
      </c>
      <c r="N545" s="85">
        <v>0</v>
      </c>
      <c r="O545" s="234">
        <v>0</v>
      </c>
      <c r="P545" s="234">
        <v>0</v>
      </c>
      <c r="Q545" s="234">
        <v>0</v>
      </c>
      <c r="R545" s="234">
        <v>4562.5</v>
      </c>
      <c r="S545" s="234">
        <v>20866.63</v>
      </c>
      <c r="T545" s="227" t="s">
        <v>1581</v>
      </c>
      <c r="U545" s="496">
        <v>859</v>
      </c>
      <c r="V545" s="158" t="s">
        <v>686</v>
      </c>
      <c r="W545" s="158" t="s">
        <v>2542</v>
      </c>
      <c r="X545" s="92" t="s">
        <v>2543</v>
      </c>
      <c r="Y545" s="262">
        <v>3600700441530</v>
      </c>
      <c r="Z545" s="228" t="s">
        <v>1581</v>
      </c>
      <c r="AA545" s="266">
        <v>4562.5</v>
      </c>
      <c r="AB545" s="66">
        <v>1865</v>
      </c>
      <c r="AC545" s="65"/>
      <c r="AD545" s="266">
        <v>863</v>
      </c>
      <c r="AE545" s="266">
        <v>424</v>
      </c>
      <c r="AF545" s="65">
        <v>1410.5</v>
      </c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148"/>
      <c r="AW545" s="65"/>
      <c r="AX545" s="65">
        <v>0</v>
      </c>
      <c r="AY545" s="66"/>
      <c r="AZ545" s="66">
        <v>0</v>
      </c>
      <c r="BA545" s="74">
        <v>0</v>
      </c>
      <c r="BB545" s="66">
        <v>25429.13</v>
      </c>
      <c r="BC545" s="66">
        <v>20866.63</v>
      </c>
      <c r="BD545" s="252"/>
      <c r="BE545" s="170">
        <v>860</v>
      </c>
      <c r="BF545" s="101" t="s">
        <v>2600</v>
      </c>
      <c r="BG545" s="158" t="s">
        <v>2542</v>
      </c>
      <c r="BH545" s="92" t="s">
        <v>2543</v>
      </c>
      <c r="BI545" s="66">
        <v>1865</v>
      </c>
      <c r="BJ545" s="58">
        <v>1865</v>
      </c>
      <c r="BK545" s="124">
        <v>0</v>
      </c>
      <c r="BL545" s="158"/>
      <c r="BM545" s="48"/>
      <c r="BN545" s="67"/>
      <c r="BO545" s="67"/>
      <c r="BP545" s="48"/>
      <c r="BQ545" s="368">
        <v>27</v>
      </c>
      <c r="BR545" s="380" t="s">
        <v>676</v>
      </c>
      <c r="BS545" s="381" t="s">
        <v>709</v>
      </c>
      <c r="BT545" s="382" t="s">
        <v>11</v>
      </c>
      <c r="BU545" s="383" t="s">
        <v>719</v>
      </c>
      <c r="BV545" s="384" t="s">
        <v>1581</v>
      </c>
      <c r="BW545" s="384">
        <v>60210</v>
      </c>
      <c r="BX545" s="385" t="s">
        <v>2638</v>
      </c>
      <c r="BY545" s="100"/>
      <c r="BZ545" s="495">
        <v>1213</v>
      </c>
      <c r="CA545" s="320" t="b">
        <f>EXACT(A545,CH545)</f>
        <v>1</v>
      </c>
      <c r="CB545" s="318" t="b">
        <f>EXACT(D545,CF545)</f>
        <v>1</v>
      </c>
      <c r="CC545" s="318" t="b">
        <f>EXACT(E545,CG545)</f>
        <v>1</v>
      </c>
      <c r="CD545" s="502">
        <f>+S544-BC544</f>
        <v>0</v>
      </c>
      <c r="CE545" s="17" t="s">
        <v>686</v>
      </c>
      <c r="CF545" s="17" t="s">
        <v>2542</v>
      </c>
      <c r="CG545" s="103" t="s">
        <v>2543</v>
      </c>
      <c r="CH545" s="275">
        <v>3600700441530</v>
      </c>
      <c r="CM545" s="273"/>
      <c r="CO545" s="457"/>
    </row>
    <row r="546" spans="1:93">
      <c r="A546" s="452" t="s">
        <v>6052</v>
      </c>
      <c r="B546" s="83" t="s">
        <v>709</v>
      </c>
      <c r="C546" s="237" t="s">
        <v>6221</v>
      </c>
      <c r="D546" s="86" t="s">
        <v>6050</v>
      </c>
      <c r="E546" s="92" t="s">
        <v>6051</v>
      </c>
      <c r="F546" s="452" t="s">
        <v>6052</v>
      </c>
      <c r="G546" s="59" t="s">
        <v>1580</v>
      </c>
      <c r="H546" s="283" t="s">
        <v>6270</v>
      </c>
      <c r="I546" s="244">
        <v>39565.599999999999</v>
      </c>
      <c r="J546" s="310">
        <v>0</v>
      </c>
      <c r="K546" s="81">
        <v>0</v>
      </c>
      <c r="L546" s="81">
        <v>0</v>
      </c>
      <c r="M546" s="85">
        <v>0</v>
      </c>
      <c r="N546" s="81">
        <v>0</v>
      </c>
      <c r="O546" s="81">
        <v>0</v>
      </c>
      <c r="P546" s="85">
        <v>748.22</v>
      </c>
      <c r="Q546" s="81">
        <v>0</v>
      </c>
      <c r="R546" s="85">
        <v>22938</v>
      </c>
      <c r="S546" s="81">
        <v>11439.009999999998</v>
      </c>
      <c r="T546" s="227" t="s">
        <v>1581</v>
      </c>
      <c r="U546" s="496">
        <v>891</v>
      </c>
      <c r="V546" s="237" t="s">
        <v>6221</v>
      </c>
      <c r="W546" s="86" t="s">
        <v>6050</v>
      </c>
      <c r="X546" s="92" t="s">
        <v>6051</v>
      </c>
      <c r="Y546" s="261">
        <v>3600700448194</v>
      </c>
      <c r="Z546" s="228" t="s">
        <v>1581</v>
      </c>
      <c r="AA546" s="266">
        <v>28126.59</v>
      </c>
      <c r="AB546" s="65">
        <v>22075</v>
      </c>
      <c r="AC546" s="65"/>
      <c r="AD546" s="65">
        <v>863</v>
      </c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148"/>
      <c r="AW546" s="65"/>
      <c r="AX546" s="65">
        <v>4440.37</v>
      </c>
      <c r="AY546" s="65"/>
      <c r="AZ546" s="65">
        <v>748.22</v>
      </c>
      <c r="BA546" s="57">
        <v>0</v>
      </c>
      <c r="BB546" s="65">
        <v>39565.599999999999</v>
      </c>
      <c r="BC546" s="65">
        <v>11439.009999999998</v>
      </c>
      <c r="BD546" s="260"/>
      <c r="BE546" s="170">
        <v>892</v>
      </c>
      <c r="BF546" s="163" t="s">
        <v>7112</v>
      </c>
      <c r="BG546" s="86" t="s">
        <v>6050</v>
      </c>
      <c r="BH546" s="86" t="s">
        <v>6051</v>
      </c>
      <c r="BI546" s="171">
        <v>22075</v>
      </c>
      <c r="BJ546" s="172">
        <v>22075</v>
      </c>
      <c r="BK546" s="171">
        <v>0</v>
      </c>
      <c r="BL546" s="86"/>
      <c r="BM546" s="48"/>
      <c r="BN546" s="67"/>
      <c r="BO546" s="67"/>
      <c r="BP546" s="48"/>
      <c r="BQ546" s="368" t="s">
        <v>6494</v>
      </c>
      <c r="BR546" s="380" t="s">
        <v>716</v>
      </c>
      <c r="BS546" s="381" t="s">
        <v>709</v>
      </c>
      <c r="BT546" s="382" t="s">
        <v>1506</v>
      </c>
      <c r="BU546" s="383" t="s">
        <v>719</v>
      </c>
      <c r="BV546" s="384" t="s">
        <v>1581</v>
      </c>
      <c r="BW546" s="384">
        <v>60210</v>
      </c>
      <c r="BX546" s="385" t="s">
        <v>6495</v>
      </c>
      <c r="BZ546" s="495">
        <v>859</v>
      </c>
      <c r="CA546" s="320" t="b">
        <f>EXACT(A546,CH546)</f>
        <v>1</v>
      </c>
      <c r="CB546" s="318" t="b">
        <f>EXACT(D546,CF546)</f>
        <v>1</v>
      </c>
      <c r="CC546" s="318" t="b">
        <f>EXACT(E546,CG546)</f>
        <v>1</v>
      </c>
      <c r="CD546" s="502">
        <f>+S545-BC545</f>
        <v>0</v>
      </c>
      <c r="CE546" s="51" t="s">
        <v>6221</v>
      </c>
      <c r="CF546" s="51" t="s">
        <v>6050</v>
      </c>
      <c r="CG546" s="51" t="s">
        <v>6051</v>
      </c>
      <c r="CH546" s="312">
        <v>3600700448194</v>
      </c>
      <c r="CJ546" s="51"/>
      <c r="CL546" s="51"/>
      <c r="CM546" s="273"/>
      <c r="CO546" s="157"/>
    </row>
    <row r="547" spans="1:93">
      <c r="A547" s="452" t="s">
        <v>4826</v>
      </c>
      <c r="B547" s="83" t="s">
        <v>709</v>
      </c>
      <c r="C547" s="129" t="s">
        <v>672</v>
      </c>
      <c r="D547" s="158" t="s">
        <v>1198</v>
      </c>
      <c r="E547" s="92" t="s">
        <v>1199</v>
      </c>
      <c r="F547" s="452" t="s">
        <v>4826</v>
      </c>
      <c r="G547" s="59" t="s">
        <v>1580</v>
      </c>
      <c r="H547" s="449" t="s">
        <v>1783</v>
      </c>
      <c r="I547" s="234">
        <v>26832</v>
      </c>
      <c r="J547" s="234">
        <v>0</v>
      </c>
      <c r="K547" s="234">
        <v>125.25</v>
      </c>
      <c r="L547" s="234">
        <v>0</v>
      </c>
      <c r="M547" s="85">
        <v>2007</v>
      </c>
      <c r="N547" s="85">
        <v>0</v>
      </c>
      <c r="O547" s="234">
        <v>0</v>
      </c>
      <c r="P547" s="234">
        <v>98.54</v>
      </c>
      <c r="Q547" s="234">
        <v>0</v>
      </c>
      <c r="R547" s="234">
        <v>18362</v>
      </c>
      <c r="S547" s="234">
        <v>10503.71</v>
      </c>
      <c r="T547" s="227" t="s">
        <v>1581</v>
      </c>
      <c r="U547" s="496">
        <v>307</v>
      </c>
      <c r="V547" s="129" t="s">
        <v>672</v>
      </c>
      <c r="W547" s="158" t="s">
        <v>1198</v>
      </c>
      <c r="X547" s="92" t="s">
        <v>1199</v>
      </c>
      <c r="Y547" s="262">
        <v>3600700463622</v>
      </c>
      <c r="Z547" s="228" t="s">
        <v>1581</v>
      </c>
      <c r="AA547" s="266">
        <v>18460.54</v>
      </c>
      <c r="AB547" s="66">
        <v>17075</v>
      </c>
      <c r="AC547" s="65"/>
      <c r="AD547" s="266">
        <v>863</v>
      </c>
      <c r="AE547" s="266">
        <v>424</v>
      </c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148"/>
      <c r="AW547" s="65"/>
      <c r="AX547" s="65">
        <v>0</v>
      </c>
      <c r="AY547" s="66"/>
      <c r="AZ547" s="66">
        <v>98.54</v>
      </c>
      <c r="BA547" s="74">
        <v>0</v>
      </c>
      <c r="BB547" s="66">
        <v>28964.25</v>
      </c>
      <c r="BC547" s="66">
        <v>10503.71</v>
      </c>
      <c r="BD547" s="252"/>
      <c r="BE547" s="170">
        <v>308</v>
      </c>
      <c r="BF547" s="101" t="s">
        <v>1735</v>
      </c>
      <c r="BG547" s="158" t="s">
        <v>1198</v>
      </c>
      <c r="BH547" s="92" t="s">
        <v>1199</v>
      </c>
      <c r="BI547" s="169">
        <v>17075</v>
      </c>
      <c r="BJ547" s="124">
        <v>17075</v>
      </c>
      <c r="BK547" s="124">
        <v>0</v>
      </c>
      <c r="BL547" s="158"/>
      <c r="BM547" s="48"/>
      <c r="BN547" s="67"/>
      <c r="BO547" s="67"/>
      <c r="BP547" s="48"/>
      <c r="BQ547" s="368" t="s">
        <v>3295</v>
      </c>
      <c r="BR547" s="380" t="s">
        <v>712</v>
      </c>
      <c r="BS547" s="381" t="s">
        <v>709</v>
      </c>
      <c r="BT547" s="382" t="s">
        <v>2445</v>
      </c>
      <c r="BU547" s="383" t="s">
        <v>1259</v>
      </c>
      <c r="BV547" s="384" t="s">
        <v>1581</v>
      </c>
      <c r="BW547" s="384">
        <v>60130</v>
      </c>
      <c r="BX547" s="385" t="s">
        <v>759</v>
      </c>
      <c r="BY547" s="61"/>
      <c r="BZ547" s="495">
        <v>891</v>
      </c>
      <c r="CA547" s="320" t="b">
        <f>EXACT(A547,CH547)</f>
        <v>1</v>
      </c>
      <c r="CB547" s="318" t="b">
        <f>EXACT(D547,CF547)</f>
        <v>1</v>
      </c>
      <c r="CC547" s="318" t="b">
        <f>EXACT(E547,CG547)</f>
        <v>1</v>
      </c>
      <c r="CD547" s="502">
        <f>+S546-BC546</f>
        <v>0</v>
      </c>
      <c r="CE547" s="17" t="s">
        <v>672</v>
      </c>
      <c r="CF547" s="52" t="s">
        <v>1198</v>
      </c>
      <c r="CG547" s="99" t="s">
        <v>1199</v>
      </c>
      <c r="CH547" s="311">
        <v>3600700463622</v>
      </c>
      <c r="CL547" s="51"/>
      <c r="CM547" s="273"/>
      <c r="CO547" s="157"/>
    </row>
    <row r="548" spans="1:93">
      <c r="A548" s="452" t="s">
        <v>4534</v>
      </c>
      <c r="B548" s="83" t="s">
        <v>709</v>
      </c>
      <c r="C548" s="129" t="s">
        <v>686</v>
      </c>
      <c r="D548" s="158" t="s">
        <v>895</v>
      </c>
      <c r="E548" s="92" t="s">
        <v>1199</v>
      </c>
      <c r="F548" s="452" t="s">
        <v>4534</v>
      </c>
      <c r="G548" s="59" t="s">
        <v>1580</v>
      </c>
      <c r="H548" s="449" t="s">
        <v>2089</v>
      </c>
      <c r="I548" s="234">
        <v>29507.4</v>
      </c>
      <c r="J548" s="234">
        <v>0</v>
      </c>
      <c r="K548" s="234">
        <v>95.4</v>
      </c>
      <c r="L548" s="234">
        <v>0</v>
      </c>
      <c r="M548" s="85">
        <v>908</v>
      </c>
      <c r="N548" s="85">
        <v>0</v>
      </c>
      <c r="O548" s="234">
        <v>0</v>
      </c>
      <c r="P548" s="234">
        <v>165.54</v>
      </c>
      <c r="Q548" s="234">
        <v>0</v>
      </c>
      <c r="R548" s="234">
        <v>18081.14</v>
      </c>
      <c r="S548" s="234">
        <v>12264.120000000003</v>
      </c>
      <c r="T548" s="227" t="s">
        <v>1581</v>
      </c>
      <c r="U548" s="496">
        <v>191</v>
      </c>
      <c r="V548" s="129" t="s">
        <v>686</v>
      </c>
      <c r="W548" s="158" t="s">
        <v>895</v>
      </c>
      <c r="X548" s="92" t="s">
        <v>1199</v>
      </c>
      <c r="Y548" s="262">
        <v>3600700463665</v>
      </c>
      <c r="Z548" s="228" t="s">
        <v>1581</v>
      </c>
      <c r="AA548" s="266">
        <v>18246.68</v>
      </c>
      <c r="AB548" s="66">
        <v>16415</v>
      </c>
      <c r="AC548" s="65"/>
      <c r="AD548" s="266">
        <v>863</v>
      </c>
      <c r="AE548" s="266">
        <v>424</v>
      </c>
      <c r="AF548" s="65">
        <v>379.14</v>
      </c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6"/>
      <c r="AR548" s="65"/>
      <c r="AS548" s="65"/>
      <c r="AT548" s="65"/>
      <c r="AU548" s="65"/>
      <c r="AV548" s="148"/>
      <c r="AW548" s="65"/>
      <c r="AX548" s="65">
        <v>0</v>
      </c>
      <c r="AY548" s="66"/>
      <c r="AZ548" s="66">
        <v>165.54</v>
      </c>
      <c r="BA548" s="74">
        <v>0</v>
      </c>
      <c r="BB548" s="66">
        <v>30510.800000000003</v>
      </c>
      <c r="BC548" s="66">
        <v>12264.120000000003</v>
      </c>
      <c r="BD548" s="252"/>
      <c r="BE548" s="170">
        <v>191</v>
      </c>
      <c r="BF548" s="101" t="s">
        <v>2148</v>
      </c>
      <c r="BG548" s="158" t="s">
        <v>895</v>
      </c>
      <c r="BH548" s="92" t="s">
        <v>1199</v>
      </c>
      <c r="BI548" s="169">
        <v>16415</v>
      </c>
      <c r="BJ548" s="124">
        <v>16415</v>
      </c>
      <c r="BK548" s="124">
        <v>0</v>
      </c>
      <c r="BL548" s="158"/>
      <c r="BM548" s="48"/>
      <c r="BN548" s="67"/>
      <c r="BO548" s="67"/>
      <c r="BP548" s="48"/>
      <c r="BQ548" s="368" t="s">
        <v>3295</v>
      </c>
      <c r="BR548" s="380" t="s">
        <v>712</v>
      </c>
      <c r="BS548" s="381" t="s">
        <v>709</v>
      </c>
      <c r="BT548" s="382" t="s">
        <v>2445</v>
      </c>
      <c r="BU548" s="383" t="s">
        <v>1259</v>
      </c>
      <c r="BV548" s="384" t="s">
        <v>1581</v>
      </c>
      <c r="BW548" s="384">
        <v>60130</v>
      </c>
      <c r="BX548" s="385" t="s">
        <v>1103</v>
      </c>
      <c r="BY548" s="51"/>
      <c r="BZ548" s="475">
        <v>308</v>
      </c>
      <c r="CA548" s="320" t="b">
        <f>EXACT(A548,CH548)</f>
        <v>1</v>
      </c>
      <c r="CB548" s="318" t="b">
        <f>EXACT(D548,CF548)</f>
        <v>1</v>
      </c>
      <c r="CC548" s="318" t="b">
        <f>EXACT(E548,CG548)</f>
        <v>1</v>
      </c>
      <c r="CD548" s="502">
        <f>+S548-BC548</f>
        <v>0</v>
      </c>
      <c r="CE548" s="51" t="s">
        <v>686</v>
      </c>
      <c r="CF548" s="51" t="s">
        <v>895</v>
      </c>
      <c r="CG548" s="51" t="s">
        <v>1199</v>
      </c>
      <c r="CH548" s="312">
        <v>3600700463665</v>
      </c>
      <c r="CI548" s="51"/>
      <c r="CL548" s="51"/>
      <c r="CM548" s="273"/>
      <c r="CO548" s="455"/>
    </row>
    <row r="549" spans="1:93">
      <c r="A549" s="451" t="s">
        <v>7530</v>
      </c>
      <c r="B549" s="83" t="s">
        <v>709</v>
      </c>
      <c r="C549" s="237" t="s">
        <v>672</v>
      </c>
      <c r="D549" s="86" t="s">
        <v>1372</v>
      </c>
      <c r="E549" s="92" t="s">
        <v>5531</v>
      </c>
      <c r="F549" s="451" t="s">
        <v>7530</v>
      </c>
      <c r="G549" s="59" t="s">
        <v>1580</v>
      </c>
      <c r="H549" s="449" t="s">
        <v>5532</v>
      </c>
      <c r="I549" s="244">
        <v>12754</v>
      </c>
      <c r="J549" s="310">
        <v>0</v>
      </c>
      <c r="K549" s="81">
        <v>0</v>
      </c>
      <c r="L549" s="81">
        <v>0</v>
      </c>
      <c r="M549" s="85">
        <v>0</v>
      </c>
      <c r="N549" s="81">
        <v>0</v>
      </c>
      <c r="O549" s="81">
        <v>0</v>
      </c>
      <c r="P549" s="85">
        <v>0</v>
      </c>
      <c r="Q549" s="81">
        <v>0</v>
      </c>
      <c r="R549" s="85">
        <v>11463</v>
      </c>
      <c r="S549" s="81">
        <v>1065.83</v>
      </c>
      <c r="T549" s="227" t="s">
        <v>1581</v>
      </c>
      <c r="U549" s="496">
        <v>1455</v>
      </c>
      <c r="V549" s="237" t="s">
        <v>672</v>
      </c>
      <c r="W549" s="86" t="s">
        <v>1372</v>
      </c>
      <c r="X549" s="92" t="s">
        <v>5531</v>
      </c>
      <c r="Y549" s="262">
        <v>3600700464025</v>
      </c>
      <c r="Z549" s="228" t="s">
        <v>1581</v>
      </c>
      <c r="AA549" s="54">
        <v>11688.17</v>
      </c>
      <c r="AB549" s="55">
        <v>10600</v>
      </c>
      <c r="AC549" s="56"/>
      <c r="AD549" s="175">
        <v>863</v>
      </c>
      <c r="AE549" s="175"/>
      <c r="AF549" s="55"/>
      <c r="AG549" s="55"/>
      <c r="AH549" s="55"/>
      <c r="AI549" s="55"/>
      <c r="AJ549" s="55"/>
      <c r="AK549" s="55"/>
      <c r="AL549" s="55"/>
      <c r="AM549" s="57"/>
      <c r="AN549" s="57"/>
      <c r="AO549" s="57"/>
      <c r="AP549" s="57"/>
      <c r="AQ549" s="58"/>
      <c r="AR549" s="58"/>
      <c r="AS549" s="57"/>
      <c r="AT549" s="57"/>
      <c r="AU549" s="57"/>
      <c r="AV549" s="147"/>
      <c r="AW549" s="57"/>
      <c r="AX549" s="57">
        <v>225.17</v>
      </c>
      <c r="AY549" s="58"/>
      <c r="AZ549" s="58">
        <v>0</v>
      </c>
      <c r="BA549" s="74">
        <v>0</v>
      </c>
      <c r="BB549" s="58">
        <v>12754</v>
      </c>
      <c r="BC549" s="58">
        <v>1065.83</v>
      </c>
      <c r="BD549" s="252"/>
      <c r="BE549" s="170">
        <v>1458</v>
      </c>
      <c r="BF549" s="101" t="s">
        <v>5653</v>
      </c>
      <c r="BG549" s="158" t="s">
        <v>1372</v>
      </c>
      <c r="BH549" s="92" t="s">
        <v>5531</v>
      </c>
      <c r="BI549" s="483">
        <v>10600</v>
      </c>
      <c r="BJ549" s="483">
        <v>10600</v>
      </c>
      <c r="BK549" s="124">
        <v>0</v>
      </c>
      <c r="BL549" s="158"/>
      <c r="BM549" s="59"/>
      <c r="BN549" s="60"/>
      <c r="BO549" s="60"/>
      <c r="BP549" s="48"/>
      <c r="BQ549" s="368" t="s">
        <v>5855</v>
      </c>
      <c r="BR549" s="380" t="s">
        <v>698</v>
      </c>
      <c r="BS549" s="381" t="s">
        <v>709</v>
      </c>
      <c r="BT549" s="382" t="s">
        <v>1558</v>
      </c>
      <c r="BU549" s="383" t="s">
        <v>719</v>
      </c>
      <c r="BV549" s="384" t="s">
        <v>1581</v>
      </c>
      <c r="BW549" s="384">
        <v>60140</v>
      </c>
      <c r="BX549" s="385" t="s">
        <v>5856</v>
      </c>
      <c r="BZ549" s="495">
        <v>191</v>
      </c>
      <c r="CA549" s="320" t="b">
        <f>EXACT(A549,CH549)</f>
        <v>1</v>
      </c>
      <c r="CB549" s="318" t="b">
        <f>EXACT(D549,CF549)</f>
        <v>1</v>
      </c>
      <c r="CC549" s="318" t="b">
        <f>EXACT(E549,CG549)</f>
        <v>1</v>
      </c>
      <c r="CD549" s="502">
        <f>+S549-BC549</f>
        <v>0</v>
      </c>
      <c r="CE549" s="51" t="s">
        <v>672</v>
      </c>
      <c r="CF549" s="157" t="s">
        <v>1372</v>
      </c>
      <c r="CG549" s="99" t="s">
        <v>5531</v>
      </c>
      <c r="CH549" s="311">
        <v>3600700464025</v>
      </c>
      <c r="CI549" s="51"/>
      <c r="CJ549" s="51"/>
      <c r="CM549" s="273"/>
      <c r="CO549" s="157"/>
    </row>
    <row r="550" spans="1:93">
      <c r="A550" s="451" t="s">
        <v>5435</v>
      </c>
      <c r="B550" s="83" t="s">
        <v>709</v>
      </c>
      <c r="C550" s="237" t="s">
        <v>672</v>
      </c>
      <c r="D550" s="86" t="s">
        <v>169</v>
      </c>
      <c r="E550" s="92" t="s">
        <v>5158</v>
      </c>
      <c r="F550" s="451" t="s">
        <v>5435</v>
      </c>
      <c r="G550" s="59" t="s">
        <v>1580</v>
      </c>
      <c r="H550" s="449" t="s">
        <v>5436</v>
      </c>
      <c r="I550" s="244">
        <v>37214.6</v>
      </c>
      <c r="J550" s="310">
        <v>0</v>
      </c>
      <c r="K550" s="81">
        <v>0</v>
      </c>
      <c r="L550" s="81">
        <v>0</v>
      </c>
      <c r="M550" s="85">
        <v>0</v>
      </c>
      <c r="N550" s="81">
        <v>0</v>
      </c>
      <c r="O550" s="81">
        <v>0</v>
      </c>
      <c r="P550" s="85">
        <v>152.38999999999999</v>
      </c>
      <c r="Q550" s="81">
        <v>0</v>
      </c>
      <c r="R550" s="85">
        <v>24032</v>
      </c>
      <c r="S550" s="81">
        <v>13030.21</v>
      </c>
      <c r="T550" s="227" t="s">
        <v>1581</v>
      </c>
      <c r="U550" s="496">
        <v>966</v>
      </c>
      <c r="V550" s="237" t="s">
        <v>672</v>
      </c>
      <c r="W550" s="86" t="s">
        <v>169</v>
      </c>
      <c r="X550" s="92" t="s">
        <v>5158</v>
      </c>
      <c r="Y550" s="261">
        <v>3600700464548</v>
      </c>
      <c r="Z550" s="228" t="s">
        <v>1581</v>
      </c>
      <c r="AA550" s="55">
        <v>24184.39</v>
      </c>
      <c r="AB550" s="55">
        <v>22745</v>
      </c>
      <c r="AC550" s="59"/>
      <c r="AD550" s="175">
        <v>863</v>
      </c>
      <c r="AE550" s="175">
        <v>424</v>
      </c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148"/>
      <c r="AW550" s="59"/>
      <c r="AX550" s="59">
        <v>0</v>
      </c>
      <c r="AY550" s="59"/>
      <c r="AZ550" s="59">
        <v>152.38999999999999</v>
      </c>
      <c r="BA550" s="59">
        <v>0</v>
      </c>
      <c r="BB550" s="59">
        <v>37214.6</v>
      </c>
      <c r="BC550" s="59">
        <v>13030.21</v>
      </c>
      <c r="BD550" s="252"/>
      <c r="BE550" s="170">
        <v>967</v>
      </c>
      <c r="BF550" s="282" t="s">
        <v>5626</v>
      </c>
      <c r="BG550" s="158" t="s">
        <v>169</v>
      </c>
      <c r="BH550" s="92" t="s">
        <v>5158</v>
      </c>
      <c r="BI550" s="59">
        <v>22745</v>
      </c>
      <c r="BJ550" s="59">
        <v>22745</v>
      </c>
      <c r="BK550" s="59">
        <v>0</v>
      </c>
      <c r="BL550" s="158"/>
      <c r="BM550" s="59"/>
      <c r="BN550" s="59"/>
      <c r="BO550" s="59"/>
      <c r="BP550" s="48"/>
      <c r="BQ550" s="368" t="s">
        <v>5806</v>
      </c>
      <c r="BR550" s="380" t="s">
        <v>698</v>
      </c>
      <c r="BS550" s="398" t="s">
        <v>51</v>
      </c>
      <c r="BT550" s="382" t="s">
        <v>1558</v>
      </c>
      <c r="BU550" s="383" t="s">
        <v>719</v>
      </c>
      <c r="BV550" s="384" t="s">
        <v>1581</v>
      </c>
      <c r="BW550" s="384">
        <v>60140</v>
      </c>
      <c r="BX550" s="385" t="s">
        <v>5807</v>
      </c>
      <c r="BY550" s="23"/>
      <c r="BZ550" s="475">
        <v>1456</v>
      </c>
      <c r="CA550" s="320" t="b">
        <f>EXACT(A550,CH550)</f>
        <v>1</v>
      </c>
      <c r="CB550" s="318" t="b">
        <f>EXACT(D550,CF550)</f>
        <v>1</v>
      </c>
      <c r="CC550" s="318" t="b">
        <f>EXACT(E550,CG550)</f>
        <v>1</v>
      </c>
      <c r="CD550" s="502">
        <f>+S549-BC549</f>
        <v>0</v>
      </c>
      <c r="CE550" s="17" t="s">
        <v>672</v>
      </c>
      <c r="CF550" s="17" t="s">
        <v>169</v>
      </c>
      <c r="CG550" s="103" t="s">
        <v>5158</v>
      </c>
      <c r="CH550" s="275">
        <v>3600700464548</v>
      </c>
      <c r="CI550" s="51"/>
      <c r="CJ550" s="51"/>
      <c r="CL550" s="51"/>
      <c r="CM550" s="273"/>
      <c r="CO550" s="157"/>
    </row>
    <row r="551" spans="1:93" s="344" customFormat="1">
      <c r="A551" s="451" t="s">
        <v>5159</v>
      </c>
      <c r="B551" s="83" t="s">
        <v>709</v>
      </c>
      <c r="C551" s="237" t="s">
        <v>686</v>
      </c>
      <c r="D551" s="86" t="s">
        <v>1189</v>
      </c>
      <c r="E551" s="92" t="s">
        <v>5158</v>
      </c>
      <c r="F551" s="451" t="s">
        <v>5159</v>
      </c>
      <c r="G551" s="59" t="s">
        <v>1580</v>
      </c>
      <c r="H551" s="449" t="s">
        <v>5160</v>
      </c>
      <c r="I551" s="244">
        <v>30403.919999999998</v>
      </c>
      <c r="J551" s="310">
        <v>0</v>
      </c>
      <c r="K551" s="81">
        <v>0</v>
      </c>
      <c r="L551" s="81">
        <v>0</v>
      </c>
      <c r="M551" s="85">
        <v>0</v>
      </c>
      <c r="N551" s="81">
        <v>0</v>
      </c>
      <c r="O551" s="81">
        <v>0</v>
      </c>
      <c r="P551" s="85">
        <v>0</v>
      </c>
      <c r="Q551" s="81">
        <v>0</v>
      </c>
      <c r="R551" s="85">
        <v>13967</v>
      </c>
      <c r="S551" s="81">
        <v>16436.919999999998</v>
      </c>
      <c r="T551" s="227" t="s">
        <v>1581</v>
      </c>
      <c r="U551" s="496">
        <v>18</v>
      </c>
      <c r="V551" s="237" t="s">
        <v>686</v>
      </c>
      <c r="W551" s="86" t="s">
        <v>1189</v>
      </c>
      <c r="X551" s="92" t="s">
        <v>5158</v>
      </c>
      <c r="Y551" s="262">
        <v>3600700464572</v>
      </c>
      <c r="Z551" s="228" t="s">
        <v>1581</v>
      </c>
      <c r="AA551" s="54">
        <v>13967</v>
      </c>
      <c r="AB551" s="55">
        <v>12680</v>
      </c>
      <c r="AC551" s="56"/>
      <c r="AD551" s="175">
        <v>863</v>
      </c>
      <c r="AE551" s="175">
        <v>424</v>
      </c>
      <c r="AF551" s="55"/>
      <c r="AG551" s="55"/>
      <c r="AH551" s="55"/>
      <c r="AI551" s="55"/>
      <c r="AJ551" s="55"/>
      <c r="AK551" s="55"/>
      <c r="AL551" s="55"/>
      <c r="AM551" s="57"/>
      <c r="AN551" s="57"/>
      <c r="AO551" s="57"/>
      <c r="AP551" s="57"/>
      <c r="AQ551" s="58"/>
      <c r="AR551" s="66"/>
      <c r="AS551" s="65"/>
      <c r="AT551" s="65"/>
      <c r="AU551" s="56"/>
      <c r="AV551" s="148"/>
      <c r="AW551" s="56"/>
      <c r="AX551" s="56">
        <v>0</v>
      </c>
      <c r="AY551" s="73"/>
      <c r="AZ551" s="58">
        <v>0</v>
      </c>
      <c r="BA551" s="74">
        <v>0</v>
      </c>
      <c r="BB551" s="58">
        <v>30403.919999999998</v>
      </c>
      <c r="BC551" s="58">
        <v>16436.919999999998</v>
      </c>
      <c r="BD551" s="252"/>
      <c r="BE551" s="170">
        <v>18</v>
      </c>
      <c r="BF551" s="101" t="s">
        <v>5546</v>
      </c>
      <c r="BG551" s="158" t="s">
        <v>1189</v>
      </c>
      <c r="BH551" s="92" t="s">
        <v>5158</v>
      </c>
      <c r="BI551" s="73">
        <v>12680</v>
      </c>
      <c r="BJ551" s="73">
        <v>12680</v>
      </c>
      <c r="BK551" s="124">
        <v>0</v>
      </c>
      <c r="BL551" s="158"/>
      <c r="BM551" s="164"/>
      <c r="BN551" s="164"/>
      <c r="BO551" s="164"/>
      <c r="BP551" s="48"/>
      <c r="BQ551" s="368" t="s">
        <v>5661</v>
      </c>
      <c r="BR551" s="380" t="s">
        <v>689</v>
      </c>
      <c r="BS551" s="381" t="s">
        <v>51</v>
      </c>
      <c r="BT551" s="382" t="s">
        <v>1565</v>
      </c>
      <c r="BU551" s="383" t="s">
        <v>1416</v>
      </c>
      <c r="BV551" s="384" t="s">
        <v>1581</v>
      </c>
      <c r="BW551" s="384">
        <v>60000</v>
      </c>
      <c r="BX551" s="385" t="s">
        <v>5662</v>
      </c>
      <c r="BY551" s="76"/>
      <c r="BZ551" s="475">
        <v>966</v>
      </c>
      <c r="CA551" s="320" t="b">
        <f>EXACT(A551,CH551)</f>
        <v>1</v>
      </c>
      <c r="CB551" s="318" t="b">
        <f>EXACT(D551,CF551)</f>
        <v>1</v>
      </c>
      <c r="CC551" s="318" t="b">
        <f>EXACT(E551,CG551)</f>
        <v>1</v>
      </c>
      <c r="CD551" s="502">
        <f>+S551-BC551</f>
        <v>0</v>
      </c>
      <c r="CE551" s="17" t="s">
        <v>686</v>
      </c>
      <c r="CF551" s="17" t="s">
        <v>1189</v>
      </c>
      <c r="CG551" s="103" t="s">
        <v>5158</v>
      </c>
      <c r="CH551" s="275">
        <v>3600700464572</v>
      </c>
      <c r="CI551" s="447"/>
      <c r="CJ551" s="17"/>
      <c r="CK551" s="276"/>
      <c r="CL551" s="17"/>
      <c r="CM551" s="273"/>
      <c r="CN551" s="17"/>
      <c r="CO551" s="75"/>
    </row>
    <row r="552" spans="1:93" s="344" customFormat="1">
      <c r="A552" s="452" t="s">
        <v>7401</v>
      </c>
      <c r="B552" s="83" t="s">
        <v>709</v>
      </c>
      <c r="C552" s="129" t="s">
        <v>672</v>
      </c>
      <c r="D552" s="158" t="s">
        <v>2683</v>
      </c>
      <c r="E552" s="92" t="s">
        <v>2538</v>
      </c>
      <c r="F552" s="452" t="s">
        <v>7401</v>
      </c>
      <c r="G552" s="59" t="s">
        <v>1580</v>
      </c>
      <c r="H552" s="449" t="s">
        <v>6864</v>
      </c>
      <c r="I552" s="234">
        <v>23232</v>
      </c>
      <c r="J552" s="234">
        <v>0</v>
      </c>
      <c r="K552" s="234">
        <v>0</v>
      </c>
      <c r="L552" s="234">
        <v>0</v>
      </c>
      <c r="M552" s="85">
        <v>0</v>
      </c>
      <c r="N552" s="85">
        <v>0</v>
      </c>
      <c r="O552" s="234">
        <v>0</v>
      </c>
      <c r="P552" s="234">
        <v>0</v>
      </c>
      <c r="Q552" s="234">
        <v>0</v>
      </c>
      <c r="R552" s="234">
        <v>13287</v>
      </c>
      <c r="S552" s="234">
        <v>7738.32</v>
      </c>
      <c r="T552" s="227" t="s">
        <v>1581</v>
      </c>
      <c r="U552" s="496">
        <v>77</v>
      </c>
      <c r="V552" s="129" t="s">
        <v>672</v>
      </c>
      <c r="W552" s="158" t="s">
        <v>2683</v>
      </c>
      <c r="X552" s="92" t="s">
        <v>2538</v>
      </c>
      <c r="Y552" s="262">
        <v>3600700468080</v>
      </c>
      <c r="Z552" s="228" t="s">
        <v>1581</v>
      </c>
      <c r="AA552" s="54">
        <v>15493.68</v>
      </c>
      <c r="AB552" s="55">
        <v>12000</v>
      </c>
      <c r="AC552" s="56"/>
      <c r="AD552" s="175">
        <v>863</v>
      </c>
      <c r="AE552" s="175">
        <v>424</v>
      </c>
      <c r="AF552" s="55"/>
      <c r="AG552" s="55"/>
      <c r="AH552" s="55"/>
      <c r="AI552" s="55"/>
      <c r="AJ552" s="55"/>
      <c r="AK552" s="55"/>
      <c r="AL552" s="55"/>
      <c r="AM552" s="57"/>
      <c r="AN552" s="57"/>
      <c r="AO552" s="57">
        <v>0</v>
      </c>
      <c r="AP552" s="57"/>
      <c r="AQ552" s="58"/>
      <c r="AR552" s="57"/>
      <c r="AS552" s="57"/>
      <c r="AT552" s="57"/>
      <c r="AU552" s="57"/>
      <c r="AV552" s="147"/>
      <c r="AW552" s="57"/>
      <c r="AX552" s="57">
        <v>2206.6799999999998</v>
      </c>
      <c r="AY552" s="58"/>
      <c r="AZ552" s="58">
        <v>0</v>
      </c>
      <c r="BA552" s="74">
        <v>0</v>
      </c>
      <c r="BB552" s="58">
        <v>23232</v>
      </c>
      <c r="BC552" s="58">
        <v>7738.32</v>
      </c>
      <c r="BD552" s="252"/>
      <c r="BE552" s="170">
        <v>77</v>
      </c>
      <c r="BF552" s="101" t="s">
        <v>6995</v>
      </c>
      <c r="BG552" s="158" t="s">
        <v>2683</v>
      </c>
      <c r="BH552" s="92" t="s">
        <v>2538</v>
      </c>
      <c r="BI552" s="58">
        <v>17274.39</v>
      </c>
      <c r="BJ552" s="58">
        <v>12000</v>
      </c>
      <c r="BK552" s="124">
        <v>5274.3899999999994</v>
      </c>
      <c r="BL552" s="158"/>
      <c r="BM552" s="59"/>
      <c r="BN552" s="60"/>
      <c r="BO552" s="60"/>
      <c r="BP552" s="59"/>
      <c r="BQ552" s="369" t="s">
        <v>7183</v>
      </c>
      <c r="BR552" s="380">
        <v>1</v>
      </c>
      <c r="BS552" s="380" t="s">
        <v>709</v>
      </c>
      <c r="BT552" s="383" t="s">
        <v>679</v>
      </c>
      <c r="BU552" s="383" t="s">
        <v>679</v>
      </c>
      <c r="BV552" s="383" t="s">
        <v>1581</v>
      </c>
      <c r="BW552" s="383">
        <v>60160</v>
      </c>
      <c r="BX552" s="385"/>
      <c r="BY552" s="22"/>
      <c r="BZ552" s="475">
        <v>18</v>
      </c>
      <c r="CA552" s="320" t="b">
        <f>EXACT(A552,CH552)</f>
        <v>1</v>
      </c>
      <c r="CB552" s="318" t="b">
        <f>EXACT(D552,CF552)</f>
        <v>1</v>
      </c>
      <c r="CC552" s="318" t="b">
        <f>EXACT(E552,CG552)</f>
        <v>1</v>
      </c>
      <c r="CD552" s="502">
        <f>+S552-BC552</f>
        <v>0</v>
      </c>
      <c r="CE552" s="17" t="s">
        <v>672</v>
      </c>
      <c r="CF552" s="17" t="s">
        <v>2683</v>
      </c>
      <c r="CG552" s="103" t="s">
        <v>2538</v>
      </c>
      <c r="CH552" s="275">
        <v>3600700468080</v>
      </c>
      <c r="CI552" s="51"/>
      <c r="CJ552" s="17"/>
      <c r="CK552" s="276"/>
      <c r="CL552" s="51"/>
      <c r="CM552" s="273"/>
      <c r="CN552" s="17"/>
      <c r="CO552" s="158"/>
    </row>
    <row r="553" spans="1:93" s="344" customFormat="1">
      <c r="A553" s="452" t="s">
        <v>7796</v>
      </c>
      <c r="B553" s="83" t="s">
        <v>709</v>
      </c>
      <c r="C553" s="238" t="s">
        <v>672</v>
      </c>
      <c r="D553" s="158" t="s">
        <v>249</v>
      </c>
      <c r="E553" s="240" t="s">
        <v>7676</v>
      </c>
      <c r="F553" s="452" t="s">
        <v>7796</v>
      </c>
      <c r="G553" s="59" t="s">
        <v>1580</v>
      </c>
      <c r="H553" s="449" t="s">
        <v>7910</v>
      </c>
      <c r="I553" s="418">
        <v>54339.6</v>
      </c>
      <c r="J553" s="418">
        <v>0</v>
      </c>
      <c r="K553" s="418">
        <v>9.5299999999999994</v>
      </c>
      <c r="L553" s="418">
        <v>0</v>
      </c>
      <c r="M553" s="419">
        <v>0</v>
      </c>
      <c r="N553" s="419">
        <v>0</v>
      </c>
      <c r="O553" s="418">
        <v>0</v>
      </c>
      <c r="P553" s="418">
        <v>1303.1600000000001</v>
      </c>
      <c r="Q553" s="418">
        <v>0</v>
      </c>
      <c r="R553" s="418">
        <v>33488.22</v>
      </c>
      <c r="S553" s="418">
        <v>19557.749999999993</v>
      </c>
      <c r="T553" s="227" t="s">
        <v>1581</v>
      </c>
      <c r="U553" s="496">
        <v>496</v>
      </c>
      <c r="V553" s="238" t="s">
        <v>672</v>
      </c>
      <c r="W553" s="158" t="s">
        <v>249</v>
      </c>
      <c r="X553" s="240" t="s">
        <v>7676</v>
      </c>
      <c r="Y553" s="262" t="s">
        <v>7796</v>
      </c>
      <c r="Z553" s="228" t="s">
        <v>1581</v>
      </c>
      <c r="AA553" s="266">
        <v>34791.380000000005</v>
      </c>
      <c r="AB553" s="66">
        <v>31101.22</v>
      </c>
      <c r="AC553" s="65"/>
      <c r="AD553" s="266">
        <v>863</v>
      </c>
      <c r="AE553" s="266">
        <v>424</v>
      </c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>
        <v>1100</v>
      </c>
      <c r="AT553" s="65"/>
      <c r="AU553" s="65"/>
      <c r="AV553" s="148"/>
      <c r="AW553" s="65"/>
      <c r="AX553" s="65">
        <v>0</v>
      </c>
      <c r="AY553" s="66"/>
      <c r="AZ553" s="66">
        <v>1303.1600000000001</v>
      </c>
      <c r="BA553" s="74">
        <v>0</v>
      </c>
      <c r="BB553" s="66">
        <v>54349.13</v>
      </c>
      <c r="BC553" s="66">
        <v>19557.749999999993</v>
      </c>
      <c r="BD553" s="252"/>
      <c r="BE553" s="170">
        <v>497</v>
      </c>
      <c r="BF553" s="101" t="s">
        <v>8307</v>
      </c>
      <c r="BG553" s="158" t="s">
        <v>249</v>
      </c>
      <c r="BH553" s="92" t="s">
        <v>7676</v>
      </c>
      <c r="BI553" s="169">
        <v>31101.22</v>
      </c>
      <c r="BJ553" s="124">
        <v>31101.22</v>
      </c>
      <c r="BK553" s="124">
        <v>0</v>
      </c>
      <c r="BL553" s="158"/>
      <c r="BM553" s="48"/>
      <c r="BN553" s="67"/>
      <c r="BO553" s="67"/>
      <c r="BP553" s="48"/>
      <c r="BQ553" s="368" t="s">
        <v>1298</v>
      </c>
      <c r="BR553" s="380">
        <v>4</v>
      </c>
      <c r="BS553" s="381" t="s">
        <v>51</v>
      </c>
      <c r="BT553" s="382" t="s">
        <v>1558</v>
      </c>
      <c r="BU553" s="383" t="s">
        <v>719</v>
      </c>
      <c r="BV553" s="384" t="s">
        <v>1581</v>
      </c>
      <c r="BW553" s="384">
        <v>60140</v>
      </c>
      <c r="BX553" s="385" t="s">
        <v>8086</v>
      </c>
      <c r="BY553" s="100"/>
      <c r="BZ553" s="495">
        <v>77</v>
      </c>
      <c r="CA553" s="320" t="b">
        <f>EXACT(A553,CH553)</f>
        <v>1</v>
      </c>
      <c r="CB553" s="318" t="b">
        <f>EXACT(D553,CF553)</f>
        <v>1</v>
      </c>
      <c r="CC553" s="318" t="b">
        <f>EXACT(E553,CG553)</f>
        <v>1</v>
      </c>
      <c r="CD553" s="502">
        <f>+S552-BC552</f>
        <v>0</v>
      </c>
      <c r="CE553" s="17" t="s">
        <v>672</v>
      </c>
      <c r="CF553" s="17" t="s">
        <v>249</v>
      </c>
      <c r="CG553" s="103" t="s">
        <v>7676</v>
      </c>
      <c r="CH553" s="275" t="s">
        <v>7796</v>
      </c>
      <c r="CI553" s="447"/>
      <c r="CJ553" s="17"/>
      <c r="CK553" s="276"/>
      <c r="CL553" s="17"/>
      <c r="CM553" s="17"/>
      <c r="CN553" s="17"/>
      <c r="CO553" s="17"/>
    </row>
    <row r="554" spans="1:93" s="344" customFormat="1">
      <c r="A554" s="452" t="s">
        <v>5007</v>
      </c>
      <c r="B554" s="83" t="s">
        <v>709</v>
      </c>
      <c r="C554" s="129" t="s">
        <v>672</v>
      </c>
      <c r="D554" s="158" t="s">
        <v>284</v>
      </c>
      <c r="E554" s="92" t="s">
        <v>2032</v>
      </c>
      <c r="F554" s="452" t="s">
        <v>5007</v>
      </c>
      <c r="G554" s="59" t="s">
        <v>1580</v>
      </c>
      <c r="H554" s="449" t="s">
        <v>1844</v>
      </c>
      <c r="I554" s="234">
        <v>31660.2</v>
      </c>
      <c r="J554" s="234">
        <v>0</v>
      </c>
      <c r="K554" s="234">
        <v>157.58000000000001</v>
      </c>
      <c r="L554" s="234">
        <v>0</v>
      </c>
      <c r="M554" s="85">
        <v>2121</v>
      </c>
      <c r="N554" s="85">
        <v>0</v>
      </c>
      <c r="O554" s="234">
        <v>0</v>
      </c>
      <c r="P554" s="234">
        <v>80.38</v>
      </c>
      <c r="Q554" s="234">
        <v>0</v>
      </c>
      <c r="R554" s="234">
        <v>20219</v>
      </c>
      <c r="S554" s="234">
        <v>12135.289999999997</v>
      </c>
      <c r="T554" s="227" t="s">
        <v>1581</v>
      </c>
      <c r="U554" s="496">
        <v>617</v>
      </c>
      <c r="V554" s="129" t="s">
        <v>672</v>
      </c>
      <c r="W554" s="158" t="s">
        <v>284</v>
      </c>
      <c r="X554" s="92" t="s">
        <v>2032</v>
      </c>
      <c r="Y554" s="262">
        <v>3600700490913</v>
      </c>
      <c r="Z554" s="228" t="s">
        <v>1581</v>
      </c>
      <c r="AA554" s="266">
        <v>21803.49</v>
      </c>
      <c r="AB554" s="65">
        <v>18180</v>
      </c>
      <c r="AC554" s="65"/>
      <c r="AD554" s="65">
        <v>863</v>
      </c>
      <c r="AE554" s="65">
        <v>424</v>
      </c>
      <c r="AF554" s="65">
        <v>752</v>
      </c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148"/>
      <c r="AW554" s="65"/>
      <c r="AX554" s="65">
        <v>1504.11</v>
      </c>
      <c r="AY554" s="65"/>
      <c r="AZ554" s="65">
        <v>80.38</v>
      </c>
      <c r="BA554" s="57">
        <v>0</v>
      </c>
      <c r="BB554" s="65">
        <v>33938.78</v>
      </c>
      <c r="BC554" s="65">
        <v>12135.289999999997</v>
      </c>
      <c r="BD554" s="252"/>
      <c r="BE554" s="170">
        <v>618</v>
      </c>
      <c r="BF554" s="163" t="s">
        <v>2225</v>
      </c>
      <c r="BG554" s="158" t="s">
        <v>284</v>
      </c>
      <c r="BH554" s="92" t="s">
        <v>2032</v>
      </c>
      <c r="BI554" s="171">
        <v>18180</v>
      </c>
      <c r="BJ554" s="172">
        <v>18180</v>
      </c>
      <c r="BK554" s="171">
        <v>0</v>
      </c>
      <c r="BL554" s="86"/>
      <c r="BM554" s="48"/>
      <c r="BN554" s="67"/>
      <c r="BO554" s="67"/>
      <c r="BP554" s="59"/>
      <c r="BQ554" s="369" t="s">
        <v>1557</v>
      </c>
      <c r="BR554" s="380">
        <v>5</v>
      </c>
      <c r="BS554" s="381" t="s">
        <v>51</v>
      </c>
      <c r="BT554" s="383" t="s">
        <v>1558</v>
      </c>
      <c r="BU554" s="383" t="s">
        <v>719</v>
      </c>
      <c r="BV554" s="383" t="s">
        <v>1581</v>
      </c>
      <c r="BW554" s="383">
        <v>60140</v>
      </c>
      <c r="BX554" s="385" t="s">
        <v>1559</v>
      </c>
      <c r="BY554" s="22"/>
      <c r="BZ554" s="495">
        <v>497</v>
      </c>
      <c r="CA554" s="320" t="b">
        <f>EXACT(A554,CH554)</f>
        <v>1</v>
      </c>
      <c r="CB554" s="318" t="b">
        <f>EXACT(D554,CF554)</f>
        <v>1</v>
      </c>
      <c r="CC554" s="318" t="b">
        <f>EXACT(E554,CG554)</f>
        <v>1</v>
      </c>
      <c r="CD554" s="502">
        <f>+S553-BC553</f>
        <v>0</v>
      </c>
      <c r="CE554" s="17" t="s">
        <v>672</v>
      </c>
      <c r="CF554" s="17" t="s">
        <v>284</v>
      </c>
      <c r="CG554" s="103" t="s">
        <v>2032</v>
      </c>
      <c r="CH554" s="275">
        <v>3600700490913</v>
      </c>
      <c r="CI554" s="447"/>
      <c r="CJ554" s="17"/>
      <c r="CK554" s="276"/>
      <c r="CL554" s="17"/>
      <c r="CM554" s="17"/>
      <c r="CN554" s="17"/>
      <c r="CO554" s="17"/>
    </row>
    <row r="555" spans="1:93" s="344" customFormat="1">
      <c r="A555" s="452" t="s">
        <v>4495</v>
      </c>
      <c r="B555" s="83" t="s">
        <v>709</v>
      </c>
      <c r="C555" s="129" t="s">
        <v>672</v>
      </c>
      <c r="D555" s="158" t="s">
        <v>509</v>
      </c>
      <c r="E555" s="92" t="s">
        <v>2059</v>
      </c>
      <c r="F555" s="452" t="s">
        <v>4495</v>
      </c>
      <c r="G555" s="59" t="s">
        <v>1580</v>
      </c>
      <c r="H555" s="449" t="s">
        <v>1061</v>
      </c>
      <c r="I555" s="234">
        <v>19204.07</v>
      </c>
      <c r="J555" s="234">
        <v>0</v>
      </c>
      <c r="K555" s="234">
        <v>22.65</v>
      </c>
      <c r="L555" s="234">
        <v>0</v>
      </c>
      <c r="M555" s="85">
        <v>1766</v>
      </c>
      <c r="N555" s="85">
        <v>0</v>
      </c>
      <c r="O555" s="234">
        <v>0</v>
      </c>
      <c r="P555" s="234">
        <v>0</v>
      </c>
      <c r="Q555" s="234">
        <v>0</v>
      </c>
      <c r="R555" s="234">
        <v>1418</v>
      </c>
      <c r="S555" s="234">
        <v>19574.72</v>
      </c>
      <c r="T555" s="227" t="s">
        <v>1581</v>
      </c>
      <c r="U555" s="496">
        <v>1141</v>
      </c>
      <c r="V555" s="129" t="s">
        <v>672</v>
      </c>
      <c r="W555" s="158" t="s">
        <v>509</v>
      </c>
      <c r="X555" s="92" t="s">
        <v>2059</v>
      </c>
      <c r="Y555" s="262">
        <v>3600700503438</v>
      </c>
      <c r="Z555" s="228" t="s">
        <v>1581</v>
      </c>
      <c r="AA555" s="266">
        <v>1418</v>
      </c>
      <c r="AB555" s="66">
        <v>555</v>
      </c>
      <c r="AC555" s="65"/>
      <c r="AD555" s="266">
        <v>863</v>
      </c>
      <c r="AE555" s="266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148"/>
      <c r="AW555" s="65"/>
      <c r="AX555" s="65">
        <v>0</v>
      </c>
      <c r="AY555" s="66"/>
      <c r="AZ555" s="66">
        <v>0</v>
      </c>
      <c r="BA555" s="74">
        <v>0</v>
      </c>
      <c r="BB555" s="66">
        <v>20992.720000000001</v>
      </c>
      <c r="BC555" s="66">
        <v>19574.72</v>
      </c>
      <c r="BD555" s="252"/>
      <c r="BE555" s="170">
        <v>1142</v>
      </c>
      <c r="BF555" s="101" t="s">
        <v>2346</v>
      </c>
      <c r="BG555" s="158" t="s">
        <v>509</v>
      </c>
      <c r="BH555" s="92" t="s">
        <v>2059</v>
      </c>
      <c r="BI555" s="169">
        <v>555</v>
      </c>
      <c r="BJ555" s="124">
        <v>555</v>
      </c>
      <c r="BK555" s="124">
        <v>0</v>
      </c>
      <c r="BL555" s="158"/>
      <c r="BM555" s="48"/>
      <c r="BN555" s="67"/>
      <c r="BO555" s="67"/>
      <c r="BP555" s="48"/>
      <c r="BQ555" s="368" t="s">
        <v>1474</v>
      </c>
      <c r="BR555" s="380" t="s">
        <v>725</v>
      </c>
      <c r="BS555" s="381" t="s">
        <v>709</v>
      </c>
      <c r="BT555" s="382" t="s">
        <v>11</v>
      </c>
      <c r="BU555" s="383" t="s">
        <v>719</v>
      </c>
      <c r="BV555" s="384" t="s">
        <v>1581</v>
      </c>
      <c r="BW555" s="384">
        <v>60210</v>
      </c>
      <c r="BX555" s="385" t="s">
        <v>3738</v>
      </c>
      <c r="BY555" s="22"/>
      <c r="BZ555" s="475">
        <v>618</v>
      </c>
      <c r="CA555" s="320" t="b">
        <f>EXACT(A555,CH555)</f>
        <v>1</v>
      </c>
      <c r="CB555" s="318" t="b">
        <f>EXACT(D555,CF555)</f>
        <v>1</v>
      </c>
      <c r="CC555" s="318" t="b">
        <f>EXACT(E555,CG555)</f>
        <v>1</v>
      </c>
      <c r="CD555" s="502">
        <f>+S554-BC554</f>
        <v>0</v>
      </c>
      <c r="CE555" s="17" t="s">
        <v>672</v>
      </c>
      <c r="CF555" s="52" t="s">
        <v>509</v>
      </c>
      <c r="CG555" s="99" t="s">
        <v>2059</v>
      </c>
      <c r="CH555" s="311">
        <v>3600700503438</v>
      </c>
      <c r="CI555" s="447"/>
      <c r="CJ555" s="17"/>
      <c r="CK555" s="276"/>
      <c r="CL555" s="51"/>
      <c r="CM555" s="273"/>
      <c r="CN555" s="17"/>
      <c r="CO555" s="157"/>
    </row>
    <row r="556" spans="1:93" s="344" customFormat="1">
      <c r="A556" s="511" t="s">
        <v>9013</v>
      </c>
      <c r="B556" s="83"/>
      <c r="C556" s="86" t="s">
        <v>686</v>
      </c>
      <c r="D556" s="86" t="s">
        <v>9011</v>
      </c>
      <c r="E556" s="92" t="s">
        <v>9012</v>
      </c>
      <c r="F556" s="514" t="s">
        <v>9013</v>
      </c>
      <c r="G556" s="59" t="s">
        <v>1580</v>
      </c>
      <c r="H556" s="283">
        <v>6071479509</v>
      </c>
      <c r="I556" s="244">
        <v>49111.199999999997</v>
      </c>
      <c r="J556" s="310">
        <v>0</v>
      </c>
      <c r="K556" s="81">
        <v>0</v>
      </c>
      <c r="L556" s="81">
        <v>0</v>
      </c>
      <c r="M556" s="85">
        <v>0</v>
      </c>
      <c r="N556" s="81">
        <v>0</v>
      </c>
      <c r="O556" s="81">
        <v>0</v>
      </c>
      <c r="P556" s="85">
        <v>1576.19</v>
      </c>
      <c r="Q556" s="81">
        <v>0</v>
      </c>
      <c r="R556" s="85">
        <v>23788</v>
      </c>
      <c r="S556" s="81">
        <v>23747.01</v>
      </c>
      <c r="T556" s="227" t="s">
        <v>1581</v>
      </c>
      <c r="U556" s="496">
        <v>1379</v>
      </c>
      <c r="V556" s="467" t="s">
        <v>686</v>
      </c>
      <c r="W556" s="86" t="s">
        <v>9011</v>
      </c>
      <c r="X556" s="86" t="s">
        <v>9012</v>
      </c>
      <c r="Y556" s="261" t="s">
        <v>9013</v>
      </c>
      <c r="Z556" s="228" t="s">
        <v>1581</v>
      </c>
      <c r="AA556" s="266">
        <v>25364.19</v>
      </c>
      <c r="AB556" s="65">
        <v>21795</v>
      </c>
      <c r="AC556" s="65"/>
      <c r="AD556" s="65">
        <v>863</v>
      </c>
      <c r="AE556" s="65">
        <v>1130</v>
      </c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148"/>
      <c r="AW556" s="65"/>
      <c r="AX556" s="65">
        <v>0</v>
      </c>
      <c r="AY556" s="65"/>
      <c r="AZ556" s="65">
        <v>1576.19</v>
      </c>
      <c r="BA556" s="57">
        <v>0</v>
      </c>
      <c r="BB556" s="65">
        <v>49111.199999999997</v>
      </c>
      <c r="BC556" s="65">
        <v>23747.01</v>
      </c>
      <c r="BD556" s="260"/>
      <c r="BE556" s="170">
        <v>1382</v>
      </c>
      <c r="BF556" s="163" t="s">
        <v>9130</v>
      </c>
      <c r="BG556" s="1" t="s">
        <v>9011</v>
      </c>
      <c r="BH556" s="86" t="s">
        <v>9012</v>
      </c>
      <c r="BI556" s="171">
        <v>21795</v>
      </c>
      <c r="BJ556" s="172">
        <v>21795</v>
      </c>
      <c r="BK556" s="171">
        <v>0</v>
      </c>
      <c r="BL556" s="86"/>
      <c r="BM556" s="48"/>
      <c r="BN556" s="67"/>
      <c r="BO556" s="67"/>
      <c r="BP556" s="48"/>
      <c r="BQ556" s="435" t="s">
        <v>9200</v>
      </c>
      <c r="BR556" s="382"/>
      <c r="BS556" s="395" t="s">
        <v>754</v>
      </c>
      <c r="BT556" s="382" t="s">
        <v>719</v>
      </c>
      <c r="BU556" s="382" t="s">
        <v>719</v>
      </c>
      <c r="BV556" s="386" t="s">
        <v>1581</v>
      </c>
      <c r="BW556" s="386" t="s">
        <v>7334</v>
      </c>
      <c r="BX556" s="382" t="s">
        <v>9201</v>
      </c>
      <c r="BY556" s="61"/>
      <c r="BZ556" s="475">
        <v>1140</v>
      </c>
      <c r="CA556" s="320" t="b">
        <f>EXACT(A556,CH556)</f>
        <v>1</v>
      </c>
      <c r="CB556" s="318" t="b">
        <f>EXACT(D556,CF556)</f>
        <v>1</v>
      </c>
      <c r="CC556" s="318" t="b">
        <f>EXACT(E556,CG556)</f>
        <v>1</v>
      </c>
      <c r="CD556" s="502">
        <f>+S555-BC555</f>
        <v>0</v>
      </c>
      <c r="CE556" s="17" t="s">
        <v>686</v>
      </c>
      <c r="CF556" s="17" t="s">
        <v>9011</v>
      </c>
      <c r="CG556" s="103" t="s">
        <v>9012</v>
      </c>
      <c r="CH556" s="275" t="s">
        <v>9013</v>
      </c>
      <c r="CI556" s="447"/>
      <c r="CJ556" s="17"/>
      <c r="CK556" s="276"/>
      <c r="CL556" s="17"/>
      <c r="CM556" s="17"/>
      <c r="CN556" s="17"/>
      <c r="CO556" s="17"/>
    </row>
    <row r="557" spans="1:93">
      <c r="A557" s="511" t="s">
        <v>9010</v>
      </c>
      <c r="B557" s="83"/>
      <c r="C557" s="237" t="s">
        <v>686</v>
      </c>
      <c r="D557" s="86" t="s">
        <v>9008</v>
      </c>
      <c r="E557" s="92" t="s">
        <v>9009</v>
      </c>
      <c r="F557" s="514" t="s">
        <v>9010</v>
      </c>
      <c r="G557" s="59" t="s">
        <v>1580</v>
      </c>
      <c r="H557" s="283">
        <v>6261125597</v>
      </c>
      <c r="I557" s="244">
        <v>47752.2</v>
      </c>
      <c r="J557" s="310">
        <v>0</v>
      </c>
      <c r="K557" s="81">
        <v>0</v>
      </c>
      <c r="L557" s="81">
        <v>0</v>
      </c>
      <c r="M557" s="85">
        <v>0</v>
      </c>
      <c r="N557" s="81">
        <v>0</v>
      </c>
      <c r="O557" s="81">
        <v>0</v>
      </c>
      <c r="P557" s="85">
        <v>1566.88</v>
      </c>
      <c r="Q557" s="81">
        <v>0</v>
      </c>
      <c r="R557" s="85">
        <v>29714.15</v>
      </c>
      <c r="S557" s="81">
        <v>16471.169999999995</v>
      </c>
      <c r="T557" s="227" t="s">
        <v>1581</v>
      </c>
      <c r="U557" s="496">
        <v>1378</v>
      </c>
      <c r="V557" s="516" t="s">
        <v>686</v>
      </c>
      <c r="W557" s="86" t="s">
        <v>9008</v>
      </c>
      <c r="X557" s="86" t="s">
        <v>9009</v>
      </c>
      <c r="Y557" s="261" t="s">
        <v>9010</v>
      </c>
      <c r="Z557" s="228" t="s">
        <v>1581</v>
      </c>
      <c r="AA557" s="266">
        <v>31281.030000000002</v>
      </c>
      <c r="AB557" s="65">
        <v>28851.15</v>
      </c>
      <c r="AC557" s="65"/>
      <c r="AD557" s="65">
        <v>863</v>
      </c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148"/>
      <c r="AW557" s="65"/>
      <c r="AX557" s="65">
        <v>0</v>
      </c>
      <c r="AY557" s="65"/>
      <c r="AZ557" s="65">
        <v>1566.88</v>
      </c>
      <c r="BA557" s="57">
        <v>0</v>
      </c>
      <c r="BB557" s="65">
        <v>47752.2</v>
      </c>
      <c r="BC557" s="65">
        <v>16471.169999999995</v>
      </c>
      <c r="BD557" s="260"/>
      <c r="BE557" s="170">
        <v>1381</v>
      </c>
      <c r="BF557" s="163" t="s">
        <v>9129</v>
      </c>
      <c r="BG557" s="1" t="s">
        <v>9008</v>
      </c>
      <c r="BH557" s="86" t="s">
        <v>9009</v>
      </c>
      <c r="BI557" s="171">
        <v>28851.15</v>
      </c>
      <c r="BJ557" s="172">
        <v>28851.15</v>
      </c>
      <c r="BK557" s="171">
        <v>0</v>
      </c>
      <c r="BL557" s="86"/>
      <c r="BM557" s="48"/>
      <c r="BN557" s="67"/>
      <c r="BO557" s="67"/>
      <c r="BP557" s="48"/>
      <c r="BQ557" s="435" t="s">
        <v>8822</v>
      </c>
      <c r="BR557" s="382" t="s">
        <v>689</v>
      </c>
      <c r="BS557" s="395"/>
      <c r="BT557" s="382" t="s">
        <v>6507</v>
      </c>
      <c r="BU557" s="382" t="s">
        <v>719</v>
      </c>
      <c r="BV557" s="386" t="s">
        <v>1581</v>
      </c>
      <c r="BW557" s="386" t="s">
        <v>7334</v>
      </c>
      <c r="BX557" s="382" t="s">
        <v>9199</v>
      </c>
      <c r="BZ557" s="475">
        <v>1380</v>
      </c>
      <c r="CA557" s="320" t="b">
        <f>EXACT(A557,CH557)</f>
        <v>1</v>
      </c>
      <c r="CB557" s="318" t="b">
        <f>EXACT(D557,CF557)</f>
        <v>1</v>
      </c>
      <c r="CC557" s="318" t="b">
        <f>EXACT(E557,CG557)</f>
        <v>1</v>
      </c>
      <c r="CD557" s="502">
        <f>+S556-BC556</f>
        <v>0</v>
      </c>
      <c r="CE557" s="17" t="s">
        <v>686</v>
      </c>
      <c r="CF557" s="17" t="s">
        <v>9008</v>
      </c>
      <c r="CG557" s="103" t="s">
        <v>9009</v>
      </c>
      <c r="CH557" s="275" t="s">
        <v>9010</v>
      </c>
    </row>
    <row r="558" spans="1:93">
      <c r="A558" s="452" t="s">
        <v>7822</v>
      </c>
      <c r="B558" s="83" t="s">
        <v>709</v>
      </c>
      <c r="C558" s="242" t="s">
        <v>686</v>
      </c>
      <c r="D558" s="158" t="s">
        <v>7709</v>
      </c>
      <c r="E558" s="1" t="s">
        <v>7710</v>
      </c>
      <c r="F558" s="452" t="s">
        <v>7822</v>
      </c>
      <c r="G558" s="59" t="s">
        <v>1580</v>
      </c>
      <c r="H558" s="449" t="s">
        <v>7937</v>
      </c>
      <c r="I558" s="234">
        <v>50852.800000000003</v>
      </c>
      <c r="J558" s="234">
        <v>0</v>
      </c>
      <c r="K558" s="234">
        <v>0</v>
      </c>
      <c r="L558" s="234">
        <v>0</v>
      </c>
      <c r="M558" s="85">
        <v>0</v>
      </c>
      <c r="N558" s="85">
        <v>0</v>
      </c>
      <c r="O558" s="234">
        <v>0</v>
      </c>
      <c r="P558" s="234">
        <v>1508.61</v>
      </c>
      <c r="Q558" s="234">
        <v>0</v>
      </c>
      <c r="R558" s="234">
        <v>29287</v>
      </c>
      <c r="S558" s="234">
        <v>15553.760000000002</v>
      </c>
      <c r="T558" s="227" t="s">
        <v>1581</v>
      </c>
      <c r="U558" s="496">
        <v>806</v>
      </c>
      <c r="V558" s="242" t="s">
        <v>686</v>
      </c>
      <c r="W558" s="158" t="s">
        <v>7709</v>
      </c>
      <c r="X558" s="424" t="s">
        <v>7710</v>
      </c>
      <c r="Y558" s="262" t="s">
        <v>7822</v>
      </c>
      <c r="Z558" s="228" t="s">
        <v>1581</v>
      </c>
      <c r="AA558" s="54">
        <v>35299.040000000001</v>
      </c>
      <c r="AB558" s="55">
        <v>28000</v>
      </c>
      <c r="AC558" s="56"/>
      <c r="AD558" s="175">
        <v>863</v>
      </c>
      <c r="AE558" s="175">
        <v>424</v>
      </c>
      <c r="AF558" s="55"/>
      <c r="AG558" s="55"/>
      <c r="AH558" s="55"/>
      <c r="AI558" s="55"/>
      <c r="AJ558" s="55"/>
      <c r="AK558" s="55"/>
      <c r="AL558" s="55"/>
      <c r="AM558" s="57"/>
      <c r="AN558" s="57"/>
      <c r="AO558" s="57"/>
      <c r="AP558" s="57"/>
      <c r="AQ558" s="58"/>
      <c r="AR558" s="57">
        <v>0</v>
      </c>
      <c r="AS558" s="57"/>
      <c r="AT558" s="57"/>
      <c r="AU558" s="57"/>
      <c r="AV558" s="147"/>
      <c r="AW558" s="57"/>
      <c r="AX558" s="57">
        <v>4503.43</v>
      </c>
      <c r="AY558" s="58"/>
      <c r="AZ558" s="58">
        <v>1508.61</v>
      </c>
      <c r="BA558" s="74">
        <v>0</v>
      </c>
      <c r="BB558" s="58">
        <v>50852.800000000003</v>
      </c>
      <c r="BC558" s="58">
        <v>15553.760000000002</v>
      </c>
      <c r="BD558" s="252"/>
      <c r="BE558" s="170">
        <v>807</v>
      </c>
      <c r="BF558" s="101" t="s">
        <v>8334</v>
      </c>
      <c r="BG558" s="158" t="s">
        <v>7709</v>
      </c>
      <c r="BH558" s="92" t="s">
        <v>7710</v>
      </c>
      <c r="BI558" s="124">
        <v>33710</v>
      </c>
      <c r="BJ558" s="124">
        <v>28000</v>
      </c>
      <c r="BK558" s="124">
        <v>5710</v>
      </c>
      <c r="BL558" s="158"/>
      <c r="BM558" s="59"/>
      <c r="BN558" s="60"/>
      <c r="BO558" s="60"/>
      <c r="BP558" s="48"/>
      <c r="BQ558" s="368">
        <v>106</v>
      </c>
      <c r="BR558" s="380">
        <v>3</v>
      </c>
      <c r="BS558" s="381" t="s">
        <v>51</v>
      </c>
      <c r="BT558" s="382" t="s">
        <v>719</v>
      </c>
      <c r="BU558" s="383" t="s">
        <v>719</v>
      </c>
      <c r="BV558" s="384" t="s">
        <v>1581</v>
      </c>
      <c r="BW558" s="384">
        <v>60140</v>
      </c>
      <c r="BX558" s="385" t="s">
        <v>8034</v>
      </c>
      <c r="BY558" s="62"/>
      <c r="BZ558" s="495">
        <v>1379</v>
      </c>
      <c r="CA558" s="320" t="b">
        <f>EXACT(A558,CH558)</f>
        <v>1</v>
      </c>
      <c r="CB558" s="318" t="b">
        <f>EXACT(D558,CF558)</f>
        <v>1</v>
      </c>
      <c r="CC558" s="318" t="b">
        <f>EXACT(E558,CG558)</f>
        <v>1</v>
      </c>
      <c r="CD558" s="502">
        <f>+S557-BC557</f>
        <v>0</v>
      </c>
      <c r="CE558" s="17" t="s">
        <v>686</v>
      </c>
      <c r="CF558" s="17" t="s">
        <v>7709</v>
      </c>
      <c r="CG558" s="103" t="s">
        <v>7710</v>
      </c>
      <c r="CH558" s="275" t="s">
        <v>7822</v>
      </c>
    </row>
    <row r="559" spans="1:93">
      <c r="A559" s="511" t="s">
        <v>8561</v>
      </c>
      <c r="B559" s="83" t="s">
        <v>709</v>
      </c>
      <c r="C559" s="86" t="s">
        <v>672</v>
      </c>
      <c r="D559" s="17" t="s">
        <v>8464</v>
      </c>
      <c r="E559" s="75" t="s">
        <v>8465</v>
      </c>
      <c r="F559" s="514" t="s">
        <v>8561</v>
      </c>
      <c r="G559" s="59" t="s">
        <v>1580</v>
      </c>
      <c r="H559" s="98" t="s">
        <v>8657</v>
      </c>
      <c r="I559" s="133">
        <v>35734.629999999997</v>
      </c>
      <c r="J559" s="167">
        <v>0</v>
      </c>
      <c r="K559" s="18">
        <v>0</v>
      </c>
      <c r="L559" s="18">
        <v>0</v>
      </c>
      <c r="M559" s="53">
        <v>0</v>
      </c>
      <c r="N559" s="18">
        <v>0</v>
      </c>
      <c r="O559" s="18">
        <v>0</v>
      </c>
      <c r="P559" s="53">
        <v>370.06</v>
      </c>
      <c r="Q559" s="18">
        <v>0</v>
      </c>
      <c r="R559" s="53">
        <v>14644</v>
      </c>
      <c r="S559" s="18">
        <v>20720.57</v>
      </c>
      <c r="T559" s="227" t="s">
        <v>1581</v>
      </c>
      <c r="U559" s="496">
        <v>1344</v>
      </c>
      <c r="V559" s="467" t="s">
        <v>672</v>
      </c>
      <c r="W559" s="17" t="s">
        <v>8464</v>
      </c>
      <c r="X559" s="17" t="s">
        <v>8465</v>
      </c>
      <c r="Y559" s="261">
        <v>3600700532721</v>
      </c>
      <c r="Z559" s="228" t="s">
        <v>1581</v>
      </c>
      <c r="AA559" s="266">
        <v>15014.06</v>
      </c>
      <c r="AB559" s="65">
        <v>13315</v>
      </c>
      <c r="AC559" s="65"/>
      <c r="AD559" s="65">
        <v>863</v>
      </c>
      <c r="AE559" s="65">
        <v>424</v>
      </c>
      <c r="AF559" s="65">
        <v>42</v>
      </c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148"/>
      <c r="AW559" s="65"/>
      <c r="AX559" s="65">
        <v>0</v>
      </c>
      <c r="AY559" s="65"/>
      <c r="AZ559" s="65">
        <v>370.06</v>
      </c>
      <c r="BA559" s="57">
        <v>0</v>
      </c>
      <c r="BB559" s="65">
        <v>35734.629999999997</v>
      </c>
      <c r="BC559" s="65">
        <v>20720.57</v>
      </c>
      <c r="BD559" s="260"/>
      <c r="BE559" s="170">
        <v>1346</v>
      </c>
      <c r="BF559" s="163" t="s">
        <v>8752</v>
      </c>
      <c r="BG559" s="51" t="s">
        <v>8464</v>
      </c>
      <c r="BH559" s="17" t="s">
        <v>8465</v>
      </c>
      <c r="BI559" s="171">
        <v>13315</v>
      </c>
      <c r="BJ559" s="172">
        <v>13315</v>
      </c>
      <c r="BK559" s="171">
        <v>0</v>
      </c>
      <c r="BM559" s="48"/>
      <c r="BN559" s="67"/>
      <c r="BO559" s="67"/>
      <c r="BP559" s="48"/>
      <c r="BQ559" s="435" t="s">
        <v>733</v>
      </c>
      <c r="BR559" s="380">
        <v>3</v>
      </c>
      <c r="BS559" s="381"/>
      <c r="BT559" s="382" t="s">
        <v>719</v>
      </c>
      <c r="BU559" s="383" t="s">
        <v>719</v>
      </c>
      <c r="BV559" s="384" t="s">
        <v>1581</v>
      </c>
      <c r="BW559" s="384">
        <v>60140</v>
      </c>
      <c r="BX559" s="385" t="s">
        <v>8910</v>
      </c>
      <c r="BZ559" s="475">
        <v>806</v>
      </c>
      <c r="CA559" s="320" t="b">
        <f>EXACT(A559,CH559)</f>
        <v>1</v>
      </c>
      <c r="CB559" s="318" t="b">
        <f>EXACT(D559,CF559)</f>
        <v>1</v>
      </c>
      <c r="CC559" s="318" t="b">
        <f>EXACT(E559,CG559)</f>
        <v>1</v>
      </c>
      <c r="CD559" s="502">
        <f>+S558-BC558</f>
        <v>0</v>
      </c>
      <c r="CE559" s="17" t="s">
        <v>672</v>
      </c>
      <c r="CF559" s="17" t="s">
        <v>8464</v>
      </c>
      <c r="CG559" s="103" t="s">
        <v>8465</v>
      </c>
      <c r="CH559" s="275">
        <v>3600700532721</v>
      </c>
    </row>
    <row r="560" spans="1:93">
      <c r="A560" s="451" t="s">
        <v>7536</v>
      </c>
      <c r="B560" s="83" t="s">
        <v>709</v>
      </c>
      <c r="C560" s="237" t="s">
        <v>672</v>
      </c>
      <c r="D560" s="86" t="s">
        <v>421</v>
      </c>
      <c r="E560" s="92" t="s">
        <v>5533</v>
      </c>
      <c r="F560" s="451" t="s">
        <v>7536</v>
      </c>
      <c r="G560" s="59" t="s">
        <v>1580</v>
      </c>
      <c r="H560" s="449" t="s">
        <v>5534</v>
      </c>
      <c r="I560" s="244">
        <v>13977</v>
      </c>
      <c r="J560" s="310">
        <v>0</v>
      </c>
      <c r="K560" s="81">
        <v>0</v>
      </c>
      <c r="L560" s="81">
        <v>0</v>
      </c>
      <c r="M560" s="85">
        <v>0</v>
      </c>
      <c r="N560" s="81">
        <v>0</v>
      </c>
      <c r="O560" s="81">
        <v>0</v>
      </c>
      <c r="P560" s="85">
        <v>0</v>
      </c>
      <c r="Q560" s="81">
        <v>0</v>
      </c>
      <c r="R560" s="85">
        <v>13445</v>
      </c>
      <c r="S560" s="81">
        <v>532</v>
      </c>
      <c r="T560" s="227" t="s">
        <v>1581</v>
      </c>
      <c r="U560" s="496">
        <v>1461</v>
      </c>
      <c r="V560" s="237" t="s">
        <v>672</v>
      </c>
      <c r="W560" s="86" t="s">
        <v>421</v>
      </c>
      <c r="X560" s="92" t="s">
        <v>5533</v>
      </c>
      <c r="Y560" s="265">
        <v>3600700534350</v>
      </c>
      <c r="Z560" s="228" t="s">
        <v>1581</v>
      </c>
      <c r="AA560" s="55">
        <v>13445</v>
      </c>
      <c r="AB560" s="55">
        <v>11200</v>
      </c>
      <c r="AC560" s="59"/>
      <c r="AD560" s="175">
        <v>863</v>
      </c>
      <c r="AE560" s="175">
        <v>424</v>
      </c>
      <c r="AF560" s="59"/>
      <c r="AG560" s="59"/>
      <c r="AH560" s="59"/>
      <c r="AI560" s="59"/>
      <c r="AJ560" s="59"/>
      <c r="AK560" s="59"/>
      <c r="AL560" s="59"/>
      <c r="AM560" s="59"/>
      <c r="AN560" s="59"/>
      <c r="AO560" s="59">
        <v>958</v>
      </c>
      <c r="AP560" s="59"/>
      <c r="AQ560" s="59"/>
      <c r="AR560" s="59"/>
      <c r="AS560" s="59"/>
      <c r="AT560" s="59"/>
      <c r="AU560" s="59"/>
      <c r="AV560" s="147"/>
      <c r="AW560" s="59"/>
      <c r="AX560" s="59">
        <v>0</v>
      </c>
      <c r="AY560" s="59"/>
      <c r="AZ560" s="59">
        <v>0</v>
      </c>
      <c r="BA560" s="59">
        <v>0</v>
      </c>
      <c r="BB560" s="59">
        <v>13977</v>
      </c>
      <c r="BC560" s="59">
        <v>532</v>
      </c>
      <c r="BD560" s="252"/>
      <c r="BE560" s="170">
        <v>1464</v>
      </c>
      <c r="BF560" s="282" t="s">
        <v>5654</v>
      </c>
      <c r="BG560" s="158" t="s">
        <v>421</v>
      </c>
      <c r="BH560" s="92" t="s">
        <v>5533</v>
      </c>
      <c r="BI560" s="121">
        <v>11200</v>
      </c>
      <c r="BJ560" s="121">
        <v>11200</v>
      </c>
      <c r="BK560" s="121">
        <v>0</v>
      </c>
      <c r="BL560" s="158"/>
      <c r="BM560" s="59"/>
      <c r="BN560" s="59"/>
      <c r="BO560" s="59"/>
      <c r="BP560" s="48"/>
      <c r="BQ560" s="368">
        <v>14</v>
      </c>
      <c r="BR560" s="380" t="s">
        <v>712</v>
      </c>
      <c r="BS560" s="381" t="s">
        <v>709</v>
      </c>
      <c r="BT560" s="382" t="s">
        <v>5857</v>
      </c>
      <c r="BU560" s="383" t="s">
        <v>719</v>
      </c>
      <c r="BV560" s="384" t="s">
        <v>1581</v>
      </c>
      <c r="BW560" s="384">
        <v>60210</v>
      </c>
      <c r="BX560" s="385" t="s">
        <v>5858</v>
      </c>
      <c r="BZ560" s="475">
        <v>1344</v>
      </c>
      <c r="CA560" s="320" t="b">
        <f>EXACT(A560,CH560)</f>
        <v>1</v>
      </c>
      <c r="CB560" s="318" t="b">
        <f>EXACT(D560,CF560)</f>
        <v>1</v>
      </c>
      <c r="CC560" s="318" t="b">
        <f>EXACT(E560,CG560)</f>
        <v>1</v>
      </c>
      <c r="CD560" s="502">
        <f>+S560-BC560</f>
        <v>0</v>
      </c>
      <c r="CE560" s="17" t="s">
        <v>672</v>
      </c>
      <c r="CF560" s="17" t="s">
        <v>421</v>
      </c>
      <c r="CG560" s="103" t="s">
        <v>5533</v>
      </c>
      <c r="CH560" s="275">
        <v>3600700534350</v>
      </c>
    </row>
    <row r="561" spans="1:93">
      <c r="A561" s="451" t="s">
        <v>7538</v>
      </c>
      <c r="B561" s="83" t="s">
        <v>709</v>
      </c>
      <c r="C561" s="237" t="s">
        <v>672</v>
      </c>
      <c r="D561" s="86" t="s">
        <v>6851</v>
      </c>
      <c r="E561" s="86" t="s">
        <v>6852</v>
      </c>
      <c r="F561" s="451" t="s">
        <v>7538</v>
      </c>
      <c r="G561" s="59" t="s">
        <v>1580</v>
      </c>
      <c r="H561" s="449" t="s">
        <v>6976</v>
      </c>
      <c r="I561" s="234">
        <v>18040</v>
      </c>
      <c r="J561" s="234">
        <v>0</v>
      </c>
      <c r="K561" s="234">
        <v>0</v>
      </c>
      <c r="L561" s="234">
        <v>0</v>
      </c>
      <c r="M561" s="85">
        <v>0</v>
      </c>
      <c r="N561" s="85">
        <v>0</v>
      </c>
      <c r="O561" s="234">
        <v>0</v>
      </c>
      <c r="P561" s="234">
        <v>0</v>
      </c>
      <c r="Q561" s="234">
        <v>0</v>
      </c>
      <c r="R561" s="234">
        <v>12592</v>
      </c>
      <c r="S561" s="234">
        <v>5448</v>
      </c>
      <c r="T561" s="227" t="s">
        <v>1581</v>
      </c>
      <c r="U561" s="496">
        <v>1467</v>
      </c>
      <c r="V561" s="237" t="s">
        <v>672</v>
      </c>
      <c r="W561" s="86" t="s">
        <v>6851</v>
      </c>
      <c r="X561" s="422" t="s">
        <v>6852</v>
      </c>
      <c r="Y561" s="262">
        <v>3600700542948</v>
      </c>
      <c r="Z561" s="228" t="s">
        <v>1581</v>
      </c>
      <c r="AA561" s="54">
        <v>12592</v>
      </c>
      <c r="AB561" s="55">
        <v>11305</v>
      </c>
      <c r="AC561" s="56"/>
      <c r="AD561" s="175">
        <v>863</v>
      </c>
      <c r="AE561" s="175">
        <v>424</v>
      </c>
      <c r="AF561" s="55"/>
      <c r="AG561" s="55"/>
      <c r="AH561" s="55"/>
      <c r="AI561" s="55"/>
      <c r="AJ561" s="55"/>
      <c r="AK561" s="55"/>
      <c r="AL561" s="55"/>
      <c r="AM561" s="57"/>
      <c r="AN561" s="57"/>
      <c r="AO561" s="57"/>
      <c r="AP561" s="57"/>
      <c r="AQ561" s="58"/>
      <c r="AR561" s="58"/>
      <c r="AS561" s="57"/>
      <c r="AT561" s="57"/>
      <c r="AU561" s="57"/>
      <c r="AV561" s="147"/>
      <c r="AW561" s="57"/>
      <c r="AX561" s="57">
        <v>0</v>
      </c>
      <c r="AY561" s="58"/>
      <c r="AZ561" s="58">
        <v>0</v>
      </c>
      <c r="BA561" s="74">
        <v>0</v>
      </c>
      <c r="BB561" s="58">
        <v>18040</v>
      </c>
      <c r="BC561" s="58">
        <v>5448</v>
      </c>
      <c r="BD561" s="252"/>
      <c r="BE561" s="170">
        <v>1470</v>
      </c>
      <c r="BF561" s="101" t="s">
        <v>7167</v>
      </c>
      <c r="BG561" s="158" t="s">
        <v>6851</v>
      </c>
      <c r="BH561" s="92" t="s">
        <v>6852</v>
      </c>
      <c r="BI561" s="124">
        <v>11305</v>
      </c>
      <c r="BJ561" s="124">
        <v>11305</v>
      </c>
      <c r="BK561" s="124">
        <v>0</v>
      </c>
      <c r="BL561" s="158"/>
      <c r="BM561" s="59"/>
      <c r="BN561" s="60"/>
      <c r="BO561" s="60"/>
      <c r="BP561" s="48"/>
      <c r="BQ561" s="368" t="s">
        <v>7283</v>
      </c>
      <c r="BR561" s="380" t="s">
        <v>720</v>
      </c>
      <c r="BS561" s="381" t="s">
        <v>51</v>
      </c>
      <c r="BT561" s="382" t="s">
        <v>5857</v>
      </c>
      <c r="BU561" s="383" t="s">
        <v>719</v>
      </c>
      <c r="BV561" s="384" t="s">
        <v>1581</v>
      </c>
      <c r="BW561" s="384">
        <v>60210</v>
      </c>
      <c r="BX561" s="385" t="s">
        <v>7284</v>
      </c>
      <c r="BZ561" s="475">
        <v>1462</v>
      </c>
      <c r="CA561" s="320" t="b">
        <f>EXACT(A561,CH561)</f>
        <v>1</v>
      </c>
      <c r="CB561" s="318" t="b">
        <f>EXACT(D561,CF561)</f>
        <v>1</v>
      </c>
      <c r="CC561" s="318" t="b">
        <f>EXACT(E561,CG561)</f>
        <v>1</v>
      </c>
      <c r="CD561" s="502">
        <f>+S561-BC561</f>
        <v>0</v>
      </c>
      <c r="CE561" s="17" t="s">
        <v>672</v>
      </c>
      <c r="CF561" s="17" t="s">
        <v>6851</v>
      </c>
      <c r="CG561" s="103" t="s">
        <v>6852</v>
      </c>
      <c r="CH561" s="275">
        <v>3600700542948</v>
      </c>
    </row>
    <row r="562" spans="1:93">
      <c r="A562" s="452" t="s">
        <v>4430</v>
      </c>
      <c r="B562" s="83" t="s">
        <v>709</v>
      </c>
      <c r="C562" s="129" t="s">
        <v>686</v>
      </c>
      <c r="D562" s="158" t="s">
        <v>1857</v>
      </c>
      <c r="E562" s="92" t="s">
        <v>1858</v>
      </c>
      <c r="F562" s="452" t="s">
        <v>4430</v>
      </c>
      <c r="G562" s="59" t="s">
        <v>1580</v>
      </c>
      <c r="H562" s="449" t="s">
        <v>1859</v>
      </c>
      <c r="I562" s="234">
        <v>20568.89</v>
      </c>
      <c r="J562" s="234">
        <v>0</v>
      </c>
      <c r="K562" s="234">
        <v>0</v>
      </c>
      <c r="L562" s="234">
        <v>0</v>
      </c>
      <c r="M562" s="85">
        <v>822</v>
      </c>
      <c r="N562" s="85">
        <v>0</v>
      </c>
      <c r="O562" s="234">
        <v>0</v>
      </c>
      <c r="P562" s="234">
        <v>0</v>
      </c>
      <c r="Q562" s="234">
        <v>0</v>
      </c>
      <c r="R562" s="234">
        <v>15487</v>
      </c>
      <c r="S562" s="234">
        <v>3917.880000000001</v>
      </c>
      <c r="T562" s="227" t="s">
        <v>1581</v>
      </c>
      <c r="U562" s="496">
        <v>1250</v>
      </c>
      <c r="V562" s="129" t="s">
        <v>686</v>
      </c>
      <c r="W562" s="158" t="s">
        <v>1857</v>
      </c>
      <c r="X562" s="92" t="s">
        <v>1858</v>
      </c>
      <c r="Y562" s="261">
        <v>3600700546374</v>
      </c>
      <c r="Z562" s="228" t="s">
        <v>1581</v>
      </c>
      <c r="AA562" s="55">
        <v>17473.009999999998</v>
      </c>
      <c r="AB562" s="55">
        <v>14200</v>
      </c>
      <c r="AC562" s="59"/>
      <c r="AD562" s="175">
        <v>863</v>
      </c>
      <c r="AE562" s="175">
        <v>424</v>
      </c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147"/>
      <c r="AW562" s="59"/>
      <c r="AX562" s="59">
        <v>1986.01</v>
      </c>
      <c r="AY562" s="59"/>
      <c r="AZ562" s="55">
        <v>0</v>
      </c>
      <c r="BA562" s="74">
        <v>0</v>
      </c>
      <c r="BB562" s="55">
        <v>21390.89</v>
      </c>
      <c r="BC562" s="55">
        <v>3917.880000000001</v>
      </c>
      <c r="BD562" s="252"/>
      <c r="BE562" s="170">
        <v>1252</v>
      </c>
      <c r="BF562" s="101" t="s">
        <v>1860</v>
      </c>
      <c r="BG562" s="158" t="s">
        <v>1857</v>
      </c>
      <c r="BH562" s="92" t="s">
        <v>1858</v>
      </c>
      <c r="BI562" s="140">
        <v>14200</v>
      </c>
      <c r="BJ562" s="140">
        <v>14200</v>
      </c>
      <c r="BK562" s="124">
        <v>0</v>
      </c>
      <c r="BL562" s="158"/>
      <c r="BM562" s="59"/>
      <c r="BN562" s="59"/>
      <c r="BO562" s="59"/>
      <c r="BP562" s="48"/>
      <c r="BQ562" s="368">
        <v>19</v>
      </c>
      <c r="BR562" s="380" t="s">
        <v>718</v>
      </c>
      <c r="BS562" s="381" t="s">
        <v>709</v>
      </c>
      <c r="BT562" s="382" t="s">
        <v>7568</v>
      </c>
      <c r="BU562" s="383" t="s">
        <v>7569</v>
      </c>
      <c r="BV562" s="384" t="s">
        <v>2673</v>
      </c>
      <c r="BW562" s="384">
        <v>30130</v>
      </c>
      <c r="BX562" s="385"/>
      <c r="BY562" s="61"/>
      <c r="BZ562" s="475">
        <v>1468</v>
      </c>
      <c r="CA562" s="320" t="b">
        <f>EXACT(A562,CH562)</f>
        <v>1</v>
      </c>
      <c r="CB562" s="318" t="b">
        <f>EXACT(D562,CF562)</f>
        <v>1</v>
      </c>
      <c r="CC562" s="318" t="b">
        <f>EXACT(E562,CG562)</f>
        <v>1</v>
      </c>
      <c r="CD562" s="502">
        <f>+S561-BC561</f>
        <v>0</v>
      </c>
      <c r="CE562" s="17" t="s">
        <v>686</v>
      </c>
      <c r="CF562" s="17" t="s">
        <v>1857</v>
      </c>
      <c r="CG562" s="103" t="s">
        <v>1858</v>
      </c>
      <c r="CH562" s="275">
        <v>3600700546374</v>
      </c>
    </row>
    <row r="563" spans="1:93">
      <c r="A563" s="452" t="s">
        <v>4722</v>
      </c>
      <c r="B563" s="83" t="s">
        <v>709</v>
      </c>
      <c r="C563" s="129" t="s">
        <v>672</v>
      </c>
      <c r="D563" s="158" t="s">
        <v>1227</v>
      </c>
      <c r="E563" s="92" t="s">
        <v>1228</v>
      </c>
      <c r="F563" s="452" t="s">
        <v>4722</v>
      </c>
      <c r="G563" s="59" t="s">
        <v>1580</v>
      </c>
      <c r="H563" s="449" t="s">
        <v>993</v>
      </c>
      <c r="I563" s="234">
        <v>24819.599999999999</v>
      </c>
      <c r="J563" s="234">
        <v>0</v>
      </c>
      <c r="K563" s="234">
        <v>83.48</v>
      </c>
      <c r="L563" s="234">
        <v>0</v>
      </c>
      <c r="M563" s="85">
        <v>1978</v>
      </c>
      <c r="N563" s="85">
        <v>0</v>
      </c>
      <c r="O563" s="234">
        <v>0</v>
      </c>
      <c r="P563" s="234">
        <v>52.38</v>
      </c>
      <c r="Q563" s="234">
        <v>0</v>
      </c>
      <c r="R563" s="234">
        <v>18117</v>
      </c>
      <c r="S563" s="234">
        <v>6595.0899999999965</v>
      </c>
      <c r="T563" s="227" t="s">
        <v>1581</v>
      </c>
      <c r="U563" s="496">
        <v>879</v>
      </c>
      <c r="V563" s="129" t="s">
        <v>672</v>
      </c>
      <c r="W563" s="158" t="s">
        <v>1227</v>
      </c>
      <c r="X563" s="92" t="s">
        <v>1228</v>
      </c>
      <c r="Y563" s="262">
        <v>3600700563597</v>
      </c>
      <c r="Z563" s="228" t="s">
        <v>1581</v>
      </c>
      <c r="AA563" s="54">
        <v>20285.990000000002</v>
      </c>
      <c r="AB563" s="55">
        <v>16830</v>
      </c>
      <c r="AC563" s="56"/>
      <c r="AD563" s="175">
        <v>863</v>
      </c>
      <c r="AE563" s="175">
        <v>424</v>
      </c>
      <c r="AF563" s="55"/>
      <c r="AG563" s="55"/>
      <c r="AH563" s="55"/>
      <c r="AI563" s="55"/>
      <c r="AJ563" s="55"/>
      <c r="AK563" s="55"/>
      <c r="AL563" s="55"/>
      <c r="AM563" s="57"/>
      <c r="AN563" s="57"/>
      <c r="AO563" s="57"/>
      <c r="AP563" s="57"/>
      <c r="AQ563" s="58"/>
      <c r="AR563" s="58"/>
      <c r="AS563" s="57"/>
      <c r="AT563" s="57"/>
      <c r="AU563" s="57"/>
      <c r="AV563" s="147"/>
      <c r="AW563" s="57"/>
      <c r="AX563" s="57">
        <v>2116.61</v>
      </c>
      <c r="AY563" s="58"/>
      <c r="AZ563" s="58">
        <v>52.38</v>
      </c>
      <c r="BA563" s="74">
        <v>0</v>
      </c>
      <c r="BB563" s="58">
        <v>26881.079999999998</v>
      </c>
      <c r="BC563" s="58">
        <v>6595.0899999999965</v>
      </c>
      <c r="BD563" s="252"/>
      <c r="BE563" s="170">
        <v>880</v>
      </c>
      <c r="BF563" s="101" t="s">
        <v>2274</v>
      </c>
      <c r="BG563" s="158" t="s">
        <v>1227</v>
      </c>
      <c r="BH563" s="92" t="s">
        <v>1228</v>
      </c>
      <c r="BI563" s="124">
        <v>16830</v>
      </c>
      <c r="BJ563" s="124">
        <v>16830</v>
      </c>
      <c r="BK563" s="124">
        <v>0</v>
      </c>
      <c r="BL563" s="158"/>
      <c r="BM563" s="59"/>
      <c r="BN563" s="60"/>
      <c r="BO563" s="60"/>
      <c r="BP563" s="48"/>
      <c r="BQ563" s="368" t="s">
        <v>1344</v>
      </c>
      <c r="BR563" s="380" t="s">
        <v>716</v>
      </c>
      <c r="BS563" s="381" t="s">
        <v>709</v>
      </c>
      <c r="BT563" s="382" t="s">
        <v>719</v>
      </c>
      <c r="BU563" s="383" t="s">
        <v>719</v>
      </c>
      <c r="BV563" s="383" t="s">
        <v>1581</v>
      </c>
      <c r="BW563" s="383">
        <v>60140</v>
      </c>
      <c r="BX563" s="385" t="s">
        <v>1345</v>
      </c>
      <c r="BY563" s="61"/>
      <c r="BZ563" s="475">
        <v>1250</v>
      </c>
      <c r="CA563" s="320" t="b">
        <f>EXACT(A563,CH563)</f>
        <v>1</v>
      </c>
      <c r="CB563" s="318" t="b">
        <f>EXACT(D563,CF563)</f>
        <v>1</v>
      </c>
      <c r="CC563" s="318" t="b">
        <f>EXACT(E563,CG563)</f>
        <v>1</v>
      </c>
      <c r="CD563" s="502">
        <f>+S562-BC562</f>
        <v>0</v>
      </c>
      <c r="CE563" s="51" t="s">
        <v>672</v>
      </c>
      <c r="CF563" s="157" t="s">
        <v>1227</v>
      </c>
      <c r="CG563" s="103" t="s">
        <v>1228</v>
      </c>
      <c r="CH563" s="275">
        <v>3600700563597</v>
      </c>
      <c r="CI563" s="259"/>
      <c r="CJ563" s="51"/>
      <c r="CM563" s="273"/>
      <c r="CO563" s="332"/>
    </row>
    <row r="564" spans="1:93">
      <c r="A564" s="451" t="s">
        <v>4407</v>
      </c>
      <c r="B564" s="83" t="s">
        <v>709</v>
      </c>
      <c r="C564" s="238" t="s">
        <v>672</v>
      </c>
      <c r="D564" s="239" t="s">
        <v>2047</v>
      </c>
      <c r="E564" s="240" t="s">
        <v>1111</v>
      </c>
      <c r="F564" s="451" t="s">
        <v>4407</v>
      </c>
      <c r="G564" s="59" t="s">
        <v>1580</v>
      </c>
      <c r="H564" s="449" t="s">
        <v>1113</v>
      </c>
      <c r="I564" s="418">
        <v>7771</v>
      </c>
      <c r="J564" s="418">
        <v>0</v>
      </c>
      <c r="K564" s="418">
        <v>0</v>
      </c>
      <c r="L564" s="418">
        <v>0</v>
      </c>
      <c r="M564" s="419">
        <v>0</v>
      </c>
      <c r="N564" s="419">
        <v>0</v>
      </c>
      <c r="O564" s="418">
        <v>0</v>
      </c>
      <c r="P564" s="418">
        <v>0</v>
      </c>
      <c r="Q564" s="418">
        <v>0</v>
      </c>
      <c r="R564" s="418">
        <v>5000</v>
      </c>
      <c r="S564" s="418">
        <v>2771</v>
      </c>
      <c r="T564" s="227" t="s">
        <v>1581</v>
      </c>
      <c r="U564" s="496">
        <v>1449</v>
      </c>
      <c r="V564" s="238" t="s">
        <v>672</v>
      </c>
      <c r="W564" s="239" t="s">
        <v>2047</v>
      </c>
      <c r="X564" s="240" t="s">
        <v>1111</v>
      </c>
      <c r="Y564" s="262">
        <v>3600700571760</v>
      </c>
      <c r="Z564" s="228" t="s">
        <v>1581</v>
      </c>
      <c r="AA564" s="266">
        <v>5000</v>
      </c>
      <c r="AB564" s="66">
        <v>5000</v>
      </c>
      <c r="AC564" s="65"/>
      <c r="AD564" s="266"/>
      <c r="AE564" s="266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148"/>
      <c r="AW564" s="65"/>
      <c r="AX564" s="65">
        <v>0</v>
      </c>
      <c r="AY564" s="66"/>
      <c r="AZ564" s="66">
        <v>0</v>
      </c>
      <c r="BA564" s="74">
        <v>0</v>
      </c>
      <c r="BB564" s="66">
        <v>7771</v>
      </c>
      <c r="BC564" s="66">
        <v>2771</v>
      </c>
      <c r="BD564" s="252"/>
      <c r="BE564" s="170">
        <v>1452</v>
      </c>
      <c r="BF564" s="101" t="s">
        <v>1115</v>
      </c>
      <c r="BG564" s="158" t="s">
        <v>2047</v>
      </c>
      <c r="BH564" s="92" t="s">
        <v>1111</v>
      </c>
      <c r="BI564" s="169">
        <v>7700</v>
      </c>
      <c r="BJ564" s="124">
        <v>5000</v>
      </c>
      <c r="BK564" s="124">
        <v>2700</v>
      </c>
      <c r="BL564" s="158"/>
      <c r="BM564" s="48"/>
      <c r="BN564" s="67"/>
      <c r="BO564" s="67"/>
      <c r="BP564" s="48"/>
      <c r="BQ564" s="368">
        <v>18</v>
      </c>
      <c r="BR564" s="380" t="s">
        <v>709</v>
      </c>
      <c r="BS564" s="381" t="s">
        <v>1116</v>
      </c>
      <c r="BT564" s="382" t="s">
        <v>719</v>
      </c>
      <c r="BU564" s="383" t="s">
        <v>719</v>
      </c>
      <c r="BV564" s="384" t="s">
        <v>1581</v>
      </c>
      <c r="BW564" s="384">
        <v>60140</v>
      </c>
      <c r="BX564" s="385"/>
      <c r="BZ564" s="495">
        <v>879</v>
      </c>
      <c r="CA564" s="320" t="b">
        <f>EXACT(A564,CH564)</f>
        <v>1</v>
      </c>
      <c r="CB564" s="318" t="b">
        <f>EXACT(D564,CF564)</f>
        <v>1</v>
      </c>
      <c r="CC564" s="318" t="b">
        <f>EXACT(E564,CG564)</f>
        <v>1</v>
      </c>
      <c r="CD564" s="502">
        <f>+S564-BC564</f>
        <v>0</v>
      </c>
      <c r="CE564" s="17" t="s">
        <v>672</v>
      </c>
      <c r="CF564" s="52" t="s">
        <v>2047</v>
      </c>
      <c r="CG564" s="99" t="s">
        <v>1111</v>
      </c>
      <c r="CH564" s="311">
        <v>3600700571760</v>
      </c>
      <c r="CJ564" s="51"/>
      <c r="CL564" s="51"/>
      <c r="CM564" s="273"/>
      <c r="CO564" s="157"/>
    </row>
    <row r="565" spans="1:93">
      <c r="A565" s="452" t="s">
        <v>4916</v>
      </c>
      <c r="B565" s="83" t="s">
        <v>709</v>
      </c>
      <c r="C565" s="129" t="s">
        <v>686</v>
      </c>
      <c r="D565" s="158" t="s">
        <v>538</v>
      </c>
      <c r="E565" s="92" t="s">
        <v>579</v>
      </c>
      <c r="F565" s="452" t="s">
        <v>4916</v>
      </c>
      <c r="G565" s="59" t="s">
        <v>1580</v>
      </c>
      <c r="H565" s="449" t="s">
        <v>631</v>
      </c>
      <c r="I565" s="234">
        <v>20284.16</v>
      </c>
      <c r="J565" s="234">
        <v>0</v>
      </c>
      <c r="K565" s="234">
        <v>32.18</v>
      </c>
      <c r="L565" s="234">
        <v>0</v>
      </c>
      <c r="M565" s="85">
        <v>1865</v>
      </c>
      <c r="N565" s="85">
        <v>0</v>
      </c>
      <c r="O565" s="234">
        <v>0</v>
      </c>
      <c r="P565" s="234">
        <v>0</v>
      </c>
      <c r="Q565" s="234">
        <v>0</v>
      </c>
      <c r="R565" s="234">
        <v>6803</v>
      </c>
      <c r="S565" s="234">
        <v>15378.34</v>
      </c>
      <c r="T565" s="227" t="s">
        <v>1581</v>
      </c>
      <c r="U565" s="496">
        <v>460</v>
      </c>
      <c r="V565" s="129" t="s">
        <v>686</v>
      </c>
      <c r="W565" s="158" t="s">
        <v>538</v>
      </c>
      <c r="X565" s="92" t="s">
        <v>579</v>
      </c>
      <c r="Y565" s="262">
        <v>3600700573096</v>
      </c>
      <c r="Z565" s="228" t="s">
        <v>1581</v>
      </c>
      <c r="AA565" s="54">
        <v>6803</v>
      </c>
      <c r="AB565" s="55">
        <v>5940</v>
      </c>
      <c r="AC565" s="56"/>
      <c r="AD565" s="175">
        <v>863</v>
      </c>
      <c r="AE565" s="175"/>
      <c r="AF565" s="55"/>
      <c r="AG565" s="55"/>
      <c r="AH565" s="55"/>
      <c r="AI565" s="55"/>
      <c r="AJ565" s="55"/>
      <c r="AK565" s="55"/>
      <c r="AL565" s="55"/>
      <c r="AM565" s="57"/>
      <c r="AN565" s="57"/>
      <c r="AO565" s="57"/>
      <c r="AP565" s="57"/>
      <c r="AQ565" s="58"/>
      <c r="AR565" s="57"/>
      <c r="AS565" s="57"/>
      <c r="AT565" s="57"/>
      <c r="AU565" s="57"/>
      <c r="AV565" s="147"/>
      <c r="AW565" s="57"/>
      <c r="AX565" s="57">
        <v>0</v>
      </c>
      <c r="AY565" s="58"/>
      <c r="AZ565" s="58">
        <v>0</v>
      </c>
      <c r="BA565" s="74">
        <v>0</v>
      </c>
      <c r="BB565" s="58">
        <v>22181.34</v>
      </c>
      <c r="BC565" s="58">
        <v>15378.34</v>
      </c>
      <c r="BD565" s="252"/>
      <c r="BE565" s="170">
        <v>461</v>
      </c>
      <c r="BF565" s="101" t="s">
        <v>1872</v>
      </c>
      <c r="BG565" s="158" t="s">
        <v>538</v>
      </c>
      <c r="BH565" s="92" t="s">
        <v>579</v>
      </c>
      <c r="BI565" s="124">
        <v>5940</v>
      </c>
      <c r="BJ565" s="124">
        <v>5940</v>
      </c>
      <c r="BK565" s="124">
        <v>0</v>
      </c>
      <c r="BL565" s="158"/>
      <c r="BM565" s="59"/>
      <c r="BN565" s="60"/>
      <c r="BO565" s="60"/>
      <c r="BP565" s="59"/>
      <c r="BQ565" s="370" t="s">
        <v>1906</v>
      </c>
      <c r="BR565" s="387" t="s">
        <v>730</v>
      </c>
      <c r="BS565" s="381" t="s">
        <v>709</v>
      </c>
      <c r="BT565" s="388" t="s">
        <v>1530</v>
      </c>
      <c r="BU565" s="388" t="s">
        <v>1531</v>
      </c>
      <c r="BV565" s="388" t="s">
        <v>1270</v>
      </c>
      <c r="BW565" s="389">
        <v>17000</v>
      </c>
      <c r="BX565" s="389" t="s">
        <v>1907</v>
      </c>
      <c r="BY565" s="51"/>
      <c r="BZ565" s="475">
        <v>1450</v>
      </c>
      <c r="CA565" s="320" t="b">
        <f>EXACT(A565,CH565)</f>
        <v>1</v>
      </c>
      <c r="CB565" s="318" t="b">
        <f>EXACT(D565,CF565)</f>
        <v>1</v>
      </c>
      <c r="CC565" s="318" t="b">
        <f>EXACT(E565,CG565)</f>
        <v>1</v>
      </c>
      <c r="CD565" s="502">
        <f>+S564-BC564</f>
        <v>0</v>
      </c>
      <c r="CE565" s="17" t="s">
        <v>686</v>
      </c>
      <c r="CF565" s="17" t="s">
        <v>538</v>
      </c>
      <c r="CG565" s="103" t="s">
        <v>579</v>
      </c>
      <c r="CH565" s="275">
        <v>3600700573096</v>
      </c>
      <c r="CJ565" s="51"/>
      <c r="CM565" s="273"/>
    </row>
    <row r="566" spans="1:93">
      <c r="A566" s="451" t="s">
        <v>4357</v>
      </c>
      <c r="B566" s="83" t="s">
        <v>709</v>
      </c>
      <c r="C566" s="129" t="s">
        <v>672</v>
      </c>
      <c r="D566" s="158" t="s">
        <v>2129</v>
      </c>
      <c r="E566" s="92" t="s">
        <v>2690</v>
      </c>
      <c r="F566" s="451" t="s">
        <v>4357</v>
      </c>
      <c r="G566" s="59" t="s">
        <v>1580</v>
      </c>
      <c r="H566" s="449" t="s">
        <v>2691</v>
      </c>
      <c r="I566" s="234">
        <v>11490</v>
      </c>
      <c r="J566" s="234">
        <v>0</v>
      </c>
      <c r="K566" s="234">
        <v>0</v>
      </c>
      <c r="L566" s="234">
        <v>0</v>
      </c>
      <c r="M566" s="85">
        <v>0</v>
      </c>
      <c r="N566" s="85">
        <v>0</v>
      </c>
      <c r="O566" s="234">
        <v>0</v>
      </c>
      <c r="P566" s="234">
        <v>0</v>
      </c>
      <c r="Q566" s="234">
        <v>0</v>
      </c>
      <c r="R566" s="234">
        <v>7000</v>
      </c>
      <c r="S566" s="234">
        <v>4490</v>
      </c>
      <c r="T566" s="227" t="s">
        <v>1581</v>
      </c>
      <c r="U566" s="496">
        <v>1465</v>
      </c>
      <c r="V566" s="129" t="s">
        <v>672</v>
      </c>
      <c r="W566" s="158" t="s">
        <v>2129</v>
      </c>
      <c r="X566" s="92" t="s">
        <v>2690</v>
      </c>
      <c r="Y566" s="262">
        <v>3600700574246</v>
      </c>
      <c r="Z566" s="228" t="s">
        <v>1581</v>
      </c>
      <c r="AA566" s="54">
        <v>7000</v>
      </c>
      <c r="AB566" s="55">
        <v>7000</v>
      </c>
      <c r="AC566" s="56"/>
      <c r="AD566" s="175"/>
      <c r="AE566" s="175"/>
      <c r="AF566" s="55"/>
      <c r="AG566" s="55"/>
      <c r="AH566" s="55"/>
      <c r="AI566" s="55"/>
      <c r="AJ566" s="55"/>
      <c r="AK566" s="55"/>
      <c r="AL566" s="55"/>
      <c r="AM566" s="57"/>
      <c r="AN566" s="57"/>
      <c r="AO566" s="57"/>
      <c r="AP566" s="57"/>
      <c r="AQ566" s="58"/>
      <c r="AR566" s="58"/>
      <c r="AS566" s="57"/>
      <c r="AT566" s="57"/>
      <c r="AU566" s="57"/>
      <c r="AV566" s="147"/>
      <c r="AW566" s="57"/>
      <c r="AX566" s="57">
        <v>0</v>
      </c>
      <c r="AY566" s="58"/>
      <c r="AZ566" s="58">
        <v>0</v>
      </c>
      <c r="BA566" s="74">
        <v>0</v>
      </c>
      <c r="BB566" s="58">
        <v>11490</v>
      </c>
      <c r="BC566" s="58">
        <v>4490</v>
      </c>
      <c r="BD566" s="252"/>
      <c r="BE566" s="170">
        <v>1468</v>
      </c>
      <c r="BF566" s="101" t="s">
        <v>2692</v>
      </c>
      <c r="BG566" s="158" t="s">
        <v>2129</v>
      </c>
      <c r="BH566" s="92" t="s">
        <v>2690</v>
      </c>
      <c r="BI566" s="58">
        <v>11170</v>
      </c>
      <c r="BJ566" s="58">
        <v>7000</v>
      </c>
      <c r="BK566" s="58">
        <v>4170</v>
      </c>
      <c r="BL566" s="158"/>
      <c r="BM566" s="59"/>
      <c r="BN566" s="60"/>
      <c r="BO566" s="60"/>
      <c r="BP566" s="48"/>
      <c r="BQ566" s="368" t="s">
        <v>131</v>
      </c>
      <c r="BR566" s="380" t="s">
        <v>718</v>
      </c>
      <c r="BS566" s="381" t="s">
        <v>51</v>
      </c>
      <c r="BT566" s="382" t="s">
        <v>719</v>
      </c>
      <c r="BU566" s="383" t="s">
        <v>719</v>
      </c>
      <c r="BV566" s="384" t="s">
        <v>1581</v>
      </c>
      <c r="BW566" s="384">
        <v>60140</v>
      </c>
      <c r="BX566" s="385" t="s">
        <v>2693</v>
      </c>
      <c r="BZ566" s="495">
        <v>461</v>
      </c>
      <c r="CA566" s="320" t="b">
        <f>EXACT(A566,CH566)</f>
        <v>1</v>
      </c>
      <c r="CB566" s="318" t="b">
        <f>EXACT(D566,CF566)</f>
        <v>1</v>
      </c>
      <c r="CC566" s="318" t="b">
        <f>EXACT(E566,CG566)</f>
        <v>1</v>
      </c>
      <c r="CD566" s="502">
        <f>+S566-BC566</f>
        <v>0</v>
      </c>
      <c r="CE566" s="17" t="s">
        <v>672</v>
      </c>
      <c r="CF566" s="17" t="s">
        <v>2129</v>
      </c>
      <c r="CG566" s="103" t="s">
        <v>2690</v>
      </c>
      <c r="CH566" s="275">
        <v>3600700574246</v>
      </c>
      <c r="CI566" s="51"/>
      <c r="CJ566" s="51"/>
      <c r="CL566" s="51"/>
      <c r="CM566" s="273"/>
      <c r="CO566" s="157"/>
    </row>
    <row r="567" spans="1:93">
      <c r="A567" s="452" t="s">
        <v>4852</v>
      </c>
      <c r="B567" s="83" t="s">
        <v>709</v>
      </c>
      <c r="C567" s="129" t="s">
        <v>672</v>
      </c>
      <c r="D567" s="158" t="s">
        <v>1108</v>
      </c>
      <c r="E567" s="92" t="s">
        <v>715</v>
      </c>
      <c r="F567" s="452" t="s">
        <v>4852</v>
      </c>
      <c r="G567" s="59" t="s">
        <v>1580</v>
      </c>
      <c r="H567" s="449" t="s">
        <v>1109</v>
      </c>
      <c r="I567" s="234">
        <v>36570.800000000003</v>
      </c>
      <c r="J567" s="234">
        <v>0</v>
      </c>
      <c r="K567" s="234">
        <v>80.55</v>
      </c>
      <c r="L567" s="234">
        <v>0</v>
      </c>
      <c r="M567" s="85">
        <v>1043</v>
      </c>
      <c r="N567" s="85">
        <v>0</v>
      </c>
      <c r="O567" s="234">
        <v>0</v>
      </c>
      <c r="P567" s="234">
        <v>218.05</v>
      </c>
      <c r="Q567" s="234">
        <v>0</v>
      </c>
      <c r="R567" s="234">
        <v>26907</v>
      </c>
      <c r="S567" s="234">
        <v>10569.300000000007</v>
      </c>
      <c r="T567" s="227" t="s">
        <v>1581</v>
      </c>
      <c r="U567" s="496">
        <v>356</v>
      </c>
      <c r="V567" s="129" t="s">
        <v>672</v>
      </c>
      <c r="W567" s="158" t="s">
        <v>1108</v>
      </c>
      <c r="X567" s="92" t="s">
        <v>715</v>
      </c>
      <c r="Y567" s="262">
        <v>3600700574556</v>
      </c>
      <c r="Z567" s="228" t="s">
        <v>1581</v>
      </c>
      <c r="AA567" s="266">
        <v>27125.05</v>
      </c>
      <c r="AB567" s="66">
        <v>25620</v>
      </c>
      <c r="AC567" s="65"/>
      <c r="AD567" s="266">
        <v>863</v>
      </c>
      <c r="AE567" s="266">
        <v>424</v>
      </c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148"/>
      <c r="AW567" s="65"/>
      <c r="AX567" s="65">
        <v>0</v>
      </c>
      <c r="AY567" s="66"/>
      <c r="AZ567" s="66">
        <v>218.05</v>
      </c>
      <c r="BA567" s="74">
        <v>0</v>
      </c>
      <c r="BB567" s="66">
        <v>37694.350000000006</v>
      </c>
      <c r="BC567" s="66">
        <v>10569.300000000007</v>
      </c>
      <c r="BD567" s="252"/>
      <c r="BE567" s="170">
        <v>357</v>
      </c>
      <c r="BF567" s="101" t="s">
        <v>2964</v>
      </c>
      <c r="BG567" s="158" t="s">
        <v>1108</v>
      </c>
      <c r="BH567" s="92" t="s">
        <v>715</v>
      </c>
      <c r="BI567" s="66">
        <v>25620</v>
      </c>
      <c r="BJ567" s="58">
        <v>25620</v>
      </c>
      <c r="BK567" s="58">
        <v>0</v>
      </c>
      <c r="BL567" s="158"/>
      <c r="BM567" s="48"/>
      <c r="BN567" s="67"/>
      <c r="BO567" s="67"/>
      <c r="BP567" s="48"/>
      <c r="BQ567" s="368" t="s">
        <v>5149</v>
      </c>
      <c r="BR567" s="380" t="s">
        <v>709</v>
      </c>
      <c r="BS567" s="393" t="s">
        <v>1921</v>
      </c>
      <c r="BT567" s="383" t="s">
        <v>719</v>
      </c>
      <c r="BU567" s="384" t="s">
        <v>719</v>
      </c>
      <c r="BV567" s="384" t="s">
        <v>1581</v>
      </c>
      <c r="BW567" s="384">
        <v>60140</v>
      </c>
      <c r="BX567" s="400" t="s">
        <v>2930</v>
      </c>
      <c r="BZ567" s="475">
        <v>1466</v>
      </c>
      <c r="CA567" s="320" t="b">
        <f>EXACT(A567,CH567)</f>
        <v>1</v>
      </c>
      <c r="CB567" s="318" t="b">
        <f>EXACT(D567,CF567)</f>
        <v>1</v>
      </c>
      <c r="CC567" s="318" t="b">
        <f>EXACT(E567,CG567)</f>
        <v>1</v>
      </c>
      <c r="CD567" s="502">
        <f>+S566-BC566</f>
        <v>0</v>
      </c>
      <c r="CE567" s="17" t="s">
        <v>672</v>
      </c>
      <c r="CF567" s="52" t="s">
        <v>1108</v>
      </c>
      <c r="CG567" s="99" t="s">
        <v>715</v>
      </c>
      <c r="CH567" s="275">
        <v>3600700574556</v>
      </c>
      <c r="CM567" s="273"/>
      <c r="CO567" s="157"/>
    </row>
    <row r="568" spans="1:93">
      <c r="A568" s="452" t="s">
        <v>4778</v>
      </c>
      <c r="B568" s="83" t="s">
        <v>709</v>
      </c>
      <c r="C568" s="129" t="s">
        <v>686</v>
      </c>
      <c r="D568" s="158" t="s">
        <v>2393</v>
      </c>
      <c r="E568" s="92" t="s">
        <v>2394</v>
      </c>
      <c r="F568" s="452" t="s">
        <v>4778</v>
      </c>
      <c r="G568" s="59" t="s">
        <v>1580</v>
      </c>
      <c r="H568" s="449" t="s">
        <v>2512</v>
      </c>
      <c r="I568" s="234">
        <v>15422</v>
      </c>
      <c r="J568" s="234">
        <v>0</v>
      </c>
      <c r="K568" s="234">
        <v>0</v>
      </c>
      <c r="L568" s="234">
        <v>0</v>
      </c>
      <c r="M568" s="85">
        <v>484</v>
      </c>
      <c r="N568" s="85">
        <v>0</v>
      </c>
      <c r="O568" s="234">
        <v>0</v>
      </c>
      <c r="P568" s="234">
        <v>0</v>
      </c>
      <c r="Q568" s="234">
        <v>0</v>
      </c>
      <c r="R568" s="234">
        <v>10100</v>
      </c>
      <c r="S568" s="234">
        <v>4698.83</v>
      </c>
      <c r="T568" s="227" t="s">
        <v>1581</v>
      </c>
      <c r="U568" s="496">
        <v>783</v>
      </c>
      <c r="V568" s="129" t="s">
        <v>686</v>
      </c>
      <c r="W568" s="158" t="s">
        <v>2393</v>
      </c>
      <c r="X568" s="92" t="s">
        <v>2394</v>
      </c>
      <c r="Y568" s="263">
        <v>3600700582087</v>
      </c>
      <c r="Z568" s="228" t="s">
        <v>1581</v>
      </c>
      <c r="AA568" s="266">
        <v>11207.17</v>
      </c>
      <c r="AB568" s="65">
        <v>10100</v>
      </c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148"/>
      <c r="AW568" s="65"/>
      <c r="AX568" s="65">
        <v>1107.17</v>
      </c>
      <c r="AY568" s="65"/>
      <c r="AZ568" s="65">
        <v>0</v>
      </c>
      <c r="BA568" s="57">
        <v>0</v>
      </c>
      <c r="BB568" s="65">
        <v>15906</v>
      </c>
      <c r="BC568" s="65">
        <v>4698.83</v>
      </c>
      <c r="BD568" s="252"/>
      <c r="BE568" s="170">
        <v>784</v>
      </c>
      <c r="BF568" s="163" t="s">
        <v>2430</v>
      </c>
      <c r="BG568" s="158" t="s">
        <v>2393</v>
      </c>
      <c r="BH568" s="92" t="s">
        <v>2394</v>
      </c>
      <c r="BI568" s="65">
        <v>10100</v>
      </c>
      <c r="BJ568" s="57">
        <v>10100</v>
      </c>
      <c r="BK568" s="65">
        <v>0</v>
      </c>
      <c r="BL568" s="86"/>
      <c r="BM568" s="48"/>
      <c r="BN568" s="67"/>
      <c r="BO568" s="67"/>
      <c r="BP568" s="48"/>
      <c r="BQ568" s="368" t="s">
        <v>2480</v>
      </c>
      <c r="BR568" s="380" t="s">
        <v>778</v>
      </c>
      <c r="BS568" s="381" t="s">
        <v>709</v>
      </c>
      <c r="BT568" s="382" t="s">
        <v>719</v>
      </c>
      <c r="BU568" s="383" t="s">
        <v>719</v>
      </c>
      <c r="BV568" s="384" t="s">
        <v>1581</v>
      </c>
      <c r="BW568" s="384">
        <v>60140</v>
      </c>
      <c r="BX568" s="385" t="s">
        <v>2481</v>
      </c>
      <c r="BZ568" s="495">
        <v>357</v>
      </c>
      <c r="CA568" s="320" t="b">
        <f>EXACT(A568,CH568)</f>
        <v>1</v>
      </c>
      <c r="CB568" s="318" t="b">
        <f>EXACT(D568,CF568)</f>
        <v>1</v>
      </c>
      <c r="CC568" s="318" t="b">
        <f>EXACT(E568,CG568)</f>
        <v>1</v>
      </c>
      <c r="CD568" s="502">
        <f>+S567-BC567</f>
        <v>0</v>
      </c>
      <c r="CE568" s="17" t="s">
        <v>686</v>
      </c>
      <c r="CF568" s="17" t="s">
        <v>2393</v>
      </c>
      <c r="CG568" s="103" t="s">
        <v>2394</v>
      </c>
      <c r="CH568" s="275">
        <v>3600700582087</v>
      </c>
    </row>
    <row r="569" spans="1:93">
      <c r="A569" s="452" t="s">
        <v>4367</v>
      </c>
      <c r="B569" s="83" t="s">
        <v>709</v>
      </c>
      <c r="C569" s="129" t="s">
        <v>686</v>
      </c>
      <c r="D569" s="158" t="s">
        <v>1193</v>
      </c>
      <c r="E569" s="92" t="s">
        <v>1194</v>
      </c>
      <c r="F569" s="452" t="s">
        <v>4367</v>
      </c>
      <c r="G569" s="59" t="s">
        <v>1580</v>
      </c>
      <c r="H569" s="449" t="s">
        <v>832</v>
      </c>
      <c r="I569" s="234">
        <v>19471.07</v>
      </c>
      <c r="J569" s="234">
        <v>0</v>
      </c>
      <c r="K569" s="234">
        <v>32.18</v>
      </c>
      <c r="L569" s="234">
        <v>0</v>
      </c>
      <c r="M569" s="85">
        <v>1790</v>
      </c>
      <c r="N569" s="85">
        <v>0</v>
      </c>
      <c r="O569" s="234">
        <v>0</v>
      </c>
      <c r="P569" s="234">
        <v>0</v>
      </c>
      <c r="Q569" s="234">
        <v>0</v>
      </c>
      <c r="R569" s="234">
        <v>16602</v>
      </c>
      <c r="S569" s="234">
        <v>4691.25</v>
      </c>
      <c r="T569" s="227" t="s">
        <v>1581</v>
      </c>
      <c r="U569" s="496">
        <v>86</v>
      </c>
      <c r="V569" s="129" t="s">
        <v>686</v>
      </c>
      <c r="W569" s="158" t="s">
        <v>1193</v>
      </c>
      <c r="X569" s="92" t="s">
        <v>1194</v>
      </c>
      <c r="Y569" s="262">
        <v>3600700585175</v>
      </c>
      <c r="Z569" s="228" t="s">
        <v>1581</v>
      </c>
      <c r="AA569" s="54">
        <v>16602</v>
      </c>
      <c r="AB569" s="55">
        <v>15315</v>
      </c>
      <c r="AC569" s="56"/>
      <c r="AD569" s="175">
        <v>863</v>
      </c>
      <c r="AE569" s="175">
        <v>424</v>
      </c>
      <c r="AF569" s="55"/>
      <c r="AG569" s="55"/>
      <c r="AH569" s="55"/>
      <c r="AI569" s="55"/>
      <c r="AJ569" s="55"/>
      <c r="AK569" s="55"/>
      <c r="AL569" s="55"/>
      <c r="AM569" s="57"/>
      <c r="AN569" s="57"/>
      <c r="AO569" s="57"/>
      <c r="AP569" s="57"/>
      <c r="AQ569" s="58"/>
      <c r="AR569" s="58"/>
      <c r="AS569" s="57"/>
      <c r="AT569" s="57"/>
      <c r="AU569" s="57"/>
      <c r="AV569" s="147"/>
      <c r="AW569" s="57"/>
      <c r="AX569" s="57">
        <v>0</v>
      </c>
      <c r="AY569" s="58"/>
      <c r="AZ569" s="58">
        <v>0</v>
      </c>
      <c r="BA569" s="74">
        <v>0</v>
      </c>
      <c r="BB569" s="58">
        <v>21293.25</v>
      </c>
      <c r="BC569" s="58">
        <v>4691.25</v>
      </c>
      <c r="BD569" s="252"/>
      <c r="BE569" s="170">
        <v>86</v>
      </c>
      <c r="BF569" s="101" t="s">
        <v>2957</v>
      </c>
      <c r="BG569" s="158" t="s">
        <v>1193</v>
      </c>
      <c r="BH569" s="92" t="s">
        <v>1194</v>
      </c>
      <c r="BI569" s="124">
        <v>15315</v>
      </c>
      <c r="BJ569" s="124">
        <v>15315</v>
      </c>
      <c r="BK569" s="124">
        <v>0</v>
      </c>
      <c r="BL569" s="158"/>
      <c r="BM569" s="59"/>
      <c r="BN569" s="60"/>
      <c r="BO569" s="60"/>
      <c r="BP569" s="48"/>
      <c r="BQ569" s="368">
        <v>149</v>
      </c>
      <c r="BR569" s="380" t="s">
        <v>698</v>
      </c>
      <c r="BS569" s="381" t="s">
        <v>1431</v>
      </c>
      <c r="BT569" s="382" t="s">
        <v>772</v>
      </c>
      <c r="BU569" s="383" t="s">
        <v>719</v>
      </c>
      <c r="BV569" s="384" t="s">
        <v>1581</v>
      </c>
      <c r="BW569" s="384">
        <v>60140</v>
      </c>
      <c r="BX569" s="385" t="s">
        <v>773</v>
      </c>
      <c r="BY569" s="51"/>
      <c r="BZ569" s="495">
        <v>783</v>
      </c>
      <c r="CA569" s="320" t="b">
        <f>EXACT(A569,CH569)</f>
        <v>1</v>
      </c>
      <c r="CB569" s="318" t="b">
        <f>EXACT(D569,CF569)</f>
        <v>1</v>
      </c>
      <c r="CC569" s="318" t="b">
        <f>EXACT(E569,CG569)</f>
        <v>1</v>
      </c>
      <c r="CD569" s="502">
        <f>+S569-BC569</f>
        <v>0</v>
      </c>
      <c r="CE569" s="17" t="s">
        <v>686</v>
      </c>
      <c r="CF569" s="90" t="s">
        <v>1193</v>
      </c>
      <c r="CG569" s="103" t="s">
        <v>1194</v>
      </c>
      <c r="CH569" s="275">
        <v>3600700585175</v>
      </c>
      <c r="CM569" s="273"/>
      <c r="CO569" s="157"/>
    </row>
    <row r="570" spans="1:93">
      <c r="A570" s="452" t="s">
        <v>7462</v>
      </c>
      <c r="B570" s="83" t="s">
        <v>709</v>
      </c>
      <c r="C570" s="242" t="s">
        <v>686</v>
      </c>
      <c r="D570" s="86" t="s">
        <v>6778</v>
      </c>
      <c r="E570" s="86" t="s">
        <v>6779</v>
      </c>
      <c r="F570" s="452" t="s">
        <v>7462</v>
      </c>
      <c r="G570" s="59" t="s">
        <v>1580</v>
      </c>
      <c r="H570" s="283" t="s">
        <v>6913</v>
      </c>
      <c r="I570" s="244">
        <v>44380.800000000003</v>
      </c>
      <c r="J570" s="310">
        <v>0</v>
      </c>
      <c r="K570" s="81">
        <v>0</v>
      </c>
      <c r="L570" s="81">
        <v>0</v>
      </c>
      <c r="M570" s="85">
        <v>0</v>
      </c>
      <c r="N570" s="81">
        <v>0</v>
      </c>
      <c r="O570" s="81">
        <v>0</v>
      </c>
      <c r="P570" s="85">
        <v>609.37</v>
      </c>
      <c r="Q570" s="81">
        <v>0</v>
      </c>
      <c r="R570" s="85">
        <v>25287</v>
      </c>
      <c r="S570" s="81">
        <v>13548.680000000004</v>
      </c>
      <c r="T570" s="227" t="s">
        <v>1581</v>
      </c>
      <c r="U570" s="496">
        <v>613</v>
      </c>
      <c r="V570" s="242" t="s">
        <v>686</v>
      </c>
      <c r="W570" s="86" t="s">
        <v>6778</v>
      </c>
      <c r="X570" s="422" t="s">
        <v>6779</v>
      </c>
      <c r="Y570" s="261">
        <v>3600700585612</v>
      </c>
      <c r="Z570" s="228" t="s">
        <v>1581</v>
      </c>
      <c r="AA570" s="266">
        <v>30832.12</v>
      </c>
      <c r="AB570" s="65">
        <v>24000</v>
      </c>
      <c r="AC570" s="65"/>
      <c r="AD570" s="65">
        <v>863</v>
      </c>
      <c r="AE570" s="65">
        <v>424</v>
      </c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148"/>
      <c r="AW570" s="65"/>
      <c r="AX570" s="65">
        <v>4935.75</v>
      </c>
      <c r="AY570" s="65"/>
      <c r="AZ570" s="65">
        <v>609.37</v>
      </c>
      <c r="BA570" s="57">
        <v>0</v>
      </c>
      <c r="BB570" s="65">
        <v>44380.800000000003</v>
      </c>
      <c r="BC570" s="65">
        <v>13548.680000000004</v>
      </c>
      <c r="BD570" s="260"/>
      <c r="BE570" s="170">
        <v>614</v>
      </c>
      <c r="BF570" s="163" t="s">
        <v>7070</v>
      </c>
      <c r="BG570" s="86" t="s">
        <v>6778</v>
      </c>
      <c r="BH570" s="86" t="s">
        <v>6779</v>
      </c>
      <c r="BI570" s="171">
        <v>29699.759999999998</v>
      </c>
      <c r="BJ570" s="172">
        <v>24000</v>
      </c>
      <c r="BK570" s="171">
        <v>5699.7599999999984</v>
      </c>
      <c r="BL570" s="86"/>
      <c r="BM570" s="48"/>
      <c r="BN570" s="67"/>
      <c r="BO570" s="67"/>
      <c r="BP570" s="48"/>
      <c r="BQ570" s="368" t="s">
        <v>7271</v>
      </c>
      <c r="BR570" s="380" t="s">
        <v>716</v>
      </c>
      <c r="BS570" s="381" t="s">
        <v>709</v>
      </c>
      <c r="BT570" s="388" t="s">
        <v>719</v>
      </c>
      <c r="BU570" s="388" t="s">
        <v>719</v>
      </c>
      <c r="BV570" s="388" t="s">
        <v>1581</v>
      </c>
      <c r="BW570" s="389">
        <v>60140</v>
      </c>
      <c r="BX570" s="385" t="s">
        <v>7272</v>
      </c>
      <c r="BZ570" s="475">
        <v>86</v>
      </c>
      <c r="CA570" s="320" t="b">
        <f>EXACT(A570,CH570)</f>
        <v>1</v>
      </c>
      <c r="CB570" s="318" t="b">
        <f>EXACT(D570,CF570)</f>
        <v>1</v>
      </c>
      <c r="CC570" s="318" t="b">
        <f>EXACT(E570,CG570)</f>
        <v>1</v>
      </c>
      <c r="CD570" s="502">
        <f>+S569-BC569</f>
        <v>0</v>
      </c>
      <c r="CE570" s="344" t="s">
        <v>686</v>
      </c>
      <c r="CF570" s="344" t="s">
        <v>6778</v>
      </c>
      <c r="CG570" s="356" t="s">
        <v>6779</v>
      </c>
      <c r="CH570" s="357">
        <v>3600700585612</v>
      </c>
      <c r="CI570" s="364"/>
      <c r="CJ570" s="344"/>
      <c r="CK570" s="343"/>
      <c r="CL570" s="344"/>
      <c r="CM570" s="344"/>
      <c r="CN570" s="344"/>
      <c r="CO570" s="344"/>
    </row>
    <row r="571" spans="1:93">
      <c r="A571" s="452" t="s">
        <v>4381</v>
      </c>
      <c r="B571" s="83" t="s">
        <v>709</v>
      </c>
      <c r="C571" s="129" t="s">
        <v>686</v>
      </c>
      <c r="D571" s="158" t="s">
        <v>2041</v>
      </c>
      <c r="E571" s="92" t="s">
        <v>2042</v>
      </c>
      <c r="F571" s="452" t="s">
        <v>4381</v>
      </c>
      <c r="G571" s="59" t="s">
        <v>1580</v>
      </c>
      <c r="H571" s="449" t="s">
        <v>838</v>
      </c>
      <c r="I571" s="234">
        <v>28844.400000000001</v>
      </c>
      <c r="J571" s="234">
        <v>0</v>
      </c>
      <c r="K571" s="234">
        <v>197.93</v>
      </c>
      <c r="L571" s="234">
        <v>0</v>
      </c>
      <c r="M571" s="85">
        <v>2090</v>
      </c>
      <c r="N571" s="85">
        <v>0</v>
      </c>
      <c r="O571" s="234">
        <v>0</v>
      </c>
      <c r="P571" s="234">
        <v>0</v>
      </c>
      <c r="Q571" s="234">
        <v>0</v>
      </c>
      <c r="R571" s="234">
        <v>8983</v>
      </c>
      <c r="S571" s="234">
        <v>22149.33</v>
      </c>
      <c r="T571" s="227" t="s">
        <v>1581</v>
      </c>
      <c r="U571" s="496">
        <v>105</v>
      </c>
      <c r="V571" s="129" t="s">
        <v>686</v>
      </c>
      <c r="W571" s="158" t="s">
        <v>2041</v>
      </c>
      <c r="X571" s="92" t="s">
        <v>2042</v>
      </c>
      <c r="Y571" s="262">
        <v>3600700588280</v>
      </c>
      <c r="Z571" s="228" t="s">
        <v>1581</v>
      </c>
      <c r="AA571" s="266">
        <v>8983</v>
      </c>
      <c r="AB571" s="66">
        <v>8120</v>
      </c>
      <c r="AC571" s="65"/>
      <c r="AD571" s="266">
        <v>863</v>
      </c>
      <c r="AE571" s="266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148"/>
      <c r="AW571" s="65"/>
      <c r="AX571" s="65">
        <v>0</v>
      </c>
      <c r="AY571" s="65"/>
      <c r="AZ571" s="65">
        <v>0</v>
      </c>
      <c r="BA571" s="57">
        <v>0</v>
      </c>
      <c r="BB571" s="65">
        <v>31132.33</v>
      </c>
      <c r="BC571" s="65">
        <v>22149.33</v>
      </c>
      <c r="BD571" s="252"/>
      <c r="BE571" s="170">
        <v>105</v>
      </c>
      <c r="BF571" s="282" t="s">
        <v>1694</v>
      </c>
      <c r="BG571" s="158" t="s">
        <v>2041</v>
      </c>
      <c r="BH571" s="92" t="s">
        <v>2042</v>
      </c>
      <c r="BI571" s="171">
        <v>8120</v>
      </c>
      <c r="BJ571" s="172">
        <v>8120</v>
      </c>
      <c r="BK571" s="171">
        <v>0</v>
      </c>
      <c r="BL571" s="158"/>
      <c r="BM571" s="48"/>
      <c r="BN571" s="67"/>
      <c r="BO571" s="67"/>
      <c r="BP571" s="48"/>
      <c r="BQ571" s="368">
        <v>1</v>
      </c>
      <c r="BR571" s="380" t="s">
        <v>709</v>
      </c>
      <c r="BS571" s="381" t="s">
        <v>1472</v>
      </c>
      <c r="BT571" s="382" t="s">
        <v>719</v>
      </c>
      <c r="BU571" s="383" t="s">
        <v>719</v>
      </c>
      <c r="BV571" s="384" t="s">
        <v>1581</v>
      </c>
      <c r="BW571" s="384">
        <v>60140</v>
      </c>
      <c r="BX571" s="385" t="s">
        <v>1473</v>
      </c>
      <c r="BZ571" s="475">
        <v>614</v>
      </c>
      <c r="CA571" s="320" t="b">
        <f>EXACT(A571,CH571)</f>
        <v>1</v>
      </c>
      <c r="CB571" s="318" t="b">
        <f>EXACT(D571,CF571)</f>
        <v>1</v>
      </c>
      <c r="CC571" s="318" t="b">
        <f>EXACT(E571,CG571)</f>
        <v>1</v>
      </c>
      <c r="CD571" s="502">
        <f>+S571-BC571</f>
        <v>0</v>
      </c>
      <c r="CE571" s="51" t="s">
        <v>686</v>
      </c>
      <c r="CF571" s="157" t="s">
        <v>2041</v>
      </c>
      <c r="CG571" s="103" t="s">
        <v>2042</v>
      </c>
      <c r="CH571" s="275">
        <v>3600700588280</v>
      </c>
      <c r="CJ571" s="51"/>
      <c r="CL571" s="51"/>
      <c r="CM571" s="273"/>
      <c r="CO571" s="158"/>
    </row>
    <row r="572" spans="1:93">
      <c r="A572" s="511" t="s">
        <v>8516</v>
      </c>
      <c r="B572" s="83" t="s">
        <v>709</v>
      </c>
      <c r="C572" s="237" t="s">
        <v>686</v>
      </c>
      <c r="D572" s="17" t="s">
        <v>1661</v>
      </c>
      <c r="E572" s="75" t="s">
        <v>8414</v>
      </c>
      <c r="F572" s="514" t="s">
        <v>8516</v>
      </c>
      <c r="G572" s="59" t="s">
        <v>1580</v>
      </c>
      <c r="H572" s="98" t="s">
        <v>8612</v>
      </c>
      <c r="I572" s="133">
        <v>26615.94</v>
      </c>
      <c r="J572" s="167">
        <v>0</v>
      </c>
      <c r="K572" s="18">
        <v>0</v>
      </c>
      <c r="L572" s="18">
        <v>0</v>
      </c>
      <c r="M572" s="53">
        <v>0</v>
      </c>
      <c r="N572" s="18">
        <v>0</v>
      </c>
      <c r="O572" s="18">
        <v>0</v>
      </c>
      <c r="P572" s="53">
        <v>0</v>
      </c>
      <c r="Q572" s="18">
        <v>0</v>
      </c>
      <c r="R572" s="53">
        <v>13993.43</v>
      </c>
      <c r="S572" s="18">
        <v>12622.509999999998</v>
      </c>
      <c r="T572" s="227" t="s">
        <v>1581</v>
      </c>
      <c r="U572" s="496">
        <v>1299</v>
      </c>
      <c r="V572" s="516" t="s">
        <v>686</v>
      </c>
      <c r="W572" s="17" t="s">
        <v>1661</v>
      </c>
      <c r="X572" s="17" t="s">
        <v>8414</v>
      </c>
      <c r="Y572" s="261">
        <v>3600700588867</v>
      </c>
      <c r="Z572" s="228" t="s">
        <v>1581</v>
      </c>
      <c r="AA572" s="266">
        <v>13993.43</v>
      </c>
      <c r="AB572" s="65">
        <v>12706.43</v>
      </c>
      <c r="AC572" s="65"/>
      <c r="AD572" s="65">
        <v>863</v>
      </c>
      <c r="AE572" s="65">
        <v>424</v>
      </c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148"/>
      <c r="AW572" s="65"/>
      <c r="AX572" s="65">
        <v>0</v>
      </c>
      <c r="AY572" s="65"/>
      <c r="AZ572" s="65">
        <v>0</v>
      </c>
      <c r="BA572" s="57">
        <v>0</v>
      </c>
      <c r="BB572" s="65">
        <v>26615.94</v>
      </c>
      <c r="BC572" s="65">
        <v>12622.509999999998</v>
      </c>
      <c r="BD572" s="260"/>
      <c r="BE572" s="170">
        <v>1301</v>
      </c>
      <c r="BF572" s="163" t="s">
        <v>8707</v>
      </c>
      <c r="BG572" s="51" t="s">
        <v>1661</v>
      </c>
      <c r="BH572" s="17" t="s">
        <v>8414</v>
      </c>
      <c r="BI572" s="171">
        <v>12706.43</v>
      </c>
      <c r="BJ572" s="172">
        <v>12706.43</v>
      </c>
      <c r="BK572" s="171">
        <v>0</v>
      </c>
      <c r="BM572" s="48"/>
      <c r="BN572" s="67"/>
      <c r="BO572" s="67"/>
      <c r="BP572" s="48"/>
      <c r="BQ572" s="435" t="s">
        <v>8829</v>
      </c>
      <c r="BR572" s="380">
        <v>23</v>
      </c>
      <c r="BS572" s="381" t="s">
        <v>8830</v>
      </c>
      <c r="BT572" s="382" t="s">
        <v>719</v>
      </c>
      <c r="BU572" s="383" t="s">
        <v>719</v>
      </c>
      <c r="BV572" s="384" t="s">
        <v>1581</v>
      </c>
      <c r="BW572" s="384">
        <v>60140</v>
      </c>
      <c r="BX572" s="385" t="s">
        <v>8831</v>
      </c>
      <c r="BZ572" s="495">
        <v>105</v>
      </c>
      <c r="CA572" s="320" t="b">
        <f>EXACT(A572,CH572)</f>
        <v>1</v>
      </c>
      <c r="CB572" s="318" t="b">
        <f>EXACT(D572,CF572)</f>
        <v>1</v>
      </c>
      <c r="CC572" s="318" t="b">
        <f>EXACT(E572,CG572)</f>
        <v>1</v>
      </c>
      <c r="CD572" s="502">
        <f>+S571-BC571</f>
        <v>0</v>
      </c>
      <c r="CE572" s="17" t="s">
        <v>686</v>
      </c>
      <c r="CF572" s="157" t="s">
        <v>1661</v>
      </c>
      <c r="CG572" s="103" t="s">
        <v>8414</v>
      </c>
      <c r="CH572" s="275">
        <v>3600700588867</v>
      </c>
      <c r="CI572" s="51"/>
      <c r="CM572" s="273"/>
    </row>
    <row r="573" spans="1:93">
      <c r="A573" s="451" t="s">
        <v>7510</v>
      </c>
      <c r="B573" s="83" t="s">
        <v>709</v>
      </c>
      <c r="C573" s="86" t="s">
        <v>686</v>
      </c>
      <c r="D573" s="86" t="s">
        <v>6829</v>
      </c>
      <c r="E573" s="86" t="s">
        <v>6214</v>
      </c>
      <c r="F573" s="451" t="s">
        <v>7510</v>
      </c>
      <c r="G573" s="59" t="s">
        <v>1580</v>
      </c>
      <c r="H573" s="449" t="s">
        <v>6957</v>
      </c>
      <c r="I573" s="234">
        <v>51543.199999999997</v>
      </c>
      <c r="J573" s="234">
        <v>0</v>
      </c>
      <c r="K573" s="234">
        <v>0</v>
      </c>
      <c r="L573" s="234">
        <v>0</v>
      </c>
      <c r="M573" s="85">
        <v>0</v>
      </c>
      <c r="N573" s="85">
        <v>0</v>
      </c>
      <c r="O573" s="234">
        <v>0</v>
      </c>
      <c r="P573" s="234">
        <v>452.16</v>
      </c>
      <c r="Q573" s="234">
        <v>0</v>
      </c>
      <c r="R573" s="234">
        <v>21357.7</v>
      </c>
      <c r="S573" s="234">
        <v>29733.339999999997</v>
      </c>
      <c r="T573" s="227" t="s">
        <v>1581</v>
      </c>
      <c r="U573" s="496">
        <v>1081</v>
      </c>
      <c r="V573" s="86" t="s">
        <v>686</v>
      </c>
      <c r="W573" s="86" t="s">
        <v>6829</v>
      </c>
      <c r="X573" s="422" t="s">
        <v>6214</v>
      </c>
      <c r="Y573" s="262">
        <v>3600700590675</v>
      </c>
      <c r="Z573" s="228" t="s">
        <v>1581</v>
      </c>
      <c r="AA573" s="54">
        <v>21809.86</v>
      </c>
      <c r="AB573" s="55">
        <v>19110</v>
      </c>
      <c r="AC573" s="56"/>
      <c r="AD573" s="175">
        <v>863</v>
      </c>
      <c r="AE573" s="175">
        <v>424</v>
      </c>
      <c r="AF573" s="55">
        <v>960.7</v>
      </c>
      <c r="AG573" s="55"/>
      <c r="AH573" s="55"/>
      <c r="AI573" s="55"/>
      <c r="AJ573" s="55"/>
      <c r="AK573" s="55"/>
      <c r="AL573" s="55"/>
      <c r="AM573" s="57"/>
      <c r="AN573" s="57"/>
      <c r="AO573" s="57"/>
      <c r="AP573" s="57"/>
      <c r="AQ573" s="58"/>
      <c r="AR573" s="57"/>
      <c r="AS573" s="57"/>
      <c r="AT573" s="57"/>
      <c r="AU573" s="57"/>
      <c r="AV573" s="147"/>
      <c r="AW573" s="57"/>
      <c r="AX573" s="57">
        <v>0</v>
      </c>
      <c r="AY573" s="58"/>
      <c r="AZ573" s="58">
        <v>452.16</v>
      </c>
      <c r="BA573" s="74">
        <v>0</v>
      </c>
      <c r="BB573" s="58">
        <v>51543.199999999997</v>
      </c>
      <c r="BC573" s="58">
        <v>29733.339999999997</v>
      </c>
      <c r="BD573" s="252"/>
      <c r="BE573" s="170">
        <v>1082</v>
      </c>
      <c r="BF573" s="101" t="s">
        <v>7136</v>
      </c>
      <c r="BG573" s="158" t="s">
        <v>6829</v>
      </c>
      <c r="BH573" s="92" t="s">
        <v>6214</v>
      </c>
      <c r="BI573" s="124">
        <v>19110</v>
      </c>
      <c r="BJ573" s="124">
        <v>19110</v>
      </c>
      <c r="BK573" s="124">
        <v>0</v>
      </c>
      <c r="BL573" s="158"/>
      <c r="BM573" s="59"/>
      <c r="BN573" s="60"/>
      <c r="BO573" s="60"/>
      <c r="BP573" s="48"/>
      <c r="BQ573" s="368" t="s">
        <v>6574</v>
      </c>
      <c r="BR573" s="381" t="s">
        <v>51</v>
      </c>
      <c r="BS573" s="381" t="s">
        <v>1431</v>
      </c>
      <c r="BT573" s="382" t="s">
        <v>719</v>
      </c>
      <c r="BU573" s="386" t="s">
        <v>719</v>
      </c>
      <c r="BV573" s="384" t="s">
        <v>1581</v>
      </c>
      <c r="BW573" s="384">
        <v>60140</v>
      </c>
      <c r="BX573" s="385" t="s">
        <v>7312</v>
      </c>
      <c r="BY573" s="1"/>
      <c r="BZ573" s="495">
        <v>1299</v>
      </c>
      <c r="CA573" s="320" t="b">
        <f>EXACT(A573,CH573)</f>
        <v>1</v>
      </c>
      <c r="CB573" s="318" t="b">
        <f>EXACT(D573,CF573)</f>
        <v>1</v>
      </c>
      <c r="CC573" s="318" t="b">
        <f>EXACT(E573,CG573)</f>
        <v>1</v>
      </c>
      <c r="CD573" s="502">
        <f>+S572-BC572</f>
        <v>0</v>
      </c>
      <c r="CE573" s="17" t="s">
        <v>686</v>
      </c>
      <c r="CF573" s="17" t="s">
        <v>6829</v>
      </c>
      <c r="CG573" s="103" t="s">
        <v>6214</v>
      </c>
      <c r="CH573" s="275">
        <v>3600700590675</v>
      </c>
      <c r="CM573" s="273"/>
    </row>
    <row r="574" spans="1:93">
      <c r="A574" s="511" t="s">
        <v>8500</v>
      </c>
      <c r="B574" s="83" t="s">
        <v>709</v>
      </c>
      <c r="C574" s="86" t="s">
        <v>686</v>
      </c>
      <c r="D574" s="17" t="s">
        <v>8392</v>
      </c>
      <c r="E574" s="75" t="s">
        <v>8393</v>
      </c>
      <c r="F574" s="514" t="s">
        <v>8500</v>
      </c>
      <c r="G574" s="59" t="s">
        <v>1580</v>
      </c>
      <c r="H574" s="98" t="s">
        <v>8596</v>
      </c>
      <c r="I574" s="133">
        <v>37743.42</v>
      </c>
      <c r="J574" s="167">
        <v>0</v>
      </c>
      <c r="K574" s="18">
        <v>0</v>
      </c>
      <c r="L574" s="18">
        <v>0</v>
      </c>
      <c r="M574" s="53">
        <v>0</v>
      </c>
      <c r="N574" s="18">
        <v>0</v>
      </c>
      <c r="O574" s="18">
        <v>0</v>
      </c>
      <c r="P574" s="53">
        <v>595.5</v>
      </c>
      <c r="Q574" s="18">
        <v>0</v>
      </c>
      <c r="R574" s="53">
        <v>25142</v>
      </c>
      <c r="S574" s="18">
        <v>12005.919999999998</v>
      </c>
      <c r="T574" s="227" t="s">
        <v>1581</v>
      </c>
      <c r="U574" s="496">
        <v>1283</v>
      </c>
      <c r="V574" s="467" t="s">
        <v>686</v>
      </c>
      <c r="W574" s="17" t="s">
        <v>8392</v>
      </c>
      <c r="X574" s="17" t="s">
        <v>8393</v>
      </c>
      <c r="Y574" s="261">
        <v>3600700591001</v>
      </c>
      <c r="Z574" s="228" t="s">
        <v>1581</v>
      </c>
      <c r="AA574" s="266">
        <v>25737.5</v>
      </c>
      <c r="AB574" s="65">
        <v>21640</v>
      </c>
      <c r="AC574" s="65"/>
      <c r="AD574" s="65">
        <v>863</v>
      </c>
      <c r="AE574" s="65">
        <v>424</v>
      </c>
      <c r="AF574" s="65">
        <v>715</v>
      </c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>
        <v>1500</v>
      </c>
      <c r="AS574" s="65"/>
      <c r="AT574" s="65"/>
      <c r="AU574" s="65"/>
      <c r="AV574" s="148"/>
      <c r="AW574" s="65"/>
      <c r="AX574" s="65">
        <v>0</v>
      </c>
      <c r="AY574" s="65"/>
      <c r="AZ574" s="65">
        <v>595.5</v>
      </c>
      <c r="BA574" s="57">
        <v>0</v>
      </c>
      <c r="BB574" s="65">
        <v>37743.42</v>
      </c>
      <c r="BC574" s="65">
        <v>12005.919999999998</v>
      </c>
      <c r="BD574" s="260"/>
      <c r="BE574" s="170">
        <v>1285</v>
      </c>
      <c r="BF574" s="163" t="s">
        <v>8691</v>
      </c>
      <c r="BG574" s="51" t="s">
        <v>8392</v>
      </c>
      <c r="BH574" s="17" t="s">
        <v>8393</v>
      </c>
      <c r="BI574" s="171">
        <v>21640</v>
      </c>
      <c r="BJ574" s="172">
        <v>21640</v>
      </c>
      <c r="BK574" s="171">
        <v>0</v>
      </c>
      <c r="BM574" s="48"/>
      <c r="BN574" s="67"/>
      <c r="BO574" s="67"/>
      <c r="BP574" s="48"/>
      <c r="BQ574" s="435" t="s">
        <v>1908</v>
      </c>
      <c r="BR574" s="380">
        <v>4</v>
      </c>
      <c r="BS574" s="381"/>
      <c r="BT574" s="382" t="s">
        <v>719</v>
      </c>
      <c r="BU574" s="383" t="s">
        <v>719</v>
      </c>
      <c r="BV574" s="384" t="s">
        <v>1581</v>
      </c>
      <c r="BW574" s="384">
        <v>60140</v>
      </c>
      <c r="BX574" s="385" t="s">
        <v>8798</v>
      </c>
      <c r="BZ574" s="475">
        <v>1080</v>
      </c>
      <c r="CA574" s="320" t="b">
        <f>EXACT(A574,CH574)</f>
        <v>1</v>
      </c>
      <c r="CB574" s="318" t="b">
        <f>EXACT(D574,CF574)</f>
        <v>1</v>
      </c>
      <c r="CC574" s="318" t="b">
        <f>EXACT(E574,CG574)</f>
        <v>1</v>
      </c>
      <c r="CD574" s="502">
        <f>+S573-BC573</f>
        <v>0</v>
      </c>
      <c r="CE574" s="344" t="s">
        <v>686</v>
      </c>
      <c r="CF574" s="364" t="s">
        <v>8392</v>
      </c>
      <c r="CG574" s="365" t="s">
        <v>8393</v>
      </c>
      <c r="CH574" s="366">
        <v>3600700591001</v>
      </c>
      <c r="CI574" s="364"/>
      <c r="CJ574" s="341"/>
      <c r="CK574" s="343"/>
      <c r="CL574" s="344"/>
      <c r="CM574" s="345"/>
      <c r="CN574" s="344"/>
      <c r="CO574" s="332"/>
    </row>
    <row r="575" spans="1:93">
      <c r="A575" s="452" t="s">
        <v>4995</v>
      </c>
      <c r="B575" s="83" t="s">
        <v>709</v>
      </c>
      <c r="C575" s="158" t="s">
        <v>686</v>
      </c>
      <c r="D575" s="158" t="s">
        <v>3381</v>
      </c>
      <c r="E575" s="92" t="s">
        <v>3776</v>
      </c>
      <c r="F575" s="452" t="s">
        <v>4995</v>
      </c>
      <c r="G575" s="59" t="s">
        <v>1580</v>
      </c>
      <c r="H575" s="449" t="s">
        <v>3476</v>
      </c>
      <c r="I575" s="234">
        <v>47145.2</v>
      </c>
      <c r="J575" s="234">
        <v>0</v>
      </c>
      <c r="K575" s="234">
        <v>114.6</v>
      </c>
      <c r="L575" s="234">
        <v>0</v>
      </c>
      <c r="M575" s="85">
        <v>0</v>
      </c>
      <c r="N575" s="85">
        <v>0</v>
      </c>
      <c r="O575" s="234">
        <v>0</v>
      </c>
      <c r="P575" s="234">
        <v>934.31</v>
      </c>
      <c r="Q575" s="234">
        <v>0</v>
      </c>
      <c r="R575" s="234">
        <v>30629.18</v>
      </c>
      <c r="S575" s="234">
        <v>12994.249999999993</v>
      </c>
      <c r="T575" s="227" t="s">
        <v>1581</v>
      </c>
      <c r="U575" s="496">
        <v>586</v>
      </c>
      <c r="V575" s="158" t="s">
        <v>686</v>
      </c>
      <c r="W575" s="158" t="s">
        <v>3381</v>
      </c>
      <c r="X575" s="92" t="s">
        <v>3776</v>
      </c>
      <c r="Y575" s="262">
        <v>3600700592066</v>
      </c>
      <c r="Z575" s="228" t="s">
        <v>1581</v>
      </c>
      <c r="AA575" s="54">
        <v>34265.549999999996</v>
      </c>
      <c r="AB575" s="55">
        <v>29342.18</v>
      </c>
      <c r="AC575" s="56"/>
      <c r="AD575" s="175">
        <v>863</v>
      </c>
      <c r="AE575" s="175">
        <v>424</v>
      </c>
      <c r="AF575" s="55">
        <v>0</v>
      </c>
      <c r="AG575" s="55"/>
      <c r="AH575" s="55"/>
      <c r="AI575" s="55"/>
      <c r="AJ575" s="55"/>
      <c r="AK575" s="55"/>
      <c r="AL575" s="55"/>
      <c r="AM575" s="57"/>
      <c r="AN575" s="57"/>
      <c r="AO575" s="57"/>
      <c r="AP575" s="57"/>
      <c r="AQ575" s="58"/>
      <c r="AR575" s="57"/>
      <c r="AS575" s="57"/>
      <c r="AT575" s="57"/>
      <c r="AU575" s="57"/>
      <c r="AV575" s="147"/>
      <c r="AW575" s="57"/>
      <c r="AX575" s="57">
        <v>2702.06</v>
      </c>
      <c r="AY575" s="58"/>
      <c r="AZ575" s="58">
        <v>934.31</v>
      </c>
      <c r="BA575" s="74">
        <v>0</v>
      </c>
      <c r="BB575" s="58">
        <v>47259.799999999996</v>
      </c>
      <c r="BC575" s="58">
        <v>12994.25</v>
      </c>
      <c r="BD575" s="252"/>
      <c r="BE575" s="170">
        <v>587</v>
      </c>
      <c r="BF575" s="101" t="s">
        <v>4069</v>
      </c>
      <c r="BG575" s="158" t="s">
        <v>3381</v>
      </c>
      <c r="BH575" s="92" t="s">
        <v>3776</v>
      </c>
      <c r="BI575" s="124">
        <v>29342.18</v>
      </c>
      <c r="BJ575" s="124">
        <v>29342.18</v>
      </c>
      <c r="BK575" s="124">
        <v>0</v>
      </c>
      <c r="BL575" s="158"/>
      <c r="BM575" s="59"/>
      <c r="BN575" s="60"/>
      <c r="BO575" s="60"/>
      <c r="BP575" s="48"/>
      <c r="BQ575" s="368" t="s">
        <v>3748</v>
      </c>
      <c r="BR575" s="380" t="s">
        <v>2182</v>
      </c>
      <c r="BS575" s="381" t="s">
        <v>3759</v>
      </c>
      <c r="BT575" s="382" t="s">
        <v>1511</v>
      </c>
      <c r="BU575" s="383" t="s">
        <v>1416</v>
      </c>
      <c r="BV575" s="384" t="s">
        <v>1581</v>
      </c>
      <c r="BW575" s="384">
        <v>60000</v>
      </c>
      <c r="BX575" s="385" t="s">
        <v>3652</v>
      </c>
      <c r="BY575" s="76"/>
      <c r="BZ575" s="495">
        <v>1283</v>
      </c>
      <c r="CA575" s="320" t="b">
        <f>EXACT(A575,CH575)</f>
        <v>1</v>
      </c>
      <c r="CB575" s="318" t="b">
        <f>EXACT(D575,CF575)</f>
        <v>1</v>
      </c>
      <c r="CC575" s="318" t="b">
        <f>EXACT(E575,CG575)</f>
        <v>1</v>
      </c>
      <c r="CD575" s="502">
        <f>+S574-BC574</f>
        <v>0</v>
      </c>
      <c r="CE575" s="17" t="s">
        <v>686</v>
      </c>
      <c r="CF575" s="17" t="s">
        <v>3381</v>
      </c>
      <c r="CG575" s="103" t="s">
        <v>3776</v>
      </c>
      <c r="CH575" s="275">
        <v>3600700592066</v>
      </c>
    </row>
    <row r="576" spans="1:93">
      <c r="A576" s="452" t="s">
        <v>4750</v>
      </c>
      <c r="B576" s="83" t="s">
        <v>709</v>
      </c>
      <c r="C576" s="158" t="s">
        <v>686</v>
      </c>
      <c r="D576" s="158" t="s">
        <v>595</v>
      </c>
      <c r="E576" s="92" t="s">
        <v>3768</v>
      </c>
      <c r="F576" s="452" t="s">
        <v>4750</v>
      </c>
      <c r="G576" s="59" t="s">
        <v>1580</v>
      </c>
      <c r="H576" s="449" t="s">
        <v>642</v>
      </c>
      <c r="I576" s="234">
        <v>21906.25</v>
      </c>
      <c r="J576" s="234">
        <v>0</v>
      </c>
      <c r="K576" s="234">
        <v>35.78</v>
      </c>
      <c r="L576" s="234">
        <v>0</v>
      </c>
      <c r="M576" s="85">
        <v>2015</v>
      </c>
      <c r="N576" s="85">
        <v>0</v>
      </c>
      <c r="O576" s="234">
        <v>0</v>
      </c>
      <c r="P576" s="234">
        <v>0</v>
      </c>
      <c r="Q576" s="234">
        <v>0</v>
      </c>
      <c r="R576" s="234">
        <v>6218</v>
      </c>
      <c r="S576" s="234">
        <v>17739.03</v>
      </c>
      <c r="T576" s="227" t="s">
        <v>1581</v>
      </c>
      <c r="U576" s="496">
        <v>827</v>
      </c>
      <c r="V576" s="158" t="s">
        <v>686</v>
      </c>
      <c r="W576" s="158" t="s">
        <v>595</v>
      </c>
      <c r="X576" s="92" t="s">
        <v>3768</v>
      </c>
      <c r="Y576" s="262">
        <v>3600700593861</v>
      </c>
      <c r="Z576" s="228" t="s">
        <v>1581</v>
      </c>
      <c r="AA576" s="55">
        <v>6218</v>
      </c>
      <c r="AB576" s="55">
        <v>5355</v>
      </c>
      <c r="AC576" s="59"/>
      <c r="AD576" s="175">
        <v>863</v>
      </c>
      <c r="AE576" s="175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147"/>
      <c r="AW576" s="59"/>
      <c r="AX576" s="59">
        <v>0</v>
      </c>
      <c r="AY576" s="59"/>
      <c r="AZ576" s="59">
        <v>0</v>
      </c>
      <c r="BA576" s="59">
        <v>0</v>
      </c>
      <c r="BB576" s="59">
        <v>23957.03</v>
      </c>
      <c r="BC576" s="59">
        <v>17739.03</v>
      </c>
      <c r="BD576" s="252"/>
      <c r="BE576" s="170">
        <v>828</v>
      </c>
      <c r="BF576" s="282" t="s">
        <v>4084</v>
      </c>
      <c r="BG576" s="158" t="s">
        <v>595</v>
      </c>
      <c r="BH576" s="92" t="s">
        <v>3768</v>
      </c>
      <c r="BI576" s="140">
        <v>5355</v>
      </c>
      <c r="BJ576" s="140">
        <v>5355</v>
      </c>
      <c r="BK576" s="124">
        <v>0</v>
      </c>
      <c r="BL576" s="158"/>
      <c r="BM576" s="59"/>
      <c r="BN576" s="59"/>
      <c r="BO576" s="59"/>
      <c r="BP576" s="59"/>
      <c r="BQ576" s="370" t="s">
        <v>1901</v>
      </c>
      <c r="BR576" s="387" t="s">
        <v>709</v>
      </c>
      <c r="BS576" s="381" t="s">
        <v>1902</v>
      </c>
      <c r="BT576" s="388" t="s">
        <v>719</v>
      </c>
      <c r="BU576" s="388" t="s">
        <v>719</v>
      </c>
      <c r="BV576" s="388" t="s">
        <v>1581</v>
      </c>
      <c r="BW576" s="389">
        <v>60140</v>
      </c>
      <c r="BX576" s="389" t="s">
        <v>1903</v>
      </c>
      <c r="BY576" s="61"/>
      <c r="BZ576" s="495">
        <v>587</v>
      </c>
      <c r="CA576" s="320" t="b">
        <f>EXACT(A576,CH576)</f>
        <v>1</v>
      </c>
      <c r="CB576" s="318" t="b">
        <f>EXACT(D576,CF576)</f>
        <v>1</v>
      </c>
      <c r="CC576" s="318" t="b">
        <f>EXACT(E576,CG576)</f>
        <v>1</v>
      </c>
      <c r="CD576" s="502">
        <f>+S575-BC575</f>
        <v>0</v>
      </c>
      <c r="CE576" s="17" t="s">
        <v>686</v>
      </c>
      <c r="CF576" s="157" t="s">
        <v>595</v>
      </c>
      <c r="CG576" s="99" t="s">
        <v>3768</v>
      </c>
      <c r="CH576" s="311">
        <v>3600700593861</v>
      </c>
      <c r="CJ576" s="51"/>
      <c r="CL576" s="51"/>
      <c r="CM576" s="273"/>
      <c r="CO576" s="157"/>
    </row>
    <row r="577" spans="1:93">
      <c r="A577" s="452" t="s">
        <v>4503</v>
      </c>
      <c r="B577" s="83" t="s">
        <v>709</v>
      </c>
      <c r="C577" s="158" t="s">
        <v>686</v>
      </c>
      <c r="D577" s="158" t="s">
        <v>519</v>
      </c>
      <c r="E577" s="92" t="s">
        <v>3803</v>
      </c>
      <c r="F577" s="452" t="s">
        <v>4503</v>
      </c>
      <c r="G577" s="59" t="s">
        <v>1580</v>
      </c>
      <c r="H577" s="449" t="s">
        <v>3932</v>
      </c>
      <c r="I577" s="234">
        <v>28644</v>
      </c>
      <c r="J577" s="234">
        <v>0</v>
      </c>
      <c r="K577" s="234">
        <v>47.63</v>
      </c>
      <c r="L577" s="234">
        <v>0</v>
      </c>
      <c r="M577" s="85">
        <v>0</v>
      </c>
      <c r="N577" s="85">
        <v>0</v>
      </c>
      <c r="O577" s="234">
        <v>0</v>
      </c>
      <c r="P577" s="234">
        <v>0</v>
      </c>
      <c r="Q577" s="234">
        <v>0</v>
      </c>
      <c r="R577" s="234">
        <v>22474.03</v>
      </c>
      <c r="S577" s="234">
        <v>6217.6000000000022</v>
      </c>
      <c r="T577" s="227" t="s">
        <v>1581</v>
      </c>
      <c r="U577" s="496">
        <v>146</v>
      </c>
      <c r="V577" s="158" t="s">
        <v>686</v>
      </c>
      <c r="W577" s="158" t="s">
        <v>519</v>
      </c>
      <c r="X577" s="92" t="s">
        <v>3803</v>
      </c>
      <c r="Y577" s="262">
        <v>3600700594107</v>
      </c>
      <c r="Z577" s="228" t="s">
        <v>1581</v>
      </c>
      <c r="AA577" s="54">
        <v>22474.03</v>
      </c>
      <c r="AB577" s="55">
        <v>21187.03</v>
      </c>
      <c r="AC577" s="56"/>
      <c r="AD577" s="175">
        <v>863</v>
      </c>
      <c r="AE577" s="175">
        <v>424</v>
      </c>
      <c r="AF577" s="55"/>
      <c r="AG577" s="55"/>
      <c r="AH577" s="55"/>
      <c r="AI577" s="55"/>
      <c r="AJ577" s="55"/>
      <c r="AK577" s="55"/>
      <c r="AL577" s="55"/>
      <c r="AM577" s="57"/>
      <c r="AN577" s="57"/>
      <c r="AO577" s="57"/>
      <c r="AP577" s="57"/>
      <c r="AQ577" s="58"/>
      <c r="AR577" s="58">
        <v>0</v>
      </c>
      <c r="AS577" s="57"/>
      <c r="AT577" s="57"/>
      <c r="AU577" s="57"/>
      <c r="AV577" s="147"/>
      <c r="AW577" s="57"/>
      <c r="AX577" s="57">
        <v>0</v>
      </c>
      <c r="AY577" s="58"/>
      <c r="AZ577" s="58">
        <v>0</v>
      </c>
      <c r="BA577" s="74">
        <v>0</v>
      </c>
      <c r="BB577" s="58">
        <v>28691.63</v>
      </c>
      <c r="BC577" s="58">
        <v>6217.6000000000022</v>
      </c>
      <c r="BD577" s="252"/>
      <c r="BE577" s="170">
        <v>146</v>
      </c>
      <c r="BF577" s="101" t="s">
        <v>4030</v>
      </c>
      <c r="BG577" s="158" t="s">
        <v>519</v>
      </c>
      <c r="BH577" s="92" t="s">
        <v>3803</v>
      </c>
      <c r="BI577" s="124">
        <v>21187.03</v>
      </c>
      <c r="BJ577" s="124">
        <v>21187.03</v>
      </c>
      <c r="BK577" s="124">
        <v>0</v>
      </c>
      <c r="BL577" s="158"/>
      <c r="BM577" s="59"/>
      <c r="BN577" s="60"/>
      <c r="BO577" s="60"/>
      <c r="BP577" s="59"/>
      <c r="BQ577" s="369" t="s">
        <v>4222</v>
      </c>
      <c r="BR577" s="380" t="s">
        <v>51</v>
      </c>
      <c r="BS577" s="381" t="s">
        <v>4223</v>
      </c>
      <c r="BT577" s="383" t="s">
        <v>4224</v>
      </c>
      <c r="BU577" s="383" t="s">
        <v>133</v>
      </c>
      <c r="BV577" s="383" t="s">
        <v>128</v>
      </c>
      <c r="BW577" s="383">
        <v>60140</v>
      </c>
      <c r="BX577" s="385" t="s">
        <v>4225</v>
      </c>
      <c r="BY577" s="51"/>
      <c r="BZ577" s="495">
        <v>827</v>
      </c>
      <c r="CA577" s="320" t="b">
        <f>EXACT(A577,CH577)</f>
        <v>1</v>
      </c>
      <c r="CB577" s="318" t="b">
        <f>EXACT(D577,CF577)</f>
        <v>1</v>
      </c>
      <c r="CC577" s="318" t="b">
        <f>EXACT(E577,CG577)</f>
        <v>1</v>
      </c>
      <c r="CD577" s="502">
        <f>+S577-BC577</f>
        <v>0</v>
      </c>
      <c r="CE577" s="51" t="s">
        <v>686</v>
      </c>
      <c r="CF577" s="157" t="s">
        <v>519</v>
      </c>
      <c r="CG577" s="99" t="s">
        <v>3803</v>
      </c>
      <c r="CH577" s="311">
        <v>3600700594107</v>
      </c>
      <c r="CL577" s="51"/>
      <c r="CM577" s="273"/>
      <c r="CO577" s="157"/>
    </row>
    <row r="578" spans="1:93">
      <c r="A578" s="452" t="s">
        <v>4478</v>
      </c>
      <c r="B578" s="83" t="s">
        <v>709</v>
      </c>
      <c r="C578" s="129" t="s">
        <v>686</v>
      </c>
      <c r="D578" s="158" t="s">
        <v>1246</v>
      </c>
      <c r="E578" s="92" t="s">
        <v>1247</v>
      </c>
      <c r="F578" s="452" t="s">
        <v>4478</v>
      </c>
      <c r="G578" s="59" t="s">
        <v>1580</v>
      </c>
      <c r="H578" s="449" t="s">
        <v>1969</v>
      </c>
      <c r="I578" s="234">
        <v>20794.8</v>
      </c>
      <c r="J578" s="234">
        <v>0</v>
      </c>
      <c r="K578" s="234">
        <v>20.25</v>
      </c>
      <c r="L578" s="234">
        <v>0</v>
      </c>
      <c r="M578" s="85">
        <v>1615</v>
      </c>
      <c r="N578" s="85">
        <v>0</v>
      </c>
      <c r="O578" s="234">
        <v>0</v>
      </c>
      <c r="P578" s="234">
        <v>0</v>
      </c>
      <c r="Q578" s="234">
        <v>0</v>
      </c>
      <c r="R578" s="234">
        <v>7897</v>
      </c>
      <c r="S578" s="234">
        <v>14533.05</v>
      </c>
      <c r="T578" s="227" t="s">
        <v>1581</v>
      </c>
      <c r="U578" s="496">
        <v>1171</v>
      </c>
      <c r="V578" s="129" t="s">
        <v>686</v>
      </c>
      <c r="W578" s="158" t="s">
        <v>1246</v>
      </c>
      <c r="X578" s="92" t="s">
        <v>1247</v>
      </c>
      <c r="Y578" s="261">
        <v>3600700594301</v>
      </c>
      <c r="Z578" s="228" t="s">
        <v>1581</v>
      </c>
      <c r="AA578" s="55">
        <v>7897</v>
      </c>
      <c r="AB578" s="55">
        <v>6610</v>
      </c>
      <c r="AC578" s="59"/>
      <c r="AD578" s="175">
        <v>863</v>
      </c>
      <c r="AE578" s="175">
        <v>424</v>
      </c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147"/>
      <c r="AW578" s="59"/>
      <c r="AX578" s="59">
        <v>0</v>
      </c>
      <c r="AY578" s="59"/>
      <c r="AZ578" s="55">
        <v>0</v>
      </c>
      <c r="BA578" s="74">
        <v>0</v>
      </c>
      <c r="BB578" s="55">
        <v>22430.05</v>
      </c>
      <c r="BC578" s="55">
        <v>14533.05</v>
      </c>
      <c r="BD578" s="252"/>
      <c r="BE578" s="170">
        <v>1173</v>
      </c>
      <c r="BF578" s="101" t="s">
        <v>2356</v>
      </c>
      <c r="BG578" s="158" t="s">
        <v>1246</v>
      </c>
      <c r="BH578" s="92" t="s">
        <v>1247</v>
      </c>
      <c r="BI578" s="140">
        <v>6610</v>
      </c>
      <c r="BJ578" s="140">
        <v>6610</v>
      </c>
      <c r="BK578" s="124">
        <v>0</v>
      </c>
      <c r="BL578" s="158"/>
      <c r="BM578" s="59"/>
      <c r="BN578" s="59"/>
      <c r="BO578" s="59"/>
      <c r="BP578" s="48"/>
      <c r="BQ578" s="368">
        <v>16</v>
      </c>
      <c r="BR578" s="380" t="s">
        <v>778</v>
      </c>
      <c r="BS578" s="381" t="s">
        <v>709</v>
      </c>
      <c r="BT578" s="382" t="s">
        <v>719</v>
      </c>
      <c r="BU578" s="382" t="s">
        <v>719</v>
      </c>
      <c r="BV578" s="384" t="s">
        <v>1581</v>
      </c>
      <c r="BW578" s="384">
        <v>60140</v>
      </c>
      <c r="BX578" s="385" t="s">
        <v>2678</v>
      </c>
      <c r="BY578" s="76"/>
      <c r="BZ578" s="475">
        <v>146</v>
      </c>
      <c r="CA578" s="320" t="b">
        <f>EXACT(A578,CH578)</f>
        <v>1</v>
      </c>
      <c r="CB578" s="318" t="b">
        <f>EXACT(D578,CF578)</f>
        <v>1</v>
      </c>
      <c r="CC578" s="318" t="b">
        <f>EXACT(E578,CG578)</f>
        <v>1</v>
      </c>
      <c r="CD578" s="502">
        <f>+S577-BC577</f>
        <v>0</v>
      </c>
      <c r="CE578" s="17" t="s">
        <v>686</v>
      </c>
      <c r="CF578" s="17" t="s">
        <v>1246</v>
      </c>
      <c r="CG578" s="103" t="s">
        <v>1247</v>
      </c>
      <c r="CH578" s="275">
        <v>3600700594301</v>
      </c>
    </row>
    <row r="579" spans="1:93">
      <c r="A579" s="452" t="s">
        <v>4724</v>
      </c>
      <c r="B579" s="83" t="s">
        <v>709</v>
      </c>
      <c r="C579" s="129" t="s">
        <v>686</v>
      </c>
      <c r="D579" s="158" t="s">
        <v>443</v>
      </c>
      <c r="E579" s="92" t="s">
        <v>444</v>
      </c>
      <c r="F579" s="452" t="s">
        <v>4724</v>
      </c>
      <c r="G579" s="59" t="s">
        <v>1580</v>
      </c>
      <c r="H579" s="449" t="s">
        <v>992</v>
      </c>
      <c r="I579" s="234">
        <v>26445</v>
      </c>
      <c r="J579" s="234">
        <v>0</v>
      </c>
      <c r="K579" s="234">
        <v>197.93</v>
      </c>
      <c r="L579" s="234">
        <v>0</v>
      </c>
      <c r="M579" s="85">
        <v>2724</v>
      </c>
      <c r="N579" s="85">
        <v>0</v>
      </c>
      <c r="O579" s="234">
        <v>0</v>
      </c>
      <c r="P579" s="234">
        <v>51.68</v>
      </c>
      <c r="Q579" s="234">
        <v>0</v>
      </c>
      <c r="R579" s="234">
        <v>19800</v>
      </c>
      <c r="S579" s="234">
        <v>9515.25</v>
      </c>
      <c r="T579" s="227" t="s">
        <v>1581</v>
      </c>
      <c r="U579" s="496">
        <v>877</v>
      </c>
      <c r="V579" s="129" t="s">
        <v>686</v>
      </c>
      <c r="W579" s="158" t="s">
        <v>443</v>
      </c>
      <c r="X579" s="92" t="s">
        <v>444</v>
      </c>
      <c r="Y579" s="262">
        <v>3600700595481</v>
      </c>
      <c r="Z579" s="228" t="s">
        <v>1581</v>
      </c>
      <c r="AA579" s="266">
        <v>19851.68</v>
      </c>
      <c r="AB579" s="66">
        <v>17650</v>
      </c>
      <c r="AC579" s="65"/>
      <c r="AD579" s="266">
        <v>1726</v>
      </c>
      <c r="AE579" s="266">
        <v>424</v>
      </c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148"/>
      <c r="AW579" s="65"/>
      <c r="AX579" s="65">
        <v>0</v>
      </c>
      <c r="AY579" s="65"/>
      <c r="AZ579" s="65">
        <v>51.68</v>
      </c>
      <c r="BA579" s="57">
        <v>0</v>
      </c>
      <c r="BB579" s="65">
        <v>29366.93</v>
      </c>
      <c r="BC579" s="65">
        <v>9515.25</v>
      </c>
      <c r="BD579" s="252"/>
      <c r="BE579" s="170">
        <v>878</v>
      </c>
      <c r="BF579" s="282" t="s">
        <v>2273</v>
      </c>
      <c r="BG579" s="158" t="s">
        <v>443</v>
      </c>
      <c r="BH579" s="92" t="s">
        <v>444</v>
      </c>
      <c r="BI579" s="171">
        <v>17650</v>
      </c>
      <c r="BJ579" s="172">
        <v>17650</v>
      </c>
      <c r="BK579" s="171">
        <v>0</v>
      </c>
      <c r="BL579" s="158"/>
      <c r="BM579" s="48"/>
      <c r="BN579" s="67"/>
      <c r="BO579" s="67"/>
      <c r="BP579" s="59"/>
      <c r="BQ579" s="369">
        <v>123</v>
      </c>
      <c r="BR579" s="380" t="s">
        <v>788</v>
      </c>
      <c r="BS579" s="381" t="s">
        <v>51</v>
      </c>
      <c r="BT579" s="382" t="s">
        <v>719</v>
      </c>
      <c r="BU579" s="383" t="s">
        <v>719</v>
      </c>
      <c r="BV579" s="383" t="s">
        <v>1581</v>
      </c>
      <c r="BW579" s="383">
        <v>60140</v>
      </c>
      <c r="BX579" s="389" t="s">
        <v>1293</v>
      </c>
      <c r="BY579" s="249"/>
      <c r="BZ579" s="495">
        <v>1171</v>
      </c>
      <c r="CA579" s="320" t="b">
        <f>EXACT(A579,CH579)</f>
        <v>1</v>
      </c>
      <c r="CB579" s="318" t="b">
        <f>EXACT(D579,CF579)</f>
        <v>1</v>
      </c>
      <c r="CC579" s="318" t="b">
        <f>EXACT(E579,CG579)</f>
        <v>1</v>
      </c>
      <c r="CD579" s="502">
        <f>+S578-BC578</f>
        <v>0</v>
      </c>
      <c r="CE579" s="51" t="s">
        <v>686</v>
      </c>
      <c r="CF579" s="157" t="s">
        <v>443</v>
      </c>
      <c r="CG579" s="99" t="s">
        <v>444</v>
      </c>
      <c r="CH579" s="311">
        <v>3600700595481</v>
      </c>
      <c r="CJ579" s="51"/>
      <c r="CL579" s="51"/>
      <c r="CM579" s="273"/>
      <c r="CO579" s="332"/>
    </row>
    <row r="580" spans="1:93">
      <c r="A580" s="452" t="s">
        <v>4502</v>
      </c>
      <c r="B580" s="83" t="s">
        <v>709</v>
      </c>
      <c r="C580" s="129" t="s">
        <v>686</v>
      </c>
      <c r="D580" s="158" t="s">
        <v>519</v>
      </c>
      <c r="E580" s="92" t="s">
        <v>2018</v>
      </c>
      <c r="F580" s="452" t="s">
        <v>4502</v>
      </c>
      <c r="G580" s="59" t="s">
        <v>1580</v>
      </c>
      <c r="H580" s="449" t="s">
        <v>1753</v>
      </c>
      <c r="I580" s="234">
        <v>22086.400000000001</v>
      </c>
      <c r="J580" s="234">
        <v>0</v>
      </c>
      <c r="K580" s="234">
        <v>47.63</v>
      </c>
      <c r="L580" s="234">
        <v>0</v>
      </c>
      <c r="M580" s="85">
        <v>1599</v>
      </c>
      <c r="N580" s="85">
        <v>0</v>
      </c>
      <c r="O580" s="234">
        <v>0</v>
      </c>
      <c r="P580" s="234">
        <v>0</v>
      </c>
      <c r="Q580" s="234">
        <v>0</v>
      </c>
      <c r="R580" s="234">
        <v>4248</v>
      </c>
      <c r="S580" s="234">
        <v>19485.030000000002</v>
      </c>
      <c r="T580" s="227" t="s">
        <v>1581</v>
      </c>
      <c r="U580" s="496">
        <v>145</v>
      </c>
      <c r="V580" s="129" t="s">
        <v>686</v>
      </c>
      <c r="W580" s="158" t="s">
        <v>519</v>
      </c>
      <c r="X580" s="92" t="s">
        <v>2018</v>
      </c>
      <c r="Y580" s="262">
        <v>3600700596509</v>
      </c>
      <c r="Z580" s="228" t="s">
        <v>1581</v>
      </c>
      <c r="AA580" s="54">
        <v>4248</v>
      </c>
      <c r="AB580" s="55">
        <v>3385</v>
      </c>
      <c r="AC580" s="56"/>
      <c r="AD580" s="175">
        <v>863</v>
      </c>
      <c r="AE580" s="175"/>
      <c r="AF580" s="55"/>
      <c r="AG580" s="55"/>
      <c r="AH580" s="55"/>
      <c r="AI580" s="55"/>
      <c r="AJ580" s="55"/>
      <c r="AK580" s="55"/>
      <c r="AL580" s="55"/>
      <c r="AM580" s="57"/>
      <c r="AN580" s="57"/>
      <c r="AO580" s="57"/>
      <c r="AP580" s="57"/>
      <c r="AQ580" s="58"/>
      <c r="AR580" s="58"/>
      <c r="AS580" s="57"/>
      <c r="AT580" s="57"/>
      <c r="AU580" s="57"/>
      <c r="AV580" s="147"/>
      <c r="AW580" s="57"/>
      <c r="AX580" s="57">
        <v>0</v>
      </c>
      <c r="AY580" s="58"/>
      <c r="AZ580" s="58">
        <v>0</v>
      </c>
      <c r="BA580" s="74">
        <v>0</v>
      </c>
      <c r="BB580" s="58">
        <v>23733.030000000002</v>
      </c>
      <c r="BC580" s="58">
        <v>19485.030000000002</v>
      </c>
      <c r="BD580" s="252"/>
      <c r="BE580" s="170">
        <v>145</v>
      </c>
      <c r="BF580" s="101" t="s">
        <v>1705</v>
      </c>
      <c r="BG580" s="158" t="s">
        <v>519</v>
      </c>
      <c r="BH580" s="92" t="s">
        <v>2018</v>
      </c>
      <c r="BI580" s="124">
        <v>3385</v>
      </c>
      <c r="BJ580" s="124">
        <v>3385</v>
      </c>
      <c r="BK580" s="124">
        <v>0</v>
      </c>
      <c r="BL580" s="158"/>
      <c r="BM580" s="59"/>
      <c r="BN580" s="60"/>
      <c r="BO580" s="60"/>
      <c r="BP580" s="59"/>
      <c r="BQ580" s="369" t="s">
        <v>241</v>
      </c>
      <c r="BR580" s="380" t="s">
        <v>51</v>
      </c>
      <c r="BS580" s="381" t="s">
        <v>1560</v>
      </c>
      <c r="BT580" s="383" t="s">
        <v>1561</v>
      </c>
      <c r="BU580" s="383" t="s">
        <v>1561</v>
      </c>
      <c r="BV580" s="383" t="s">
        <v>283</v>
      </c>
      <c r="BW580" s="383">
        <v>15110</v>
      </c>
      <c r="BX580" s="385" t="s">
        <v>1562</v>
      </c>
      <c r="BZ580" s="495">
        <v>877</v>
      </c>
      <c r="CA580" s="320" t="b">
        <f>EXACT(A580,CH580)</f>
        <v>1</v>
      </c>
      <c r="CB580" s="318" t="b">
        <f>EXACT(D580,CF580)</f>
        <v>1</v>
      </c>
      <c r="CC580" s="318" t="b">
        <f>EXACT(E580,CG580)</f>
        <v>1</v>
      </c>
      <c r="CD580" s="502">
        <f>+S580-BC580</f>
        <v>0</v>
      </c>
      <c r="CE580" s="17" t="s">
        <v>686</v>
      </c>
      <c r="CF580" s="17" t="s">
        <v>519</v>
      </c>
      <c r="CG580" s="103" t="s">
        <v>2018</v>
      </c>
      <c r="CH580" s="275">
        <v>3600700596509</v>
      </c>
      <c r="CM580" s="273"/>
      <c r="CO580" s="158"/>
    </row>
    <row r="581" spans="1:93">
      <c r="A581" s="452" t="s">
        <v>4373</v>
      </c>
      <c r="B581" s="83" t="s">
        <v>709</v>
      </c>
      <c r="C581" s="129" t="s">
        <v>686</v>
      </c>
      <c r="D581" s="158" t="s">
        <v>749</v>
      </c>
      <c r="E581" s="92" t="s">
        <v>750</v>
      </c>
      <c r="F581" s="452" t="s">
        <v>4373</v>
      </c>
      <c r="G581" s="59" t="s">
        <v>1580</v>
      </c>
      <c r="H581" s="449" t="s">
        <v>836</v>
      </c>
      <c r="I581" s="234">
        <v>23096</v>
      </c>
      <c r="J581" s="234">
        <v>0</v>
      </c>
      <c r="K581" s="234">
        <v>266.35000000000002</v>
      </c>
      <c r="L581" s="234">
        <v>0</v>
      </c>
      <c r="M581" s="85">
        <v>4008</v>
      </c>
      <c r="N581" s="85">
        <v>0</v>
      </c>
      <c r="O581" s="234">
        <v>0</v>
      </c>
      <c r="P581" s="234">
        <v>76.849999999999994</v>
      </c>
      <c r="Q581" s="234">
        <v>0</v>
      </c>
      <c r="R581" s="234">
        <v>9780</v>
      </c>
      <c r="S581" s="234">
        <v>15712.129999999997</v>
      </c>
      <c r="T581" s="227" t="s">
        <v>1581</v>
      </c>
      <c r="U581" s="496">
        <v>94</v>
      </c>
      <c r="V581" s="129" t="s">
        <v>686</v>
      </c>
      <c r="W581" s="158" t="s">
        <v>749</v>
      </c>
      <c r="X581" s="92" t="s">
        <v>750</v>
      </c>
      <c r="Y581" s="262">
        <v>3600700597564</v>
      </c>
      <c r="Z581" s="228" t="s">
        <v>1581</v>
      </c>
      <c r="AA581" s="266">
        <v>11658.22</v>
      </c>
      <c r="AB581" s="66">
        <v>9680</v>
      </c>
      <c r="AC581" s="65"/>
      <c r="AD581" s="266">
        <v>0</v>
      </c>
      <c r="AE581" s="266">
        <v>0</v>
      </c>
      <c r="AF581" s="65"/>
      <c r="AG581" s="65"/>
      <c r="AH581" s="65">
        <v>100</v>
      </c>
      <c r="AI581" s="65"/>
      <c r="AJ581" s="65"/>
      <c r="AK581" s="65"/>
      <c r="AL581" s="65"/>
      <c r="AM581" s="65"/>
      <c r="AN581" s="65"/>
      <c r="AO581" s="65"/>
      <c r="AP581" s="65"/>
      <c r="AQ581" s="66">
        <v>0</v>
      </c>
      <c r="AR581" s="66"/>
      <c r="AS581" s="65">
        <v>0</v>
      </c>
      <c r="AT581" s="65">
        <v>0</v>
      </c>
      <c r="AU581" s="65">
        <v>0</v>
      </c>
      <c r="AV581" s="148">
        <v>0</v>
      </c>
      <c r="AW581" s="65">
        <v>0</v>
      </c>
      <c r="AX581" s="65">
        <v>1801.37</v>
      </c>
      <c r="AY581" s="66"/>
      <c r="AZ581" s="66">
        <v>76.849999999999994</v>
      </c>
      <c r="BA581" s="74">
        <v>0</v>
      </c>
      <c r="BB581" s="66">
        <v>27370.35</v>
      </c>
      <c r="BC581" s="66">
        <v>15712.13</v>
      </c>
      <c r="BD581" s="252"/>
      <c r="BE581" s="170">
        <v>94</v>
      </c>
      <c r="BF581" s="101" t="s">
        <v>2961</v>
      </c>
      <c r="BG581" s="158" t="s">
        <v>749</v>
      </c>
      <c r="BH581" s="92" t="s">
        <v>750</v>
      </c>
      <c r="BI581" s="169">
        <v>9680</v>
      </c>
      <c r="BJ581" s="124">
        <v>9680</v>
      </c>
      <c r="BK581" s="124">
        <v>0</v>
      </c>
      <c r="BL581" s="158"/>
      <c r="BM581" s="48"/>
      <c r="BN581" s="67"/>
      <c r="BO581" s="67"/>
      <c r="BP581" s="59"/>
      <c r="BQ581" s="370" t="s">
        <v>751</v>
      </c>
      <c r="BR581" s="387" t="s">
        <v>698</v>
      </c>
      <c r="BS581" s="381" t="s">
        <v>51</v>
      </c>
      <c r="BT581" s="388" t="s">
        <v>752</v>
      </c>
      <c r="BU581" s="388" t="s">
        <v>752</v>
      </c>
      <c r="BV581" s="388" t="s">
        <v>1581</v>
      </c>
      <c r="BW581" s="389" t="s">
        <v>776</v>
      </c>
      <c r="BX581" s="389"/>
      <c r="BZ581" s="495">
        <v>145</v>
      </c>
      <c r="CA581" s="320" t="b">
        <f>EXACT(A581,CH581)</f>
        <v>1</v>
      </c>
      <c r="CB581" s="318" t="b">
        <f>EXACT(D581,CF581)</f>
        <v>1</v>
      </c>
      <c r="CC581" s="318" t="b">
        <f>EXACT(E581,CG581)</f>
        <v>1</v>
      </c>
      <c r="CD581" s="502">
        <f>+S581-BC581</f>
        <v>0</v>
      </c>
      <c r="CE581" s="17" t="s">
        <v>686</v>
      </c>
      <c r="CF581" s="157" t="s">
        <v>749</v>
      </c>
      <c r="CG581" s="99" t="s">
        <v>750</v>
      </c>
      <c r="CH581" s="311">
        <v>3600700597564</v>
      </c>
      <c r="CI581" s="51"/>
      <c r="CM581" s="273"/>
      <c r="CO581" s="157"/>
    </row>
    <row r="582" spans="1:93">
      <c r="A582" s="452" t="s">
        <v>4949</v>
      </c>
      <c r="B582" s="83" t="s">
        <v>709</v>
      </c>
      <c r="C582" s="129" t="s">
        <v>686</v>
      </c>
      <c r="D582" s="158" t="s">
        <v>2049</v>
      </c>
      <c r="E582" s="92" t="s">
        <v>2050</v>
      </c>
      <c r="F582" s="452" t="s">
        <v>4949</v>
      </c>
      <c r="G582" s="59" t="s">
        <v>1580</v>
      </c>
      <c r="H582" s="449" t="s">
        <v>1823</v>
      </c>
      <c r="I582" s="234">
        <v>20445.03</v>
      </c>
      <c r="J582" s="234">
        <v>0</v>
      </c>
      <c r="K582" s="234">
        <v>56.63</v>
      </c>
      <c r="L582" s="234">
        <v>0</v>
      </c>
      <c r="M582" s="85">
        <v>1880</v>
      </c>
      <c r="N582" s="85">
        <v>0</v>
      </c>
      <c r="O582" s="234">
        <v>0</v>
      </c>
      <c r="P582" s="234">
        <v>0</v>
      </c>
      <c r="Q582" s="234">
        <v>0</v>
      </c>
      <c r="R582" s="234">
        <v>13252</v>
      </c>
      <c r="S582" s="234">
        <v>6829.66</v>
      </c>
      <c r="T582" s="227" t="s">
        <v>1581</v>
      </c>
      <c r="U582" s="496">
        <v>513</v>
      </c>
      <c r="V582" s="129" t="s">
        <v>686</v>
      </c>
      <c r="W582" s="158" t="s">
        <v>2049</v>
      </c>
      <c r="X582" s="92" t="s">
        <v>2050</v>
      </c>
      <c r="Y582" s="262">
        <v>3600700599516</v>
      </c>
      <c r="Z582" s="228" t="s">
        <v>1581</v>
      </c>
      <c r="AA582" s="54">
        <v>15552</v>
      </c>
      <c r="AB582" s="55">
        <v>10865</v>
      </c>
      <c r="AC582" s="56"/>
      <c r="AD582" s="175">
        <v>863</v>
      </c>
      <c r="AE582" s="175">
        <v>424</v>
      </c>
      <c r="AF582" s="55"/>
      <c r="AG582" s="55"/>
      <c r="AH582" s="55"/>
      <c r="AI582" s="55"/>
      <c r="AJ582" s="55"/>
      <c r="AK582" s="55"/>
      <c r="AL582" s="55"/>
      <c r="AM582" s="57"/>
      <c r="AN582" s="57"/>
      <c r="AO582" s="57"/>
      <c r="AP582" s="57"/>
      <c r="AQ582" s="58"/>
      <c r="AR582" s="57"/>
      <c r="AS582" s="57">
        <v>1100</v>
      </c>
      <c r="AT582" s="57"/>
      <c r="AU582" s="57"/>
      <c r="AV582" s="147"/>
      <c r="AW582" s="57"/>
      <c r="AX582" s="57">
        <v>2300</v>
      </c>
      <c r="AY582" s="58"/>
      <c r="AZ582" s="58">
        <v>0</v>
      </c>
      <c r="BA582" s="74">
        <v>0</v>
      </c>
      <c r="BB582" s="58">
        <v>22381.66</v>
      </c>
      <c r="BC582" s="58">
        <v>6829.66</v>
      </c>
      <c r="BD582" s="252"/>
      <c r="BE582" s="170">
        <v>514</v>
      </c>
      <c r="BF582" s="101" t="s">
        <v>2204</v>
      </c>
      <c r="BG582" s="158" t="s">
        <v>2049</v>
      </c>
      <c r="BH582" s="92" t="s">
        <v>2050</v>
      </c>
      <c r="BI582" s="58">
        <v>10865</v>
      </c>
      <c r="BJ582" s="58">
        <v>10865</v>
      </c>
      <c r="BK582" s="58">
        <v>0</v>
      </c>
      <c r="BL582" s="158"/>
      <c r="BM582" s="59"/>
      <c r="BN582" s="60"/>
      <c r="BO582" s="60"/>
      <c r="BP582" s="48"/>
      <c r="BQ582" s="368">
        <v>35</v>
      </c>
      <c r="BR582" s="380" t="s">
        <v>709</v>
      </c>
      <c r="BS582" s="381" t="s">
        <v>1447</v>
      </c>
      <c r="BT582" s="382" t="s">
        <v>719</v>
      </c>
      <c r="BU582" s="383" t="s">
        <v>719</v>
      </c>
      <c r="BV582" s="384" t="s">
        <v>1581</v>
      </c>
      <c r="BW582" s="384">
        <v>60140</v>
      </c>
      <c r="BX582" s="385" t="s">
        <v>1448</v>
      </c>
      <c r="BY582" s="51"/>
      <c r="BZ582" s="475">
        <v>94</v>
      </c>
      <c r="CA582" s="320" t="b">
        <f>EXACT(A582,CH582)</f>
        <v>1</v>
      </c>
      <c r="CB582" s="318" t="b">
        <f>EXACT(D582,CF582)</f>
        <v>1</v>
      </c>
      <c r="CC582" s="318" t="b">
        <f>EXACT(E582,CG582)</f>
        <v>1</v>
      </c>
      <c r="CD582" s="502">
        <f>+S581-BC581</f>
        <v>0</v>
      </c>
      <c r="CE582" s="17" t="s">
        <v>686</v>
      </c>
      <c r="CF582" s="157" t="s">
        <v>2049</v>
      </c>
      <c r="CG582" s="99" t="s">
        <v>2050</v>
      </c>
      <c r="CH582" s="275">
        <v>3600700599516</v>
      </c>
      <c r="CM582" s="273"/>
      <c r="CO582" s="157"/>
    </row>
    <row r="583" spans="1:93">
      <c r="A583" s="452" t="s">
        <v>5067</v>
      </c>
      <c r="B583" s="83" t="s">
        <v>709</v>
      </c>
      <c r="C583" s="129" t="s">
        <v>686</v>
      </c>
      <c r="D583" s="158" t="s">
        <v>1220</v>
      </c>
      <c r="E583" s="92" t="s">
        <v>1221</v>
      </c>
      <c r="F583" s="452" t="s">
        <v>5067</v>
      </c>
      <c r="G583" s="59" t="s">
        <v>1580</v>
      </c>
      <c r="H583" s="449" t="s">
        <v>968</v>
      </c>
      <c r="I583" s="234">
        <v>22551.200000000001</v>
      </c>
      <c r="J583" s="234">
        <v>0</v>
      </c>
      <c r="K583" s="234">
        <v>100.2</v>
      </c>
      <c r="L583" s="234">
        <v>0</v>
      </c>
      <c r="M583" s="85">
        <v>2074</v>
      </c>
      <c r="N583" s="85">
        <v>0</v>
      </c>
      <c r="O583" s="234">
        <v>0</v>
      </c>
      <c r="P583" s="234">
        <v>0</v>
      </c>
      <c r="Q583" s="234">
        <v>0</v>
      </c>
      <c r="R583" s="234">
        <v>9142</v>
      </c>
      <c r="S583" s="234">
        <v>15583.400000000001</v>
      </c>
      <c r="T583" s="227" t="s">
        <v>1581</v>
      </c>
      <c r="U583" s="496">
        <v>729</v>
      </c>
      <c r="V583" s="129" t="s">
        <v>686</v>
      </c>
      <c r="W583" s="158" t="s">
        <v>1220</v>
      </c>
      <c r="X583" s="92" t="s">
        <v>1221</v>
      </c>
      <c r="Y583" s="262">
        <v>3600700600531</v>
      </c>
      <c r="Z583" s="228" t="s">
        <v>1581</v>
      </c>
      <c r="AA583" s="266">
        <v>9142</v>
      </c>
      <c r="AB583" s="65">
        <v>7855</v>
      </c>
      <c r="AC583" s="65"/>
      <c r="AD583" s="65">
        <v>863</v>
      </c>
      <c r="AE583" s="65">
        <v>424</v>
      </c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148"/>
      <c r="AW583" s="65"/>
      <c r="AX583" s="65">
        <v>0</v>
      </c>
      <c r="AY583" s="65"/>
      <c r="AZ583" s="65">
        <v>0</v>
      </c>
      <c r="BA583" s="57">
        <v>0</v>
      </c>
      <c r="BB583" s="65">
        <v>24725.4</v>
      </c>
      <c r="BC583" s="65">
        <v>15583.400000000001</v>
      </c>
      <c r="BD583" s="252"/>
      <c r="BE583" s="170">
        <v>730</v>
      </c>
      <c r="BF583" s="163" t="s">
        <v>2249</v>
      </c>
      <c r="BG583" s="158" t="s">
        <v>1220</v>
      </c>
      <c r="BH583" s="92" t="s">
        <v>1221</v>
      </c>
      <c r="BI583" s="171">
        <v>7855</v>
      </c>
      <c r="BJ583" s="172">
        <v>7855</v>
      </c>
      <c r="BK583" s="171">
        <v>0</v>
      </c>
      <c r="BL583" s="86"/>
      <c r="BM583" s="48"/>
      <c r="BN583" s="67"/>
      <c r="BO583" s="67"/>
      <c r="BP583" s="48"/>
      <c r="BQ583" s="368" t="s">
        <v>774</v>
      </c>
      <c r="BR583" s="380" t="s">
        <v>709</v>
      </c>
      <c r="BS583" s="381" t="s">
        <v>775</v>
      </c>
      <c r="BT583" s="383" t="s">
        <v>719</v>
      </c>
      <c r="BU583" s="383" t="s">
        <v>719</v>
      </c>
      <c r="BV583" s="384" t="s">
        <v>1581</v>
      </c>
      <c r="BW583" s="384">
        <v>60140</v>
      </c>
      <c r="BX583" s="385" t="s">
        <v>1358</v>
      </c>
      <c r="BZ583" s="475">
        <v>514</v>
      </c>
      <c r="CA583" s="320" t="b">
        <f>EXACT(A583,CH583)</f>
        <v>1</v>
      </c>
      <c r="CB583" s="318" t="b">
        <f>EXACT(D583,CF583)</f>
        <v>1</v>
      </c>
      <c r="CC583" s="318" t="b">
        <f>EXACT(E583,CG583)</f>
        <v>1</v>
      </c>
      <c r="CD583" s="502">
        <f>+S582-BC582</f>
        <v>0</v>
      </c>
      <c r="CE583" s="17" t="s">
        <v>686</v>
      </c>
      <c r="CF583" s="157" t="s">
        <v>1220</v>
      </c>
      <c r="CG583" s="103" t="s">
        <v>1221</v>
      </c>
      <c r="CH583" s="275">
        <v>3600700600531</v>
      </c>
      <c r="CJ583" s="51"/>
      <c r="CM583" s="273"/>
    </row>
    <row r="584" spans="1:93">
      <c r="A584" s="452" t="s">
        <v>7857</v>
      </c>
      <c r="B584" s="83" t="s">
        <v>709</v>
      </c>
      <c r="C584" s="129" t="s">
        <v>686</v>
      </c>
      <c r="D584" s="158" t="s">
        <v>7750</v>
      </c>
      <c r="E584" s="92" t="s">
        <v>7751</v>
      </c>
      <c r="F584" s="452" t="s">
        <v>7857</v>
      </c>
      <c r="G584" s="59" t="s">
        <v>1580</v>
      </c>
      <c r="H584" s="449" t="s">
        <v>7975</v>
      </c>
      <c r="I584" s="234">
        <v>34903.75</v>
      </c>
      <c r="J584" s="234">
        <v>0</v>
      </c>
      <c r="K584" s="234">
        <v>7.68</v>
      </c>
      <c r="L584" s="234">
        <v>0</v>
      </c>
      <c r="M584" s="85">
        <v>0</v>
      </c>
      <c r="N584" s="85">
        <v>0</v>
      </c>
      <c r="O584" s="234">
        <v>0</v>
      </c>
      <c r="P584" s="234">
        <v>178.53</v>
      </c>
      <c r="Q584" s="234">
        <v>0</v>
      </c>
      <c r="R584" s="234">
        <v>20281</v>
      </c>
      <c r="S584" s="234">
        <v>10651.010000000002</v>
      </c>
      <c r="T584" s="227" t="s">
        <v>1581</v>
      </c>
      <c r="U584" s="496">
        <v>1195</v>
      </c>
      <c r="V584" s="129" t="s">
        <v>686</v>
      </c>
      <c r="W584" s="158" t="s">
        <v>7750</v>
      </c>
      <c r="X584" s="92" t="s">
        <v>7751</v>
      </c>
      <c r="Y584" s="262" t="s">
        <v>7857</v>
      </c>
      <c r="Z584" s="228" t="s">
        <v>1581</v>
      </c>
      <c r="AA584" s="55">
        <v>24260.42</v>
      </c>
      <c r="AB584" s="55">
        <v>19000</v>
      </c>
      <c r="AC584" s="59"/>
      <c r="AD584" s="175">
        <v>863</v>
      </c>
      <c r="AE584" s="175"/>
      <c r="AF584" s="59">
        <v>418</v>
      </c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>
        <v>0</v>
      </c>
      <c r="AS584" s="59"/>
      <c r="AT584" s="59"/>
      <c r="AU584" s="59"/>
      <c r="AV584" s="147"/>
      <c r="AW584" s="59"/>
      <c r="AX584" s="59">
        <v>3800.89</v>
      </c>
      <c r="AY584" s="59"/>
      <c r="AZ584" s="59">
        <v>178.53</v>
      </c>
      <c r="BA584" s="59">
        <v>0</v>
      </c>
      <c r="BB584" s="59">
        <v>34911.43</v>
      </c>
      <c r="BC584" s="59">
        <v>10651.010000000002</v>
      </c>
      <c r="BD584" s="252"/>
      <c r="BE584" s="170">
        <v>1197</v>
      </c>
      <c r="BF584" s="282" t="s">
        <v>8371</v>
      </c>
      <c r="BG584" s="158" t="s">
        <v>7750</v>
      </c>
      <c r="BH584" s="92" t="s">
        <v>7751</v>
      </c>
      <c r="BI584" s="140">
        <v>23600</v>
      </c>
      <c r="BJ584" s="140">
        <v>19000</v>
      </c>
      <c r="BK584" s="124">
        <v>4600</v>
      </c>
      <c r="BL584" s="158"/>
      <c r="BM584" s="59"/>
      <c r="BN584" s="59"/>
      <c r="BO584" s="59"/>
      <c r="BP584" s="59"/>
      <c r="BQ584" s="370" t="s">
        <v>8139</v>
      </c>
      <c r="BR584" s="387">
        <v>7</v>
      </c>
      <c r="BS584" s="381" t="s">
        <v>51</v>
      </c>
      <c r="BT584" s="388" t="s">
        <v>6</v>
      </c>
      <c r="BU584" s="383" t="s">
        <v>719</v>
      </c>
      <c r="BV584" s="384" t="s">
        <v>1581</v>
      </c>
      <c r="BW584" s="384">
        <v>60140</v>
      </c>
      <c r="BX584" s="389" t="s">
        <v>8140</v>
      </c>
      <c r="BZ584" s="495">
        <v>729</v>
      </c>
      <c r="CA584" s="320" t="b">
        <f>EXACT(A584,CH584)</f>
        <v>1</v>
      </c>
      <c r="CB584" s="318" t="b">
        <f>EXACT(D584,CF584)</f>
        <v>1</v>
      </c>
      <c r="CC584" s="318" t="b">
        <f>EXACT(E584,CG584)</f>
        <v>1</v>
      </c>
      <c r="CD584" s="502">
        <f>+S583-BC583</f>
        <v>0</v>
      </c>
      <c r="CE584" s="51" t="s">
        <v>686</v>
      </c>
      <c r="CF584" s="157" t="s">
        <v>7750</v>
      </c>
      <c r="CG584" s="99" t="s">
        <v>7751</v>
      </c>
      <c r="CH584" s="314" t="s">
        <v>7857</v>
      </c>
      <c r="CJ584" s="51"/>
      <c r="CL584" s="51"/>
      <c r="CM584" s="273"/>
      <c r="CO584" s="157"/>
    </row>
    <row r="585" spans="1:93">
      <c r="A585" s="452" t="s">
        <v>7766</v>
      </c>
      <c r="B585" s="83" t="s">
        <v>709</v>
      </c>
      <c r="C585" s="237" t="s">
        <v>686</v>
      </c>
      <c r="D585" s="86" t="s">
        <v>7639</v>
      </c>
      <c r="E585" s="92" t="s">
        <v>7640</v>
      </c>
      <c r="F585" s="452" t="s">
        <v>7766</v>
      </c>
      <c r="G585" s="59" t="s">
        <v>1580</v>
      </c>
      <c r="H585" s="449" t="s">
        <v>7880</v>
      </c>
      <c r="I585" s="244">
        <v>46815.6</v>
      </c>
      <c r="J585" s="310">
        <v>0</v>
      </c>
      <c r="K585" s="81">
        <v>0</v>
      </c>
      <c r="L585" s="81">
        <v>0</v>
      </c>
      <c r="M585" s="85">
        <v>0</v>
      </c>
      <c r="N585" s="81">
        <v>0</v>
      </c>
      <c r="O585" s="81">
        <v>0</v>
      </c>
      <c r="P585" s="85">
        <v>813.4</v>
      </c>
      <c r="Q585" s="81">
        <v>0</v>
      </c>
      <c r="R585" s="85">
        <v>29560.7</v>
      </c>
      <c r="S585" s="81">
        <v>12141.499999999993</v>
      </c>
      <c r="T585" s="227" t="s">
        <v>1581</v>
      </c>
      <c r="U585" s="496">
        <v>67</v>
      </c>
      <c r="V585" s="237" t="s">
        <v>686</v>
      </c>
      <c r="W585" s="86" t="s">
        <v>7639</v>
      </c>
      <c r="X585" s="92" t="s">
        <v>7640</v>
      </c>
      <c r="Y585" s="262" t="s">
        <v>7766</v>
      </c>
      <c r="Z585" s="228" t="s">
        <v>1581</v>
      </c>
      <c r="AA585" s="266">
        <v>34674.1</v>
      </c>
      <c r="AB585" s="66">
        <v>27720</v>
      </c>
      <c r="AC585" s="65"/>
      <c r="AD585" s="266">
        <v>863</v>
      </c>
      <c r="AE585" s="266">
        <v>424</v>
      </c>
      <c r="AF585" s="65">
        <v>553.70000000000005</v>
      </c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148"/>
      <c r="AW585" s="65"/>
      <c r="AX585" s="65">
        <v>4300</v>
      </c>
      <c r="AY585" s="66"/>
      <c r="AZ585" s="66">
        <v>813.4</v>
      </c>
      <c r="BA585" s="74">
        <v>0</v>
      </c>
      <c r="BB585" s="66">
        <v>46815.6</v>
      </c>
      <c r="BC585" s="66">
        <v>12141.5</v>
      </c>
      <c r="BD585" s="252"/>
      <c r="BE585" s="170">
        <v>67</v>
      </c>
      <c r="BF585" s="101" t="s">
        <v>8274</v>
      </c>
      <c r="BG585" s="158" t="s">
        <v>7639</v>
      </c>
      <c r="BH585" s="92" t="s">
        <v>7640</v>
      </c>
      <c r="BI585" s="66">
        <v>27720</v>
      </c>
      <c r="BJ585" s="58">
        <v>27720</v>
      </c>
      <c r="BK585" s="124">
        <v>0</v>
      </c>
      <c r="BL585" s="158"/>
      <c r="BM585" s="48"/>
      <c r="BN585" s="67"/>
      <c r="BO585" s="67"/>
      <c r="BP585" s="48"/>
      <c r="BQ585" s="371" t="s">
        <v>4197</v>
      </c>
      <c r="BR585" s="380" t="s">
        <v>7988</v>
      </c>
      <c r="BS585" s="381" t="s">
        <v>1579</v>
      </c>
      <c r="BT585" s="382" t="s">
        <v>719</v>
      </c>
      <c r="BU585" s="383" t="s">
        <v>719</v>
      </c>
      <c r="BV585" s="384" t="s">
        <v>1581</v>
      </c>
      <c r="BW585" s="384">
        <v>60140</v>
      </c>
      <c r="BX585" s="385" t="s">
        <v>7989</v>
      </c>
      <c r="BY585" s="76"/>
      <c r="BZ585" s="495">
        <v>1195</v>
      </c>
      <c r="CA585" s="320" t="b">
        <f>EXACT(A585,CH585)</f>
        <v>1</v>
      </c>
      <c r="CB585" s="318" t="b">
        <f>EXACT(D585,CF585)</f>
        <v>1</v>
      </c>
      <c r="CC585" s="318" t="b">
        <f>EXACT(E585,CG585)</f>
        <v>1</v>
      </c>
      <c r="CD585" s="502">
        <f>+S585-BC585</f>
        <v>0</v>
      </c>
      <c r="CE585" s="17" t="s">
        <v>686</v>
      </c>
      <c r="CF585" s="17" t="s">
        <v>7639</v>
      </c>
      <c r="CG585" s="103" t="s">
        <v>7640</v>
      </c>
      <c r="CH585" s="275" t="s">
        <v>7766</v>
      </c>
    </row>
    <row r="586" spans="1:93">
      <c r="A586" s="511" t="s">
        <v>9028</v>
      </c>
      <c r="B586" s="83"/>
      <c r="C586" s="237" t="s">
        <v>672</v>
      </c>
      <c r="D586" s="86" t="s">
        <v>5259</v>
      </c>
      <c r="E586" s="92" t="s">
        <v>9018</v>
      </c>
      <c r="F586" s="514" t="s">
        <v>9028</v>
      </c>
      <c r="G586" s="59" t="s">
        <v>1580</v>
      </c>
      <c r="H586" s="283">
        <v>6071432715</v>
      </c>
      <c r="I586" s="244">
        <v>49248</v>
      </c>
      <c r="J586" s="310">
        <v>0</v>
      </c>
      <c r="K586" s="81">
        <v>0</v>
      </c>
      <c r="L586" s="81">
        <v>0</v>
      </c>
      <c r="M586" s="85">
        <v>0</v>
      </c>
      <c r="N586" s="81">
        <v>0</v>
      </c>
      <c r="O586" s="81">
        <v>0</v>
      </c>
      <c r="P586" s="85">
        <v>1349.8</v>
      </c>
      <c r="Q586" s="81">
        <v>0</v>
      </c>
      <c r="R586" s="85">
        <v>33742</v>
      </c>
      <c r="S586" s="81">
        <v>14156.199999999997</v>
      </c>
      <c r="T586" s="227" t="s">
        <v>1581</v>
      </c>
      <c r="U586" s="496">
        <v>1388</v>
      </c>
      <c r="V586" s="516" t="s">
        <v>672</v>
      </c>
      <c r="W586" s="86" t="s">
        <v>5259</v>
      </c>
      <c r="X586" s="86" t="s">
        <v>9018</v>
      </c>
      <c r="Y586" s="261" t="s">
        <v>9028</v>
      </c>
      <c r="Z586" s="228" t="s">
        <v>1581</v>
      </c>
      <c r="AA586" s="266">
        <v>35091.800000000003</v>
      </c>
      <c r="AB586" s="65">
        <v>32000</v>
      </c>
      <c r="AC586" s="65"/>
      <c r="AD586" s="65">
        <v>863</v>
      </c>
      <c r="AE586" s="65">
        <v>424</v>
      </c>
      <c r="AF586" s="65">
        <v>455</v>
      </c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>
        <v>0</v>
      </c>
      <c r="AS586" s="65"/>
      <c r="AT586" s="65"/>
      <c r="AU586" s="65"/>
      <c r="AV586" s="148"/>
      <c r="AW586" s="65"/>
      <c r="AX586" s="65">
        <v>0</v>
      </c>
      <c r="AY586" s="65"/>
      <c r="AZ586" s="65">
        <v>1349.8</v>
      </c>
      <c r="BA586" s="57">
        <v>0</v>
      </c>
      <c r="BB586" s="65">
        <v>49248</v>
      </c>
      <c r="BC586" s="65">
        <v>14156.199999999997</v>
      </c>
      <c r="BD586" s="260"/>
      <c r="BE586" s="170">
        <v>1391</v>
      </c>
      <c r="BF586" s="163" t="s">
        <v>9139</v>
      </c>
      <c r="BG586" s="1" t="s">
        <v>5259</v>
      </c>
      <c r="BH586" s="86" t="s">
        <v>9018</v>
      </c>
      <c r="BI586" s="65">
        <v>39255.449999999997</v>
      </c>
      <c r="BJ586" s="57">
        <v>32000</v>
      </c>
      <c r="BK586" s="65">
        <v>7255.4499999999971</v>
      </c>
      <c r="BL586" s="86"/>
      <c r="BM586" s="48"/>
      <c r="BN586" s="67"/>
      <c r="BO586" s="67"/>
      <c r="BP586" s="48"/>
      <c r="BQ586" s="435" t="s">
        <v>9205</v>
      </c>
      <c r="BR586" s="382" t="s">
        <v>718</v>
      </c>
      <c r="BS586" s="395"/>
      <c r="BT586" s="382" t="s">
        <v>6</v>
      </c>
      <c r="BU586" s="382" t="s">
        <v>719</v>
      </c>
      <c r="BV586" s="386" t="s">
        <v>1581</v>
      </c>
      <c r="BW586" s="386" t="s">
        <v>9206</v>
      </c>
      <c r="BX586" s="382"/>
      <c r="BY586" s="62"/>
      <c r="BZ586" s="495">
        <v>67</v>
      </c>
      <c r="CA586" s="320" t="b">
        <f>EXACT(A586,CH586)</f>
        <v>1</v>
      </c>
      <c r="CB586" s="318" t="b">
        <f>EXACT(D586,CF586)</f>
        <v>1</v>
      </c>
      <c r="CC586" s="318" t="b">
        <f>EXACT(E586,CG586)</f>
        <v>1</v>
      </c>
      <c r="CD586" s="502">
        <f>+S585-BC585</f>
        <v>0</v>
      </c>
      <c r="CE586" s="17" t="s">
        <v>672</v>
      </c>
      <c r="CF586" s="17" t="s">
        <v>5259</v>
      </c>
      <c r="CG586" s="103" t="s">
        <v>9018</v>
      </c>
      <c r="CH586" s="275" t="s">
        <v>9028</v>
      </c>
    </row>
    <row r="587" spans="1:93">
      <c r="A587" s="511" t="s">
        <v>8573</v>
      </c>
      <c r="B587" s="83" t="s">
        <v>709</v>
      </c>
      <c r="C587" s="237" t="s">
        <v>672</v>
      </c>
      <c r="D587" s="17" t="s">
        <v>8473</v>
      </c>
      <c r="E587" s="75" t="s">
        <v>8474</v>
      </c>
      <c r="F587" s="514" t="s">
        <v>8573</v>
      </c>
      <c r="G587" s="59" t="s">
        <v>1580</v>
      </c>
      <c r="H587" s="98" t="s">
        <v>8669</v>
      </c>
      <c r="I587" s="133">
        <v>21412</v>
      </c>
      <c r="J587" s="167">
        <v>0</v>
      </c>
      <c r="K587" s="18">
        <v>0</v>
      </c>
      <c r="L587" s="18">
        <v>0</v>
      </c>
      <c r="M587" s="53">
        <v>0</v>
      </c>
      <c r="N587" s="18">
        <v>0</v>
      </c>
      <c r="O587" s="18">
        <v>0</v>
      </c>
      <c r="P587" s="53">
        <v>0</v>
      </c>
      <c r="Q587" s="18">
        <v>0</v>
      </c>
      <c r="R587" s="53">
        <v>18610</v>
      </c>
      <c r="S587" s="18">
        <v>1673.9199999999983</v>
      </c>
      <c r="T587" s="227" t="s">
        <v>1581</v>
      </c>
      <c r="U587" s="496">
        <v>1475</v>
      </c>
      <c r="V587" s="516" t="s">
        <v>672</v>
      </c>
      <c r="W587" s="17" t="s">
        <v>8473</v>
      </c>
      <c r="X587" s="17" t="s">
        <v>8474</v>
      </c>
      <c r="Y587" s="261">
        <v>3600700625371</v>
      </c>
      <c r="Z587" s="228" t="s">
        <v>1581</v>
      </c>
      <c r="AA587" s="266">
        <v>19738.080000000002</v>
      </c>
      <c r="AB587" s="65">
        <v>18610</v>
      </c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148"/>
      <c r="AW587" s="65"/>
      <c r="AX587" s="65">
        <v>1128.08</v>
      </c>
      <c r="AY587" s="65"/>
      <c r="AZ587" s="65">
        <v>0</v>
      </c>
      <c r="BA587" s="57">
        <v>0</v>
      </c>
      <c r="BB587" s="65">
        <v>21412</v>
      </c>
      <c r="BC587" s="65">
        <v>1673.9199999999983</v>
      </c>
      <c r="BD587" s="260"/>
      <c r="BE587" s="170">
        <v>1478</v>
      </c>
      <c r="BF587" s="163" t="s">
        <v>8764</v>
      </c>
      <c r="BG587" s="51" t="s">
        <v>8473</v>
      </c>
      <c r="BH587" s="17" t="s">
        <v>8474</v>
      </c>
      <c r="BI587" s="171">
        <v>18610</v>
      </c>
      <c r="BJ587" s="172">
        <v>18610</v>
      </c>
      <c r="BK587" s="171">
        <v>0</v>
      </c>
      <c r="BM587" s="48"/>
      <c r="BN587" s="67"/>
      <c r="BO587" s="67"/>
      <c r="BP587" s="48"/>
      <c r="BQ587" s="435" t="s">
        <v>8934</v>
      </c>
      <c r="BR587" s="380">
        <v>9</v>
      </c>
      <c r="BS587" s="381"/>
      <c r="BT587" s="382" t="s">
        <v>6</v>
      </c>
      <c r="BU587" s="383" t="s">
        <v>719</v>
      </c>
      <c r="BV587" s="384" t="s">
        <v>1581</v>
      </c>
      <c r="BW587" s="384">
        <v>60260</v>
      </c>
      <c r="BX587" s="382"/>
      <c r="BZ587" s="495">
        <v>1389</v>
      </c>
      <c r="CA587" s="320" t="b">
        <f>EXACT(A587,CH587)</f>
        <v>1</v>
      </c>
      <c r="CB587" s="318" t="b">
        <f>EXACT(D587,CF587)</f>
        <v>1</v>
      </c>
      <c r="CC587" s="318" t="b">
        <f>EXACT(E587,CG587)</f>
        <v>1</v>
      </c>
      <c r="CD587" s="502">
        <f>+S587-BC587</f>
        <v>0</v>
      </c>
      <c r="CE587" s="17" t="s">
        <v>672</v>
      </c>
      <c r="CF587" s="17" t="s">
        <v>8473</v>
      </c>
      <c r="CG587" s="103" t="s">
        <v>8474</v>
      </c>
      <c r="CH587" s="275">
        <v>3600700625371</v>
      </c>
    </row>
    <row r="588" spans="1:93">
      <c r="A588" s="452" t="s">
        <v>8179</v>
      </c>
      <c r="B588" s="83" t="s">
        <v>709</v>
      </c>
      <c r="C588" s="129" t="s">
        <v>686</v>
      </c>
      <c r="D588" s="158" t="s">
        <v>391</v>
      </c>
      <c r="E588" s="92" t="s">
        <v>3036</v>
      </c>
      <c r="F588" s="452" t="s">
        <v>8179</v>
      </c>
      <c r="G588" s="59" t="s">
        <v>1580</v>
      </c>
      <c r="H588" s="449" t="s">
        <v>8183</v>
      </c>
      <c r="I588" s="234">
        <v>30298.22</v>
      </c>
      <c r="J588" s="234">
        <v>0</v>
      </c>
      <c r="K588" s="234">
        <v>0</v>
      </c>
      <c r="L588" s="234">
        <v>0</v>
      </c>
      <c r="M588" s="85">
        <v>0</v>
      </c>
      <c r="N588" s="85">
        <v>0</v>
      </c>
      <c r="O588" s="234">
        <v>0</v>
      </c>
      <c r="P588" s="234">
        <v>223.24</v>
      </c>
      <c r="Q588" s="234">
        <v>0</v>
      </c>
      <c r="R588" s="234">
        <v>17287</v>
      </c>
      <c r="S588" s="234">
        <v>9599.5600000000049</v>
      </c>
      <c r="T588" s="227" t="s">
        <v>1581</v>
      </c>
      <c r="U588" s="496">
        <v>692</v>
      </c>
      <c r="V588" s="129" t="s">
        <v>686</v>
      </c>
      <c r="W588" s="158" t="s">
        <v>391</v>
      </c>
      <c r="X588" s="92" t="s">
        <v>3036</v>
      </c>
      <c r="Y588" s="264">
        <v>3600700644678</v>
      </c>
      <c r="Z588" s="228" t="s">
        <v>1581</v>
      </c>
      <c r="AA588" s="266">
        <v>20698.66</v>
      </c>
      <c r="AB588" s="66">
        <v>16000</v>
      </c>
      <c r="AC588" s="65"/>
      <c r="AD588" s="266">
        <v>863</v>
      </c>
      <c r="AE588" s="266">
        <v>424</v>
      </c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148"/>
      <c r="AW588" s="65"/>
      <c r="AX588" s="65">
        <v>3188.42</v>
      </c>
      <c r="AY588" s="66"/>
      <c r="AZ588" s="66">
        <v>223.24</v>
      </c>
      <c r="BA588" s="74">
        <v>0</v>
      </c>
      <c r="BB588" s="66">
        <v>30298.22</v>
      </c>
      <c r="BC588" s="66">
        <v>9599.5600000000013</v>
      </c>
      <c r="BD588" s="252"/>
      <c r="BE588" s="170">
        <v>693</v>
      </c>
      <c r="BF588" s="101" t="s">
        <v>8187</v>
      </c>
      <c r="BG588" s="158" t="s">
        <v>391</v>
      </c>
      <c r="BH588" s="92" t="s">
        <v>3036</v>
      </c>
      <c r="BI588" s="169">
        <v>18337.64</v>
      </c>
      <c r="BJ588" s="124">
        <v>16000</v>
      </c>
      <c r="BK588" s="124">
        <v>2337.6399999999994</v>
      </c>
      <c r="BL588" s="158"/>
      <c r="BM588" s="48"/>
      <c r="BN588" s="67"/>
      <c r="BO588" s="67"/>
      <c r="BP588" s="48"/>
      <c r="BQ588" s="435" t="s">
        <v>8173</v>
      </c>
      <c r="BR588" s="382" t="s">
        <v>8174</v>
      </c>
      <c r="BS588" s="381" t="s">
        <v>8175</v>
      </c>
      <c r="BT588" s="391" t="s">
        <v>719</v>
      </c>
      <c r="BU588" s="391" t="s">
        <v>719</v>
      </c>
      <c r="BV588" s="391" t="s">
        <v>1581</v>
      </c>
      <c r="BW588" s="391">
        <v>60140</v>
      </c>
      <c r="BX588" s="382" t="s">
        <v>8176</v>
      </c>
      <c r="BY588" s="76"/>
      <c r="BZ588" s="475">
        <v>1476</v>
      </c>
      <c r="CA588" s="320" t="b">
        <f>EXACT(A588,CH588)</f>
        <v>1</v>
      </c>
      <c r="CB588" s="318" t="b">
        <f>EXACT(D588,CF588)</f>
        <v>1</v>
      </c>
      <c r="CC588" s="318" t="b">
        <f>EXACT(E588,CG588)</f>
        <v>1</v>
      </c>
      <c r="CD588" s="502">
        <f>+S587-BC587</f>
        <v>0</v>
      </c>
      <c r="CE588" s="17" t="s">
        <v>686</v>
      </c>
      <c r="CF588" s="17" t="s">
        <v>391</v>
      </c>
      <c r="CG588" s="103" t="s">
        <v>3036</v>
      </c>
      <c r="CH588" s="275">
        <v>3600700644678</v>
      </c>
      <c r="CM588" s="273"/>
    </row>
    <row r="589" spans="1:93">
      <c r="A589" s="452" t="s">
        <v>4911</v>
      </c>
      <c r="B589" s="83" t="s">
        <v>709</v>
      </c>
      <c r="C589" s="158" t="s">
        <v>672</v>
      </c>
      <c r="D589" s="158" t="s">
        <v>224</v>
      </c>
      <c r="E589" s="92" t="s">
        <v>3845</v>
      </c>
      <c r="F589" s="452" t="s">
        <v>4911</v>
      </c>
      <c r="G589" s="59" t="s">
        <v>1580</v>
      </c>
      <c r="H589" s="449" t="s">
        <v>3963</v>
      </c>
      <c r="I589" s="234">
        <v>46712</v>
      </c>
      <c r="J589" s="234">
        <v>0</v>
      </c>
      <c r="K589" s="234">
        <v>35.78</v>
      </c>
      <c r="L589" s="234">
        <v>0</v>
      </c>
      <c r="M589" s="85">
        <v>0</v>
      </c>
      <c r="N589" s="85">
        <v>0</v>
      </c>
      <c r="O589" s="234">
        <v>0</v>
      </c>
      <c r="P589" s="234">
        <v>1591.44</v>
      </c>
      <c r="Q589" s="234">
        <v>0</v>
      </c>
      <c r="R589" s="234">
        <v>27077</v>
      </c>
      <c r="S589" s="234">
        <v>18079.34</v>
      </c>
      <c r="T589" s="227" t="s">
        <v>1581</v>
      </c>
      <c r="U589" s="496">
        <v>451</v>
      </c>
      <c r="V589" s="158" t="s">
        <v>672</v>
      </c>
      <c r="W589" s="158" t="s">
        <v>224</v>
      </c>
      <c r="X589" s="92" t="s">
        <v>3845</v>
      </c>
      <c r="Y589" s="264">
        <v>3600700651241</v>
      </c>
      <c r="Z589" s="228" t="s">
        <v>1581</v>
      </c>
      <c r="AA589" s="266">
        <v>28668.44</v>
      </c>
      <c r="AB589" s="66">
        <v>25790</v>
      </c>
      <c r="AC589" s="65"/>
      <c r="AD589" s="266">
        <v>863</v>
      </c>
      <c r="AE589" s="266">
        <v>424</v>
      </c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148"/>
      <c r="AW589" s="65"/>
      <c r="AX589" s="65">
        <v>0</v>
      </c>
      <c r="AY589" s="66"/>
      <c r="AZ589" s="66">
        <v>1591.44</v>
      </c>
      <c r="BA589" s="74">
        <v>0</v>
      </c>
      <c r="BB589" s="66">
        <v>46747.78</v>
      </c>
      <c r="BC589" s="66">
        <v>18079.34</v>
      </c>
      <c r="BD589" s="252"/>
      <c r="BE589" s="170">
        <v>452</v>
      </c>
      <c r="BF589" s="101" t="s">
        <v>4058</v>
      </c>
      <c r="BG589" s="158" t="s">
        <v>224</v>
      </c>
      <c r="BH589" s="92" t="s">
        <v>3845</v>
      </c>
      <c r="BI589" s="169">
        <v>25790</v>
      </c>
      <c r="BJ589" s="124">
        <v>25790</v>
      </c>
      <c r="BK589" s="124">
        <v>0</v>
      </c>
      <c r="BL589" s="158"/>
      <c r="BM589" s="48"/>
      <c r="BN589" s="67"/>
      <c r="BO589" s="67"/>
      <c r="BP589" s="48"/>
      <c r="BQ589" s="368">
        <v>14</v>
      </c>
      <c r="BR589" s="380" t="s">
        <v>725</v>
      </c>
      <c r="BS589" s="381" t="s">
        <v>51</v>
      </c>
      <c r="BT589" s="382" t="s">
        <v>11</v>
      </c>
      <c r="BU589" s="383" t="s">
        <v>719</v>
      </c>
      <c r="BV589" s="384" t="s">
        <v>1581</v>
      </c>
      <c r="BW589" s="384">
        <v>60210</v>
      </c>
      <c r="BX589" s="385" t="s">
        <v>4279</v>
      </c>
      <c r="BY589" s="61"/>
      <c r="BZ589" s="495">
        <v>693</v>
      </c>
      <c r="CA589" s="320" t="b">
        <f>EXACT(A589,CH589)</f>
        <v>1</v>
      </c>
      <c r="CB589" s="318" t="b">
        <f>EXACT(D589,CF589)</f>
        <v>1</v>
      </c>
      <c r="CC589" s="318" t="b">
        <f>EXACT(E589,CG589)</f>
        <v>1</v>
      </c>
      <c r="CD589" s="502">
        <f>+S588-BC588</f>
        <v>0</v>
      </c>
      <c r="CE589" s="51" t="s">
        <v>672</v>
      </c>
      <c r="CF589" s="157" t="s">
        <v>224</v>
      </c>
      <c r="CG589" s="103" t="s">
        <v>3845</v>
      </c>
      <c r="CH589" s="275">
        <v>3600700651241</v>
      </c>
      <c r="CI589" s="51"/>
      <c r="CM589" s="273"/>
      <c r="CO589" s="158"/>
    </row>
    <row r="590" spans="1:93">
      <c r="A590" s="452" t="s">
        <v>7395</v>
      </c>
      <c r="B590" s="83" t="s">
        <v>709</v>
      </c>
      <c r="C590" s="129" t="s">
        <v>686</v>
      </c>
      <c r="D590" s="158" t="s">
        <v>6713</v>
      </c>
      <c r="E590" s="92" t="s">
        <v>2030</v>
      </c>
      <c r="F590" s="452" t="s">
        <v>7395</v>
      </c>
      <c r="G590" s="59" t="s">
        <v>1580</v>
      </c>
      <c r="H590" s="449" t="s">
        <v>6858</v>
      </c>
      <c r="I590" s="234">
        <v>45193.2</v>
      </c>
      <c r="J590" s="234">
        <v>0</v>
      </c>
      <c r="K590" s="234">
        <v>0</v>
      </c>
      <c r="L590" s="234">
        <v>0</v>
      </c>
      <c r="M590" s="85">
        <v>0</v>
      </c>
      <c r="N590" s="85">
        <v>0</v>
      </c>
      <c r="O590" s="234">
        <v>0</v>
      </c>
      <c r="P590" s="234">
        <v>1310.98</v>
      </c>
      <c r="Q590" s="234">
        <v>0</v>
      </c>
      <c r="R590" s="234">
        <v>37071.339999999997</v>
      </c>
      <c r="S590" s="234">
        <v>5685.0299999999988</v>
      </c>
      <c r="T590" s="227" t="s">
        <v>1581</v>
      </c>
      <c r="U590" s="496">
        <v>28</v>
      </c>
      <c r="V590" s="129" t="s">
        <v>686</v>
      </c>
      <c r="W590" s="158" t="s">
        <v>6713</v>
      </c>
      <c r="X590" s="92" t="s">
        <v>2030</v>
      </c>
      <c r="Y590" s="262">
        <v>3600700654533</v>
      </c>
      <c r="Z590" s="228" t="s">
        <v>1581</v>
      </c>
      <c r="AA590" s="54">
        <v>39508.17</v>
      </c>
      <c r="AB590" s="55">
        <v>31684.34</v>
      </c>
      <c r="AC590" s="56"/>
      <c r="AD590" s="175">
        <v>863</v>
      </c>
      <c r="AE590" s="175">
        <v>424</v>
      </c>
      <c r="AF590" s="55"/>
      <c r="AG590" s="55"/>
      <c r="AH590" s="55"/>
      <c r="AI590" s="55"/>
      <c r="AJ590" s="55"/>
      <c r="AK590" s="55"/>
      <c r="AL590" s="55"/>
      <c r="AM590" s="57"/>
      <c r="AN590" s="57"/>
      <c r="AO590" s="57"/>
      <c r="AP590" s="57"/>
      <c r="AQ590" s="58">
        <v>4100</v>
      </c>
      <c r="AR590" s="58"/>
      <c r="AS590" s="57"/>
      <c r="AT590" s="57"/>
      <c r="AU590" s="57"/>
      <c r="AV590" s="147"/>
      <c r="AW590" s="57"/>
      <c r="AX590" s="57">
        <v>1125.8499999999999</v>
      </c>
      <c r="AY590" s="58"/>
      <c r="AZ590" s="58">
        <v>1310.98</v>
      </c>
      <c r="BA590" s="74">
        <v>0</v>
      </c>
      <c r="BB590" s="58">
        <v>45193.2</v>
      </c>
      <c r="BC590" s="58">
        <v>5685.0299999999988</v>
      </c>
      <c r="BD590" s="252"/>
      <c r="BE590" s="170">
        <v>28</v>
      </c>
      <c r="BF590" s="101" t="s">
        <v>6985</v>
      </c>
      <c r="BG590" s="158" t="s">
        <v>6713</v>
      </c>
      <c r="BH590" s="92" t="s">
        <v>2030</v>
      </c>
      <c r="BI590" s="124">
        <v>31684.34</v>
      </c>
      <c r="BJ590" s="124">
        <v>31684.34</v>
      </c>
      <c r="BK590" s="124">
        <v>0</v>
      </c>
      <c r="BL590" s="158"/>
      <c r="BM590" s="59"/>
      <c r="BN590" s="60"/>
      <c r="BO590" s="60"/>
      <c r="BP590" s="59"/>
      <c r="BQ590" s="370" t="s">
        <v>7379</v>
      </c>
      <c r="BR590" s="387">
        <v>7</v>
      </c>
      <c r="BS590" s="381" t="s">
        <v>51</v>
      </c>
      <c r="BT590" s="391" t="s">
        <v>692</v>
      </c>
      <c r="BU590" s="391" t="s">
        <v>679</v>
      </c>
      <c r="BV590" s="391" t="s">
        <v>1581</v>
      </c>
      <c r="BW590" s="391">
        <v>60160</v>
      </c>
      <c r="BX590" s="389" t="s">
        <v>7175</v>
      </c>
      <c r="BY590" s="23"/>
      <c r="BZ590" s="475">
        <v>452</v>
      </c>
      <c r="CA590" s="320" t="b">
        <f>EXACT(A590,CH590)</f>
        <v>1</v>
      </c>
      <c r="CB590" s="318" t="b">
        <f>EXACT(D590,CF590)</f>
        <v>1</v>
      </c>
      <c r="CC590" s="318" t="b">
        <f>EXACT(E590,CG590)</f>
        <v>1</v>
      </c>
      <c r="CD590" s="502">
        <f>+S590-BC590</f>
        <v>0</v>
      </c>
      <c r="CE590" s="17" t="s">
        <v>686</v>
      </c>
      <c r="CF590" s="94" t="s">
        <v>6713</v>
      </c>
      <c r="CG590" s="99" t="s">
        <v>2030</v>
      </c>
      <c r="CH590" s="311">
        <v>3600700654533</v>
      </c>
      <c r="CI590" s="51"/>
      <c r="CL590" s="51"/>
      <c r="CM590" s="273"/>
      <c r="CO590" s="158"/>
    </row>
    <row r="591" spans="1:93">
      <c r="A591" s="511" t="s">
        <v>8488</v>
      </c>
      <c r="B591" s="83" t="s">
        <v>709</v>
      </c>
      <c r="C591" s="237" t="s">
        <v>686</v>
      </c>
      <c r="D591" s="17" t="s">
        <v>9280</v>
      </c>
      <c r="E591" s="75" t="s">
        <v>1369</v>
      </c>
      <c r="F591" s="514" t="s">
        <v>8488</v>
      </c>
      <c r="G591" s="59" t="s">
        <v>1580</v>
      </c>
      <c r="H591" s="98" t="s">
        <v>8584</v>
      </c>
      <c r="I591" s="133">
        <v>7719.17</v>
      </c>
      <c r="J591" s="167">
        <v>0</v>
      </c>
      <c r="K591" s="18">
        <v>0</v>
      </c>
      <c r="L591" s="18">
        <v>0</v>
      </c>
      <c r="M591" s="53">
        <v>2280.83</v>
      </c>
      <c r="N591" s="18">
        <v>0</v>
      </c>
      <c r="O591" s="18">
        <v>0</v>
      </c>
      <c r="P591" s="53">
        <v>0</v>
      </c>
      <c r="Q591" s="18">
        <v>0</v>
      </c>
      <c r="R591" s="53">
        <v>863</v>
      </c>
      <c r="S591" s="18">
        <v>9137</v>
      </c>
      <c r="T591" s="227" t="s">
        <v>1581</v>
      </c>
      <c r="U591" s="496">
        <v>1271</v>
      </c>
      <c r="V591" s="516" t="s">
        <v>686</v>
      </c>
      <c r="W591" s="17" t="s">
        <v>9280</v>
      </c>
      <c r="X591" s="17" t="s">
        <v>1369</v>
      </c>
      <c r="Y591" s="261">
        <v>3600700664911</v>
      </c>
      <c r="Z591" s="228" t="s">
        <v>1581</v>
      </c>
      <c r="AA591" s="266">
        <v>863</v>
      </c>
      <c r="AB591" s="65">
        <v>0</v>
      </c>
      <c r="AC591" s="65"/>
      <c r="AD591" s="65">
        <v>863</v>
      </c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148"/>
      <c r="AW591" s="65"/>
      <c r="AX591" s="65">
        <v>0</v>
      </c>
      <c r="AY591" s="65"/>
      <c r="AZ591" s="65">
        <v>0</v>
      </c>
      <c r="BA591" s="57">
        <v>0</v>
      </c>
      <c r="BB591" s="65">
        <v>10000</v>
      </c>
      <c r="BC591" s="65">
        <v>9137</v>
      </c>
      <c r="BD591" s="260"/>
      <c r="BE591" s="170">
        <v>1273</v>
      </c>
      <c r="BF591" s="163" t="s">
        <v>9286</v>
      </c>
      <c r="BG591" s="51" t="s">
        <v>9280</v>
      </c>
      <c r="BH591" s="17" t="s">
        <v>1369</v>
      </c>
      <c r="BI591" s="171">
        <v>0</v>
      </c>
      <c r="BJ591" s="172">
        <v>0</v>
      </c>
      <c r="BK591" s="171">
        <v>0</v>
      </c>
      <c r="BM591" s="48"/>
      <c r="BN591" s="67"/>
      <c r="BO591" s="67"/>
      <c r="BP591" s="48"/>
      <c r="BQ591" s="368">
        <v>217</v>
      </c>
      <c r="BR591" s="380">
        <v>8</v>
      </c>
      <c r="BS591" s="381" t="s">
        <v>709</v>
      </c>
      <c r="BT591" s="382" t="s">
        <v>719</v>
      </c>
      <c r="BU591" s="383" t="s">
        <v>719</v>
      </c>
      <c r="BV591" s="384" t="s">
        <v>1581</v>
      </c>
      <c r="BW591" s="384">
        <v>60140</v>
      </c>
      <c r="BX591" s="385" t="s">
        <v>8775</v>
      </c>
      <c r="BZ591" s="475">
        <v>28</v>
      </c>
      <c r="CA591" s="320" t="b">
        <f>EXACT(A591,CH591)</f>
        <v>1</v>
      </c>
      <c r="CB591" s="318" t="b">
        <f>EXACT(D591,CF591)</f>
        <v>1</v>
      </c>
      <c r="CC591" s="318" t="b">
        <f>EXACT(E591,CG591)</f>
        <v>1</v>
      </c>
      <c r="CD591" s="502">
        <f>+S590-BC590</f>
        <v>0</v>
      </c>
      <c r="CE591" s="75" t="s">
        <v>686</v>
      </c>
      <c r="CF591" s="157" t="s">
        <v>9280</v>
      </c>
      <c r="CG591" s="99" t="s">
        <v>1369</v>
      </c>
      <c r="CH591" s="275">
        <v>3600700664911</v>
      </c>
      <c r="CI591" s="51"/>
      <c r="CM591" s="273"/>
      <c r="CO591" s="157"/>
    </row>
    <row r="592" spans="1:93">
      <c r="A592" s="452" t="s">
        <v>4670</v>
      </c>
      <c r="B592" s="83" t="s">
        <v>709</v>
      </c>
      <c r="C592" s="129" t="s">
        <v>672</v>
      </c>
      <c r="D592" s="158" t="s">
        <v>355</v>
      </c>
      <c r="E592" s="92" t="s">
        <v>916</v>
      </c>
      <c r="F592" s="452" t="s">
        <v>4670</v>
      </c>
      <c r="G592" s="59" t="s">
        <v>1580</v>
      </c>
      <c r="H592" s="449" t="s">
        <v>917</v>
      </c>
      <c r="I592" s="234">
        <v>34602.400000000001</v>
      </c>
      <c r="J592" s="234">
        <v>0</v>
      </c>
      <c r="K592" s="234">
        <v>80.55</v>
      </c>
      <c r="L592" s="234">
        <v>0</v>
      </c>
      <c r="M592" s="85">
        <v>1001</v>
      </c>
      <c r="N592" s="85">
        <v>0</v>
      </c>
      <c r="O592" s="234">
        <v>0</v>
      </c>
      <c r="P592" s="234">
        <v>367.53</v>
      </c>
      <c r="Q592" s="234">
        <v>0</v>
      </c>
      <c r="R592" s="234">
        <v>22319.8</v>
      </c>
      <c r="S592" s="234">
        <v>12996.620000000006</v>
      </c>
      <c r="T592" s="227" t="s">
        <v>1581</v>
      </c>
      <c r="U592" s="496">
        <v>948</v>
      </c>
      <c r="V592" s="129" t="s">
        <v>672</v>
      </c>
      <c r="W592" s="158" t="s">
        <v>355</v>
      </c>
      <c r="X592" s="92" t="s">
        <v>916</v>
      </c>
      <c r="Y592" s="262">
        <v>3600700685358</v>
      </c>
      <c r="Z592" s="228" t="s">
        <v>1581</v>
      </c>
      <c r="AA592" s="54">
        <v>22687.329999999998</v>
      </c>
      <c r="AB592" s="55">
        <v>19110</v>
      </c>
      <c r="AC592" s="56"/>
      <c r="AD592" s="175">
        <v>863</v>
      </c>
      <c r="AE592" s="175">
        <v>424</v>
      </c>
      <c r="AF592" s="55">
        <v>1922.8</v>
      </c>
      <c r="AG592" s="55"/>
      <c r="AH592" s="55"/>
      <c r="AI592" s="55"/>
      <c r="AJ592" s="55"/>
      <c r="AK592" s="55"/>
      <c r="AL592" s="55"/>
      <c r="AM592" s="57"/>
      <c r="AN592" s="57"/>
      <c r="AO592" s="57"/>
      <c r="AP592" s="57"/>
      <c r="AQ592" s="58"/>
      <c r="AR592" s="58"/>
      <c r="AS592" s="57"/>
      <c r="AT592" s="57"/>
      <c r="AU592" s="57"/>
      <c r="AV592" s="147"/>
      <c r="AW592" s="57"/>
      <c r="AX592" s="57">
        <v>0</v>
      </c>
      <c r="AY592" s="58"/>
      <c r="AZ592" s="58">
        <v>367.53</v>
      </c>
      <c r="BA592" s="74">
        <v>0</v>
      </c>
      <c r="BB592" s="58">
        <v>35683.950000000004</v>
      </c>
      <c r="BC592" s="58">
        <v>12996.620000000006</v>
      </c>
      <c r="BD592" s="252"/>
      <c r="BE592" s="170">
        <v>949</v>
      </c>
      <c r="BF592" s="101" t="s">
        <v>941</v>
      </c>
      <c r="BG592" s="158" t="s">
        <v>355</v>
      </c>
      <c r="BH592" s="92" t="s">
        <v>916</v>
      </c>
      <c r="BI592" s="124">
        <v>19110</v>
      </c>
      <c r="BJ592" s="124">
        <v>19110</v>
      </c>
      <c r="BK592" s="124">
        <v>0</v>
      </c>
      <c r="BL592" s="158"/>
      <c r="BM592" s="59"/>
      <c r="BN592" s="60"/>
      <c r="BO592" s="60"/>
      <c r="BP592" s="48"/>
      <c r="BQ592" s="368">
        <v>105</v>
      </c>
      <c r="BR592" s="380" t="s">
        <v>730</v>
      </c>
      <c r="BS592" s="381" t="s">
        <v>709</v>
      </c>
      <c r="BT592" s="382" t="s">
        <v>719</v>
      </c>
      <c r="BU592" s="383" t="s">
        <v>719</v>
      </c>
      <c r="BV592" s="384" t="s">
        <v>1581</v>
      </c>
      <c r="BW592" s="384">
        <v>60140</v>
      </c>
      <c r="BX592" s="385" t="s">
        <v>2073</v>
      </c>
      <c r="BZ592" s="495">
        <v>1271</v>
      </c>
      <c r="CA592" s="320" t="b">
        <f>EXACT(A592,CH592)</f>
        <v>1</v>
      </c>
      <c r="CB592" s="318" t="b">
        <f>EXACT(D592,CF592)</f>
        <v>1</v>
      </c>
      <c r="CC592" s="318" t="b">
        <f>EXACT(E592,CG592)</f>
        <v>1</v>
      </c>
      <c r="CD592" s="502">
        <f>+S591-BC591</f>
        <v>0</v>
      </c>
      <c r="CE592" s="17" t="s">
        <v>672</v>
      </c>
      <c r="CF592" s="51" t="s">
        <v>355</v>
      </c>
      <c r="CG592" s="51" t="s">
        <v>916</v>
      </c>
      <c r="CH592" s="312">
        <v>3600700685358</v>
      </c>
      <c r="CL592" s="51"/>
      <c r="CM592" s="273"/>
      <c r="CO592" s="332"/>
    </row>
    <row r="593" spans="1:93">
      <c r="A593" s="451" t="s">
        <v>8230</v>
      </c>
      <c r="B593" s="83" t="s">
        <v>709</v>
      </c>
      <c r="C593" s="129" t="s">
        <v>686</v>
      </c>
      <c r="D593" s="158" t="s">
        <v>8225</v>
      </c>
      <c r="E593" s="92" t="s">
        <v>8226</v>
      </c>
      <c r="F593" s="451" t="s">
        <v>8230</v>
      </c>
      <c r="G593" s="59" t="s">
        <v>1580</v>
      </c>
      <c r="H593" s="449" t="s">
        <v>8234</v>
      </c>
      <c r="I593" s="234">
        <v>45450.6</v>
      </c>
      <c r="J593" s="234">
        <v>0</v>
      </c>
      <c r="K593" s="234">
        <v>0</v>
      </c>
      <c r="L593" s="234">
        <v>0</v>
      </c>
      <c r="M593" s="85">
        <v>0</v>
      </c>
      <c r="N593" s="85">
        <v>0</v>
      </c>
      <c r="O593" s="234">
        <v>0</v>
      </c>
      <c r="P593" s="234">
        <v>1336.72</v>
      </c>
      <c r="Q593" s="234">
        <v>0</v>
      </c>
      <c r="R593" s="234">
        <v>3129</v>
      </c>
      <c r="S593" s="234">
        <v>40984.879999999997</v>
      </c>
      <c r="T593" s="227" t="s">
        <v>1581</v>
      </c>
      <c r="U593" s="496">
        <v>303</v>
      </c>
      <c r="V593" s="129" t="s">
        <v>686</v>
      </c>
      <c r="W593" s="158" t="s">
        <v>8225</v>
      </c>
      <c r="X593" s="92" t="s">
        <v>8226</v>
      </c>
      <c r="Y593" s="262">
        <v>3600700686214</v>
      </c>
      <c r="Z593" s="228" t="s">
        <v>1581</v>
      </c>
      <c r="AA593" s="54">
        <v>4465.72</v>
      </c>
      <c r="AB593" s="55">
        <v>555</v>
      </c>
      <c r="AC593" s="56"/>
      <c r="AD593" s="175">
        <v>1726</v>
      </c>
      <c r="AE593" s="175">
        <v>848</v>
      </c>
      <c r="AF593" s="55"/>
      <c r="AG593" s="55"/>
      <c r="AH593" s="55"/>
      <c r="AI593" s="55"/>
      <c r="AJ593" s="55"/>
      <c r="AK593" s="55"/>
      <c r="AL593" s="55"/>
      <c r="AM593" s="57"/>
      <c r="AN593" s="57"/>
      <c r="AO593" s="57"/>
      <c r="AP593" s="57"/>
      <c r="AQ593" s="58"/>
      <c r="AR593" s="58"/>
      <c r="AS593" s="57"/>
      <c r="AT593" s="57"/>
      <c r="AU593" s="57"/>
      <c r="AV593" s="147"/>
      <c r="AW593" s="57"/>
      <c r="AX593" s="57">
        <v>0</v>
      </c>
      <c r="AY593" s="58"/>
      <c r="AZ593" s="58">
        <v>1336.72</v>
      </c>
      <c r="BA593" s="74">
        <v>0</v>
      </c>
      <c r="BB593" s="58">
        <v>45450.6</v>
      </c>
      <c r="BC593" s="58">
        <v>40984.879999999997</v>
      </c>
      <c r="BD593" s="252"/>
      <c r="BE593" s="170">
        <v>304</v>
      </c>
      <c r="BF593" s="101" t="s">
        <v>8237</v>
      </c>
      <c r="BG593" s="158" t="s">
        <v>8225</v>
      </c>
      <c r="BH593" s="92" t="s">
        <v>8226</v>
      </c>
      <c r="BI593" s="124">
        <v>555</v>
      </c>
      <c r="BJ593" s="124">
        <v>555</v>
      </c>
      <c r="BK593" s="124">
        <v>0</v>
      </c>
      <c r="BL593" s="158"/>
      <c r="BM593" s="59"/>
      <c r="BN593" s="60"/>
      <c r="BO593" s="60"/>
      <c r="BP593" s="48"/>
      <c r="BQ593" s="368">
        <v>11</v>
      </c>
      <c r="BR593" s="380">
        <v>12</v>
      </c>
      <c r="BS593" s="381" t="s">
        <v>709</v>
      </c>
      <c r="BT593" s="382" t="s">
        <v>719</v>
      </c>
      <c r="BU593" s="383" t="s">
        <v>719</v>
      </c>
      <c r="BV593" s="384" t="s">
        <v>1581</v>
      </c>
      <c r="BW593" s="384">
        <v>60140</v>
      </c>
      <c r="BX593" s="382" t="s">
        <v>8240</v>
      </c>
      <c r="BY593" s="23"/>
      <c r="BZ593" s="475">
        <v>948</v>
      </c>
      <c r="CA593" s="320" t="b">
        <f>EXACT(A593,CH593)</f>
        <v>1</v>
      </c>
      <c r="CB593" s="318" t="b">
        <f>EXACT(D593,CF593)</f>
        <v>1</v>
      </c>
      <c r="CC593" s="318" t="b">
        <f>EXACT(E593,CG593)</f>
        <v>1</v>
      </c>
      <c r="CD593" s="502">
        <f>+S592-BC592</f>
        <v>0</v>
      </c>
      <c r="CE593" s="17" t="s">
        <v>686</v>
      </c>
      <c r="CF593" s="17" t="s">
        <v>8225</v>
      </c>
      <c r="CG593" s="103" t="s">
        <v>8226</v>
      </c>
      <c r="CH593" s="275">
        <v>3600700686214</v>
      </c>
    </row>
    <row r="594" spans="1:93">
      <c r="A594" s="451" t="s">
        <v>7531</v>
      </c>
      <c r="B594" s="83" t="s">
        <v>709</v>
      </c>
      <c r="C594" s="237" t="s">
        <v>672</v>
      </c>
      <c r="D594" s="86" t="s">
        <v>1372</v>
      </c>
      <c r="E594" s="92" t="s">
        <v>6053</v>
      </c>
      <c r="F594" s="451" t="s">
        <v>7531</v>
      </c>
      <c r="G594" s="59" t="s">
        <v>1580</v>
      </c>
      <c r="H594" s="283" t="s">
        <v>6271</v>
      </c>
      <c r="I594" s="244">
        <v>16184</v>
      </c>
      <c r="J594" s="310">
        <v>0</v>
      </c>
      <c r="K594" s="81">
        <v>0</v>
      </c>
      <c r="L594" s="81">
        <v>0</v>
      </c>
      <c r="M594" s="85">
        <v>0</v>
      </c>
      <c r="N594" s="81">
        <v>0</v>
      </c>
      <c r="O594" s="81">
        <v>0</v>
      </c>
      <c r="P594" s="85">
        <v>0</v>
      </c>
      <c r="Q594" s="81">
        <v>0</v>
      </c>
      <c r="R594" s="85">
        <v>8603.11</v>
      </c>
      <c r="S594" s="81">
        <v>7580.8899999999994</v>
      </c>
      <c r="T594" s="227" t="s">
        <v>1581</v>
      </c>
      <c r="U594" s="496">
        <v>1456</v>
      </c>
      <c r="V594" s="237" t="s">
        <v>672</v>
      </c>
      <c r="W594" s="86" t="s">
        <v>1372</v>
      </c>
      <c r="X594" s="92" t="s">
        <v>6053</v>
      </c>
      <c r="Y594" s="261">
        <v>3600700703747</v>
      </c>
      <c r="Z594" s="228" t="s">
        <v>1581</v>
      </c>
      <c r="AA594" s="266">
        <v>8603.11</v>
      </c>
      <c r="AB594" s="65">
        <v>7740.11</v>
      </c>
      <c r="AC594" s="65"/>
      <c r="AD594" s="65">
        <v>863</v>
      </c>
      <c r="AE594" s="65"/>
      <c r="AF594" s="65">
        <v>0</v>
      </c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148"/>
      <c r="AW594" s="65"/>
      <c r="AX594" s="65">
        <v>0</v>
      </c>
      <c r="AY594" s="65"/>
      <c r="AZ594" s="65">
        <v>0</v>
      </c>
      <c r="BA594" s="57">
        <v>0</v>
      </c>
      <c r="BB594" s="65">
        <v>16184</v>
      </c>
      <c r="BC594" s="65">
        <v>7580.8899999999994</v>
      </c>
      <c r="BD594" s="260"/>
      <c r="BE594" s="170">
        <v>1459</v>
      </c>
      <c r="BF594" s="163" t="s">
        <v>6381</v>
      </c>
      <c r="BG594" s="86" t="s">
        <v>1372</v>
      </c>
      <c r="BH594" s="86" t="s">
        <v>6053</v>
      </c>
      <c r="BI594" s="171">
        <v>7740.11</v>
      </c>
      <c r="BJ594" s="172">
        <v>7740.11</v>
      </c>
      <c r="BK594" s="171">
        <v>0</v>
      </c>
      <c r="BL594" s="86"/>
      <c r="BM594" s="48"/>
      <c r="BN594" s="67"/>
      <c r="BO594" s="67"/>
      <c r="BP594" s="48"/>
      <c r="BQ594" s="368" t="s">
        <v>6463</v>
      </c>
      <c r="BR594" s="380" t="s">
        <v>689</v>
      </c>
      <c r="BS594" s="381" t="s">
        <v>709</v>
      </c>
      <c r="BT594" s="382" t="s">
        <v>11</v>
      </c>
      <c r="BU594" s="383" t="s">
        <v>719</v>
      </c>
      <c r="BV594" s="384" t="s">
        <v>1581</v>
      </c>
      <c r="BW594" s="384">
        <v>60140</v>
      </c>
      <c r="BX594" s="385" t="s">
        <v>6464</v>
      </c>
      <c r="BZ594" s="475">
        <v>304</v>
      </c>
      <c r="CA594" s="320" t="b">
        <f>EXACT(A594,CH594)</f>
        <v>1</v>
      </c>
      <c r="CB594" s="318" t="b">
        <f>EXACT(D594,CF594)</f>
        <v>1</v>
      </c>
      <c r="CC594" s="318" t="b">
        <f>EXACT(E594,CG594)</f>
        <v>1</v>
      </c>
      <c r="CD594" s="502">
        <f>+S594-BC594</f>
        <v>0</v>
      </c>
      <c r="CE594" s="17" t="s">
        <v>672</v>
      </c>
      <c r="CF594" s="17" t="s">
        <v>1372</v>
      </c>
      <c r="CG594" s="103" t="s">
        <v>6053</v>
      </c>
      <c r="CH594" s="275">
        <v>3600700703747</v>
      </c>
      <c r="CI594" s="51"/>
      <c r="CM594" s="273"/>
      <c r="CO594" s="455"/>
    </row>
    <row r="595" spans="1:93">
      <c r="A595" s="452" t="s">
        <v>4744</v>
      </c>
      <c r="B595" s="83" t="s">
        <v>709</v>
      </c>
      <c r="C595" s="129" t="s">
        <v>672</v>
      </c>
      <c r="D595" s="158" t="s">
        <v>441</v>
      </c>
      <c r="E595" s="92" t="s">
        <v>442</v>
      </c>
      <c r="F595" s="452" t="s">
        <v>4744</v>
      </c>
      <c r="G595" s="59" t="s">
        <v>1580</v>
      </c>
      <c r="H595" s="449" t="s">
        <v>985</v>
      </c>
      <c r="I595" s="234">
        <v>30443.599999999999</v>
      </c>
      <c r="J595" s="234">
        <v>0</v>
      </c>
      <c r="K595" s="234">
        <v>170.25</v>
      </c>
      <c r="L595" s="234">
        <v>0</v>
      </c>
      <c r="M595" s="85">
        <v>3217</v>
      </c>
      <c r="N595" s="85">
        <v>0</v>
      </c>
      <c r="O595" s="234">
        <v>0</v>
      </c>
      <c r="P595" s="234">
        <v>116.79</v>
      </c>
      <c r="Q595" s="234">
        <v>0</v>
      </c>
      <c r="R595" s="234">
        <v>20848</v>
      </c>
      <c r="S595" s="234">
        <v>10985.919999999998</v>
      </c>
      <c r="T595" s="227" t="s">
        <v>1581</v>
      </c>
      <c r="U595" s="496">
        <v>839</v>
      </c>
      <c r="V595" s="129" t="s">
        <v>672</v>
      </c>
      <c r="W595" s="158" t="s">
        <v>441</v>
      </c>
      <c r="X595" s="92" t="s">
        <v>442</v>
      </c>
      <c r="Y595" s="262">
        <v>3600700708846</v>
      </c>
      <c r="Z595" s="228" t="s">
        <v>1581</v>
      </c>
      <c r="AA595" s="59">
        <v>22844.93</v>
      </c>
      <c r="AB595" s="59">
        <v>18300</v>
      </c>
      <c r="AC595" s="59"/>
      <c r="AD595" s="59">
        <v>863</v>
      </c>
      <c r="AE595" s="59">
        <v>424</v>
      </c>
      <c r="AF595" s="59">
        <v>1261</v>
      </c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>
        <v>1880.14</v>
      </c>
      <c r="AY595" s="59"/>
      <c r="AZ595" s="59">
        <v>116.79</v>
      </c>
      <c r="BA595" s="59">
        <v>0</v>
      </c>
      <c r="BB595" s="59">
        <v>33830.85</v>
      </c>
      <c r="BC595" s="59">
        <v>10985.919999999998</v>
      </c>
      <c r="BD595" s="252"/>
      <c r="BE595" s="170">
        <v>840</v>
      </c>
      <c r="BF595" s="101" t="s">
        <v>2267</v>
      </c>
      <c r="BG595" s="158" t="s">
        <v>441</v>
      </c>
      <c r="BH595" s="92" t="s">
        <v>442</v>
      </c>
      <c r="BI595" s="121">
        <v>18300</v>
      </c>
      <c r="BJ595" s="121">
        <v>18300</v>
      </c>
      <c r="BK595" s="121">
        <v>0</v>
      </c>
      <c r="BL595" s="1"/>
      <c r="BM595" s="59" t="s">
        <v>704</v>
      </c>
      <c r="BN595" s="59"/>
      <c r="BO595" s="59"/>
      <c r="BP595" s="59"/>
      <c r="BQ595" s="369">
        <v>27</v>
      </c>
      <c r="BR595" s="380" t="s">
        <v>712</v>
      </c>
      <c r="BS595" s="381" t="s">
        <v>51</v>
      </c>
      <c r="BT595" s="382" t="s">
        <v>1506</v>
      </c>
      <c r="BU595" s="383" t="s">
        <v>719</v>
      </c>
      <c r="BV595" s="383" t="s">
        <v>1581</v>
      </c>
      <c r="BW595" s="383">
        <v>60210</v>
      </c>
      <c r="BX595" s="389" t="s">
        <v>2694</v>
      </c>
      <c r="BY595" s="51"/>
      <c r="BZ595" s="495">
        <v>1457</v>
      </c>
      <c r="CA595" s="320" t="b">
        <f>EXACT(A595,CH595)</f>
        <v>1</v>
      </c>
      <c r="CB595" s="318" t="b">
        <f>EXACT(D595,CF595)</f>
        <v>1</v>
      </c>
      <c r="CC595" s="318" t="b">
        <f>EXACT(E595,CG595)</f>
        <v>1</v>
      </c>
      <c r="CD595" s="502">
        <f>+S594-BC594</f>
        <v>0</v>
      </c>
      <c r="CE595" s="17" t="s">
        <v>672</v>
      </c>
      <c r="CF595" s="17" t="s">
        <v>441</v>
      </c>
      <c r="CG595" s="103" t="s">
        <v>442</v>
      </c>
      <c r="CH595" s="275">
        <v>3600700708846</v>
      </c>
    </row>
    <row r="596" spans="1:93">
      <c r="A596" s="452" t="s">
        <v>4344</v>
      </c>
      <c r="B596" s="83" t="s">
        <v>709</v>
      </c>
      <c r="C596" s="129" t="s">
        <v>672</v>
      </c>
      <c r="D596" s="158" t="s">
        <v>457</v>
      </c>
      <c r="E596" s="92" t="s">
        <v>458</v>
      </c>
      <c r="F596" s="452" t="s">
        <v>4344</v>
      </c>
      <c r="G596" s="59" t="s">
        <v>1580</v>
      </c>
      <c r="H596" s="449" t="s">
        <v>8206</v>
      </c>
      <c r="I596" s="234">
        <v>25490.400000000001</v>
      </c>
      <c r="J596" s="234">
        <v>0</v>
      </c>
      <c r="K596" s="234">
        <v>152.25</v>
      </c>
      <c r="L596" s="234">
        <v>0</v>
      </c>
      <c r="M596" s="85">
        <v>1970</v>
      </c>
      <c r="N596" s="85">
        <v>0</v>
      </c>
      <c r="O596" s="234">
        <v>0</v>
      </c>
      <c r="P596" s="234">
        <v>338.96</v>
      </c>
      <c r="Q596" s="234">
        <v>0</v>
      </c>
      <c r="R596" s="234">
        <v>18787</v>
      </c>
      <c r="S596" s="234">
        <v>6505.1800000000039</v>
      </c>
      <c r="T596" s="227" t="s">
        <v>1581</v>
      </c>
      <c r="U596" s="496">
        <v>62</v>
      </c>
      <c r="V596" s="129" t="s">
        <v>672</v>
      </c>
      <c r="W596" s="158" t="s">
        <v>457</v>
      </c>
      <c r="X596" s="92" t="s">
        <v>458</v>
      </c>
      <c r="Y596" s="262">
        <v>3600700722849</v>
      </c>
      <c r="Z596" s="228" t="s">
        <v>1581</v>
      </c>
      <c r="AA596" s="266">
        <v>21107.469999999998</v>
      </c>
      <c r="AB596" s="65">
        <v>13600</v>
      </c>
      <c r="AC596" s="65"/>
      <c r="AD596" s="65">
        <v>863</v>
      </c>
      <c r="AE596" s="65">
        <v>424</v>
      </c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>
        <v>3900</v>
      </c>
      <c r="AS596" s="65"/>
      <c r="AT596" s="65"/>
      <c r="AU596" s="65"/>
      <c r="AV596" s="148"/>
      <c r="AW596" s="65"/>
      <c r="AX596" s="65">
        <v>1981.51</v>
      </c>
      <c r="AY596" s="65"/>
      <c r="AZ596" s="65">
        <v>338.96</v>
      </c>
      <c r="BA596" s="57">
        <v>0</v>
      </c>
      <c r="BB596" s="65">
        <v>27612.65</v>
      </c>
      <c r="BC596" s="65">
        <v>6505.1800000000039</v>
      </c>
      <c r="BD596" s="252"/>
      <c r="BE596" s="170">
        <v>62</v>
      </c>
      <c r="BF596" s="163" t="s">
        <v>2953</v>
      </c>
      <c r="BG596" s="158" t="s">
        <v>457</v>
      </c>
      <c r="BH596" s="92" t="s">
        <v>458</v>
      </c>
      <c r="BI596" s="171">
        <v>13600</v>
      </c>
      <c r="BJ596" s="172">
        <v>13600</v>
      </c>
      <c r="BK596" s="171">
        <v>0</v>
      </c>
      <c r="BL596" s="86"/>
      <c r="BM596" s="48"/>
      <c r="BN596" s="67"/>
      <c r="BO596" s="67"/>
      <c r="BP596" s="59"/>
      <c r="BQ596" s="369">
        <v>2</v>
      </c>
      <c r="BR596" s="380" t="s">
        <v>676</v>
      </c>
      <c r="BS596" s="381" t="s">
        <v>1579</v>
      </c>
      <c r="BT596" s="382" t="s">
        <v>1299</v>
      </c>
      <c r="BU596" s="383" t="s">
        <v>719</v>
      </c>
      <c r="BV596" s="383" t="s">
        <v>1581</v>
      </c>
      <c r="BW596" s="383">
        <v>60140</v>
      </c>
      <c r="BX596" s="385" t="s">
        <v>1408</v>
      </c>
      <c r="BZ596" s="495">
        <v>839</v>
      </c>
      <c r="CA596" s="320" t="b">
        <f>EXACT(A596,CH596)</f>
        <v>1</v>
      </c>
      <c r="CB596" s="318" t="b">
        <f>EXACT(D596,CF596)</f>
        <v>1</v>
      </c>
      <c r="CC596" s="318" t="b">
        <f>EXACT(E596,CG596)</f>
        <v>1</v>
      </c>
      <c r="CD596" s="502">
        <f>+S596-BC596</f>
        <v>0</v>
      </c>
      <c r="CE596" s="17" t="s">
        <v>672</v>
      </c>
      <c r="CF596" s="51" t="s">
        <v>457</v>
      </c>
      <c r="CG596" s="51" t="s">
        <v>458</v>
      </c>
      <c r="CH596" s="312">
        <v>3600700722849</v>
      </c>
      <c r="CJ596" s="51"/>
      <c r="CL596" s="51"/>
      <c r="CM596" s="273"/>
      <c r="CO596" s="158"/>
    </row>
    <row r="597" spans="1:93">
      <c r="A597" s="452" t="s">
        <v>6055</v>
      </c>
      <c r="B597" s="83" t="s">
        <v>709</v>
      </c>
      <c r="C597" s="237" t="s">
        <v>672</v>
      </c>
      <c r="D597" s="86" t="s">
        <v>6054</v>
      </c>
      <c r="E597" s="92" t="s">
        <v>408</v>
      </c>
      <c r="F597" s="452" t="s">
        <v>6055</v>
      </c>
      <c r="G597" s="59" t="s">
        <v>1580</v>
      </c>
      <c r="H597" s="283" t="s">
        <v>6272</v>
      </c>
      <c r="I597" s="244">
        <v>42550</v>
      </c>
      <c r="J597" s="310">
        <v>0</v>
      </c>
      <c r="K597" s="81">
        <v>0</v>
      </c>
      <c r="L597" s="81">
        <v>0</v>
      </c>
      <c r="M597" s="85">
        <v>0</v>
      </c>
      <c r="N597" s="81">
        <v>0</v>
      </c>
      <c r="O597" s="81">
        <v>0</v>
      </c>
      <c r="P597" s="85">
        <v>460.83</v>
      </c>
      <c r="Q597" s="81">
        <v>0</v>
      </c>
      <c r="R597" s="85">
        <v>27934</v>
      </c>
      <c r="S597" s="81">
        <v>14155.169999999998</v>
      </c>
      <c r="T597" s="227" t="s">
        <v>1581</v>
      </c>
      <c r="U597" s="496">
        <v>1087</v>
      </c>
      <c r="V597" s="237" t="s">
        <v>672</v>
      </c>
      <c r="W597" s="86" t="s">
        <v>6054</v>
      </c>
      <c r="X597" s="92" t="s">
        <v>408</v>
      </c>
      <c r="Y597" s="261">
        <v>3600700759220</v>
      </c>
      <c r="Z597" s="228" t="s">
        <v>1581</v>
      </c>
      <c r="AA597" s="266">
        <v>28394.83</v>
      </c>
      <c r="AB597" s="65">
        <v>25360</v>
      </c>
      <c r="AC597" s="65"/>
      <c r="AD597" s="65">
        <v>1726</v>
      </c>
      <c r="AE597" s="65">
        <v>848</v>
      </c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148"/>
      <c r="AW597" s="65"/>
      <c r="AX597" s="65">
        <v>0</v>
      </c>
      <c r="AY597" s="65"/>
      <c r="AZ597" s="65">
        <v>460.83</v>
      </c>
      <c r="BA597" s="57">
        <v>0</v>
      </c>
      <c r="BB597" s="65">
        <v>42550</v>
      </c>
      <c r="BC597" s="65">
        <v>14155.169999999998</v>
      </c>
      <c r="BD597" s="260"/>
      <c r="BE597" s="170">
        <v>1088</v>
      </c>
      <c r="BF597" s="163" t="s">
        <v>6382</v>
      </c>
      <c r="BG597" s="86" t="s">
        <v>6054</v>
      </c>
      <c r="BH597" s="86" t="s">
        <v>408</v>
      </c>
      <c r="BI597" s="65">
        <v>25360</v>
      </c>
      <c r="BJ597" s="57">
        <v>25360</v>
      </c>
      <c r="BK597" s="65">
        <v>0</v>
      </c>
      <c r="BL597" s="86"/>
      <c r="BM597" s="48"/>
      <c r="BN597" s="67"/>
      <c r="BO597" s="67"/>
      <c r="BP597" s="48"/>
      <c r="BQ597" s="368" t="s">
        <v>3696</v>
      </c>
      <c r="BR597" s="380" t="s">
        <v>700</v>
      </c>
      <c r="BS597" s="381" t="s">
        <v>709</v>
      </c>
      <c r="BT597" s="382" t="s">
        <v>1506</v>
      </c>
      <c r="BU597" s="383" t="s">
        <v>719</v>
      </c>
      <c r="BV597" s="384" t="s">
        <v>1581</v>
      </c>
      <c r="BW597" s="384">
        <v>60210</v>
      </c>
      <c r="BX597" s="385" t="s">
        <v>6633</v>
      </c>
      <c r="BZ597" s="475">
        <v>62</v>
      </c>
      <c r="CA597" s="320" t="b">
        <f>EXACT(A597,CH597)</f>
        <v>1</v>
      </c>
      <c r="CB597" s="318" t="b">
        <f>EXACT(D597,CF597)</f>
        <v>1</v>
      </c>
      <c r="CC597" s="318" t="b">
        <f>EXACT(E597,CG597)</f>
        <v>1</v>
      </c>
      <c r="CD597" s="502">
        <f>+S596-BC596</f>
        <v>0</v>
      </c>
      <c r="CE597" s="51" t="s">
        <v>672</v>
      </c>
      <c r="CF597" s="157" t="s">
        <v>6054</v>
      </c>
      <c r="CG597" s="99" t="s">
        <v>408</v>
      </c>
      <c r="CH597" s="311">
        <v>3600700759220</v>
      </c>
      <c r="CJ597" s="51"/>
      <c r="CM597" s="273"/>
      <c r="CO597" s="157"/>
    </row>
    <row r="598" spans="1:93">
      <c r="A598" s="452" t="s">
        <v>4688</v>
      </c>
      <c r="B598" s="83" t="s">
        <v>709</v>
      </c>
      <c r="C598" s="129" t="s">
        <v>672</v>
      </c>
      <c r="D598" s="158" t="s">
        <v>353</v>
      </c>
      <c r="E598" s="92" t="s">
        <v>2395</v>
      </c>
      <c r="F598" s="452" t="s">
        <v>4688</v>
      </c>
      <c r="G598" s="59" t="s">
        <v>1580</v>
      </c>
      <c r="H598" s="449" t="s">
        <v>2513</v>
      </c>
      <c r="I598" s="234">
        <v>24407.83</v>
      </c>
      <c r="J598" s="234">
        <v>0</v>
      </c>
      <c r="K598" s="234">
        <v>128.93</v>
      </c>
      <c r="L598" s="234">
        <v>0</v>
      </c>
      <c r="M598" s="85">
        <v>976</v>
      </c>
      <c r="N598" s="85">
        <v>0</v>
      </c>
      <c r="O598" s="234">
        <v>0</v>
      </c>
      <c r="P598" s="234">
        <v>0</v>
      </c>
      <c r="Q598" s="234">
        <v>0</v>
      </c>
      <c r="R598" s="234">
        <v>17353</v>
      </c>
      <c r="S598" s="234">
        <v>8159.760000000002</v>
      </c>
      <c r="T598" s="227" t="s">
        <v>1581</v>
      </c>
      <c r="U598" s="496">
        <v>940</v>
      </c>
      <c r="V598" s="129" t="s">
        <v>672</v>
      </c>
      <c r="W598" s="158" t="s">
        <v>353</v>
      </c>
      <c r="X598" s="92" t="s">
        <v>2395</v>
      </c>
      <c r="Y598" s="262">
        <v>3600700760732</v>
      </c>
      <c r="Z598" s="228" t="s">
        <v>1581</v>
      </c>
      <c r="AA598" s="266">
        <v>17353</v>
      </c>
      <c r="AB598" s="65">
        <v>16625</v>
      </c>
      <c r="AC598" s="65"/>
      <c r="AD598" s="65">
        <v>728</v>
      </c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>
        <v>0</v>
      </c>
      <c r="AS598" s="65"/>
      <c r="AT598" s="65"/>
      <c r="AU598" s="65"/>
      <c r="AV598" s="148"/>
      <c r="AW598" s="65"/>
      <c r="AX598" s="65">
        <v>0</v>
      </c>
      <c r="AY598" s="65"/>
      <c r="AZ598" s="65">
        <v>0</v>
      </c>
      <c r="BA598" s="57">
        <v>0</v>
      </c>
      <c r="BB598" s="65">
        <v>25512.760000000002</v>
      </c>
      <c r="BC598" s="65">
        <v>8159.760000000002</v>
      </c>
      <c r="BD598" s="252"/>
      <c r="BE598" s="170">
        <v>941</v>
      </c>
      <c r="BF598" s="163" t="s">
        <v>2431</v>
      </c>
      <c r="BG598" s="158" t="s">
        <v>353</v>
      </c>
      <c r="BH598" s="92" t="s">
        <v>2395</v>
      </c>
      <c r="BI598" s="171">
        <v>16625</v>
      </c>
      <c r="BJ598" s="172">
        <v>16625</v>
      </c>
      <c r="BK598" s="171">
        <v>0</v>
      </c>
      <c r="BL598" s="86"/>
      <c r="BM598" s="48" t="s">
        <v>690</v>
      </c>
      <c r="BN598" s="67"/>
      <c r="BO598" s="67"/>
      <c r="BP598" s="48"/>
      <c r="BQ598" s="368" t="s">
        <v>2438</v>
      </c>
      <c r="BR598" s="380" t="s">
        <v>51</v>
      </c>
      <c r="BS598" s="393" t="s">
        <v>2462</v>
      </c>
      <c r="BT598" s="386" t="s">
        <v>719</v>
      </c>
      <c r="BU598" s="386" t="s">
        <v>719</v>
      </c>
      <c r="BV598" s="384" t="s">
        <v>1581</v>
      </c>
      <c r="BW598" s="384">
        <v>60140</v>
      </c>
      <c r="BX598" s="385" t="s">
        <v>2463</v>
      </c>
      <c r="BZ598" s="475">
        <v>1086</v>
      </c>
      <c r="CA598" s="320" t="b">
        <f>EXACT(A598,CH598)</f>
        <v>1</v>
      </c>
      <c r="CB598" s="318" t="b">
        <f>EXACT(D598,CF598)</f>
        <v>1</v>
      </c>
      <c r="CC598" s="318" t="b">
        <f>EXACT(E598,CG598)</f>
        <v>1</v>
      </c>
      <c r="CD598" s="502">
        <f>+S597-BC597</f>
        <v>0</v>
      </c>
      <c r="CE598" s="17" t="s">
        <v>672</v>
      </c>
      <c r="CF598" s="17" t="s">
        <v>353</v>
      </c>
      <c r="CG598" s="103" t="s">
        <v>2395</v>
      </c>
      <c r="CH598" s="311">
        <v>3600700760732</v>
      </c>
      <c r="CI598" s="51"/>
      <c r="CL598" s="51"/>
      <c r="CM598" s="273"/>
      <c r="CO598" s="157"/>
    </row>
    <row r="599" spans="1:93">
      <c r="A599" s="452" t="s">
        <v>4746</v>
      </c>
      <c r="B599" s="83" t="s">
        <v>709</v>
      </c>
      <c r="C599" s="129" t="s">
        <v>686</v>
      </c>
      <c r="D599" s="158" t="s">
        <v>2124</v>
      </c>
      <c r="E599" s="92" t="s">
        <v>1228</v>
      </c>
      <c r="F599" s="452" t="s">
        <v>4746</v>
      </c>
      <c r="G599" s="59" t="s">
        <v>1580</v>
      </c>
      <c r="H599" s="449" t="s">
        <v>2125</v>
      </c>
      <c r="I599" s="234">
        <v>30264</v>
      </c>
      <c r="J599" s="234">
        <v>0</v>
      </c>
      <c r="K599" s="234">
        <v>137.03</v>
      </c>
      <c r="L599" s="234">
        <v>0</v>
      </c>
      <c r="M599" s="85">
        <v>945</v>
      </c>
      <c r="N599" s="85">
        <v>0</v>
      </c>
      <c r="O599" s="234">
        <v>0</v>
      </c>
      <c r="P599" s="234">
        <v>0</v>
      </c>
      <c r="Q599" s="234">
        <v>0</v>
      </c>
      <c r="R599" s="234">
        <v>2742</v>
      </c>
      <c r="S599" s="234">
        <v>28604.03</v>
      </c>
      <c r="T599" s="227" t="s">
        <v>1581</v>
      </c>
      <c r="U599" s="496">
        <v>836</v>
      </c>
      <c r="V599" s="129" t="s">
        <v>686</v>
      </c>
      <c r="W599" s="158" t="s">
        <v>2124</v>
      </c>
      <c r="X599" s="92" t="s">
        <v>1228</v>
      </c>
      <c r="Y599" s="261">
        <v>3600700762239</v>
      </c>
      <c r="Z599" s="228" t="s">
        <v>1581</v>
      </c>
      <c r="AA599" s="54">
        <v>2742</v>
      </c>
      <c r="AB599" s="55">
        <v>1455</v>
      </c>
      <c r="AC599" s="56"/>
      <c r="AD599" s="175">
        <v>863</v>
      </c>
      <c r="AE599" s="175">
        <v>424</v>
      </c>
      <c r="AF599" s="55"/>
      <c r="AG599" s="55"/>
      <c r="AH599" s="55"/>
      <c r="AI599" s="55"/>
      <c r="AJ599" s="55"/>
      <c r="AK599" s="55"/>
      <c r="AL599" s="55"/>
      <c r="AM599" s="57"/>
      <c r="AN599" s="57"/>
      <c r="AO599" s="57"/>
      <c r="AP599" s="57"/>
      <c r="AQ599" s="58"/>
      <c r="AR599" s="57"/>
      <c r="AS599" s="57"/>
      <c r="AT599" s="57"/>
      <c r="AU599" s="57"/>
      <c r="AV599" s="147"/>
      <c r="AW599" s="57"/>
      <c r="AX599" s="57">
        <v>0</v>
      </c>
      <c r="AY599" s="58"/>
      <c r="AZ599" s="58">
        <v>0</v>
      </c>
      <c r="BA599" s="74">
        <v>0</v>
      </c>
      <c r="BB599" s="58">
        <v>31346.03</v>
      </c>
      <c r="BC599" s="58">
        <v>28604.03</v>
      </c>
      <c r="BD599" s="252"/>
      <c r="BE599" s="170">
        <v>837</v>
      </c>
      <c r="BF599" s="101" t="s">
        <v>2163</v>
      </c>
      <c r="BG599" s="158" t="s">
        <v>2124</v>
      </c>
      <c r="BH599" s="92" t="s">
        <v>1228</v>
      </c>
      <c r="BI599" s="58">
        <v>1455</v>
      </c>
      <c r="BJ599" s="58">
        <v>1455</v>
      </c>
      <c r="BK599" s="124">
        <v>0</v>
      </c>
      <c r="BL599" s="158"/>
      <c r="BM599" s="59"/>
      <c r="BN599" s="60"/>
      <c r="BO599" s="60"/>
      <c r="BP599" s="48"/>
      <c r="BQ599" s="368">
        <v>102</v>
      </c>
      <c r="BR599" s="380" t="s">
        <v>2178</v>
      </c>
      <c r="BS599" s="381" t="s">
        <v>709</v>
      </c>
      <c r="BT599" s="382" t="s">
        <v>133</v>
      </c>
      <c r="BU599" s="383" t="s">
        <v>719</v>
      </c>
      <c r="BV599" s="384" t="s">
        <v>1581</v>
      </c>
      <c r="BW599" s="384">
        <v>60160</v>
      </c>
      <c r="BX599" s="385" t="s">
        <v>1086</v>
      </c>
      <c r="BY599" s="23"/>
      <c r="BZ599" s="475">
        <v>940</v>
      </c>
      <c r="CA599" s="320" t="b">
        <f>EXACT(A599,CH599)</f>
        <v>1</v>
      </c>
      <c r="CB599" s="318" t="b">
        <f>EXACT(D599,CF599)</f>
        <v>1</v>
      </c>
      <c r="CC599" s="318" t="b">
        <f>EXACT(E599,CG599)</f>
        <v>1</v>
      </c>
      <c r="CD599" s="502">
        <f>+S598-BC598</f>
        <v>0</v>
      </c>
      <c r="CE599" s="17" t="s">
        <v>686</v>
      </c>
      <c r="CF599" s="90" t="s">
        <v>2124</v>
      </c>
      <c r="CG599" s="103" t="s">
        <v>1228</v>
      </c>
      <c r="CH599" s="312">
        <v>3600700762239</v>
      </c>
      <c r="CI599" s="51"/>
      <c r="CM599" s="273"/>
      <c r="CO599" s="157"/>
    </row>
    <row r="600" spans="1:93">
      <c r="A600" s="452" t="s">
        <v>4571</v>
      </c>
      <c r="B600" s="83" t="s">
        <v>709</v>
      </c>
      <c r="C600" s="129" t="s">
        <v>672</v>
      </c>
      <c r="D600" s="158" t="s">
        <v>3426</v>
      </c>
      <c r="E600" s="92" t="s">
        <v>2376</v>
      </c>
      <c r="F600" s="452" t="s">
        <v>4571</v>
      </c>
      <c r="G600" s="59" t="s">
        <v>1580</v>
      </c>
      <c r="H600" s="449" t="s">
        <v>3510</v>
      </c>
      <c r="I600" s="234">
        <v>47352</v>
      </c>
      <c r="J600" s="234">
        <v>0</v>
      </c>
      <c r="K600" s="234">
        <v>59.63</v>
      </c>
      <c r="L600" s="234">
        <v>0</v>
      </c>
      <c r="M600" s="85">
        <v>0</v>
      </c>
      <c r="N600" s="85">
        <v>0</v>
      </c>
      <c r="O600" s="234">
        <v>0</v>
      </c>
      <c r="P600" s="234">
        <v>0</v>
      </c>
      <c r="Q600" s="234">
        <v>0</v>
      </c>
      <c r="R600" s="234">
        <v>23667</v>
      </c>
      <c r="S600" s="234">
        <v>23744.629999999997</v>
      </c>
      <c r="T600" s="227" t="s">
        <v>1581</v>
      </c>
      <c r="U600" s="496">
        <v>1084</v>
      </c>
      <c r="V600" s="129" t="s">
        <v>672</v>
      </c>
      <c r="W600" s="158" t="s">
        <v>3426</v>
      </c>
      <c r="X600" s="92" t="s">
        <v>2376</v>
      </c>
      <c r="Y600" s="262">
        <v>3600700768466</v>
      </c>
      <c r="Z600" s="228" t="s">
        <v>1581</v>
      </c>
      <c r="AA600" s="266">
        <v>23667</v>
      </c>
      <c r="AB600" s="66">
        <v>22380</v>
      </c>
      <c r="AC600" s="65"/>
      <c r="AD600" s="266">
        <v>863</v>
      </c>
      <c r="AE600" s="266">
        <v>424</v>
      </c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148"/>
      <c r="AW600" s="65"/>
      <c r="AX600" s="65">
        <v>0</v>
      </c>
      <c r="AY600" s="66"/>
      <c r="AZ600" s="66">
        <v>0</v>
      </c>
      <c r="BA600" s="74">
        <v>0</v>
      </c>
      <c r="BB600" s="66">
        <v>47411.63</v>
      </c>
      <c r="BC600" s="66">
        <v>23744.629999999997</v>
      </c>
      <c r="BD600" s="252"/>
      <c r="BE600" s="170">
        <v>1085</v>
      </c>
      <c r="BF600" s="101" t="s">
        <v>3589</v>
      </c>
      <c r="BG600" s="158" t="s">
        <v>3426</v>
      </c>
      <c r="BH600" s="92" t="s">
        <v>2376</v>
      </c>
      <c r="BI600" s="169">
        <v>22380</v>
      </c>
      <c r="BJ600" s="124">
        <v>22380</v>
      </c>
      <c r="BK600" s="124">
        <v>0</v>
      </c>
      <c r="BL600" s="158"/>
      <c r="BM600" s="48"/>
      <c r="BN600" s="67"/>
      <c r="BO600" s="67"/>
      <c r="BP600" s="48"/>
      <c r="BQ600" s="368">
        <v>38</v>
      </c>
      <c r="BR600" s="380" t="s">
        <v>1080</v>
      </c>
      <c r="BS600" s="381" t="s">
        <v>709</v>
      </c>
      <c r="BT600" s="382" t="s">
        <v>3770</v>
      </c>
      <c r="BU600" s="383" t="s">
        <v>247</v>
      </c>
      <c r="BV600" s="384" t="s">
        <v>1581</v>
      </c>
      <c r="BW600" s="384">
        <v>60190</v>
      </c>
      <c r="BX600" s="385" t="s">
        <v>3633</v>
      </c>
      <c r="BY600" s="76"/>
      <c r="BZ600" s="475">
        <v>836</v>
      </c>
      <c r="CA600" s="320" t="b">
        <f>EXACT(A600,CH600)</f>
        <v>1</v>
      </c>
      <c r="CB600" s="318" t="b">
        <f>EXACT(D600,CF600)</f>
        <v>1</v>
      </c>
      <c r="CC600" s="318" t="b">
        <f>EXACT(E600,CG600)</f>
        <v>1</v>
      </c>
      <c r="CD600" s="502">
        <f>+S599-BC599</f>
        <v>0</v>
      </c>
      <c r="CE600" s="17" t="s">
        <v>672</v>
      </c>
      <c r="CF600" s="17" t="s">
        <v>3426</v>
      </c>
      <c r="CG600" s="103" t="s">
        <v>2376</v>
      </c>
      <c r="CH600" s="275">
        <v>3600700768466</v>
      </c>
    </row>
    <row r="601" spans="1:93">
      <c r="A601" s="511" t="s">
        <v>8523</v>
      </c>
      <c r="B601" s="83" t="s">
        <v>709</v>
      </c>
      <c r="C601" s="237" t="s">
        <v>686</v>
      </c>
      <c r="D601" s="17" t="s">
        <v>391</v>
      </c>
      <c r="E601" s="75" t="s">
        <v>3413</v>
      </c>
      <c r="F601" s="514" t="s">
        <v>8523</v>
      </c>
      <c r="G601" s="59" t="s">
        <v>1580</v>
      </c>
      <c r="H601" s="98" t="s">
        <v>8619</v>
      </c>
      <c r="I601" s="133">
        <v>38991.870000000003</v>
      </c>
      <c r="J601" s="167">
        <v>0</v>
      </c>
      <c r="K601" s="18">
        <v>0</v>
      </c>
      <c r="L601" s="18">
        <v>0</v>
      </c>
      <c r="M601" s="53">
        <v>0</v>
      </c>
      <c r="N601" s="18">
        <v>0</v>
      </c>
      <c r="O601" s="18">
        <v>0</v>
      </c>
      <c r="P601" s="53">
        <v>690.85</v>
      </c>
      <c r="Q601" s="18">
        <v>0</v>
      </c>
      <c r="R601" s="53">
        <v>22287</v>
      </c>
      <c r="S601" s="18">
        <v>12404.150000000005</v>
      </c>
      <c r="T601" s="227" t="s">
        <v>1581</v>
      </c>
      <c r="U601" s="496">
        <v>1306</v>
      </c>
      <c r="V601" s="516" t="s">
        <v>686</v>
      </c>
      <c r="W601" s="17" t="s">
        <v>391</v>
      </c>
      <c r="X601" s="17" t="s">
        <v>3413</v>
      </c>
      <c r="Y601" s="261">
        <v>3600700768491</v>
      </c>
      <c r="Z601" s="228" t="s">
        <v>1581</v>
      </c>
      <c r="AA601" s="266">
        <v>26587.719999999998</v>
      </c>
      <c r="AB601" s="65">
        <v>21000</v>
      </c>
      <c r="AC601" s="65"/>
      <c r="AD601" s="65">
        <v>863</v>
      </c>
      <c r="AE601" s="65">
        <v>424</v>
      </c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>
        <v>0</v>
      </c>
      <c r="AS601" s="65">
        <v>0</v>
      </c>
      <c r="AT601" s="65"/>
      <c r="AU601" s="65"/>
      <c r="AV601" s="148"/>
      <c r="AW601" s="65"/>
      <c r="AX601" s="65">
        <v>3609.87</v>
      </c>
      <c r="AY601" s="65"/>
      <c r="AZ601" s="65">
        <v>690.85</v>
      </c>
      <c r="BA601" s="57">
        <v>0</v>
      </c>
      <c r="BB601" s="65">
        <v>38991.870000000003</v>
      </c>
      <c r="BC601" s="65">
        <v>12404.150000000005</v>
      </c>
      <c r="BD601" s="260"/>
      <c r="BE601" s="170">
        <v>1308</v>
      </c>
      <c r="BF601" s="163" t="s">
        <v>8714</v>
      </c>
      <c r="BG601" s="51" t="s">
        <v>391</v>
      </c>
      <c r="BH601" s="17" t="s">
        <v>3413</v>
      </c>
      <c r="BI601" s="171">
        <v>25819.64</v>
      </c>
      <c r="BJ601" s="172">
        <v>21000</v>
      </c>
      <c r="BK601" s="171">
        <v>4819.6399999999994</v>
      </c>
      <c r="BM601" s="48"/>
      <c r="BN601" s="67"/>
      <c r="BO601" s="67"/>
      <c r="BP601" s="48"/>
      <c r="BQ601" s="435" t="s">
        <v>1934</v>
      </c>
      <c r="BR601" s="380">
        <v>4</v>
      </c>
      <c r="BS601" s="381"/>
      <c r="BT601" s="382" t="s">
        <v>719</v>
      </c>
      <c r="BU601" s="383" t="s">
        <v>719</v>
      </c>
      <c r="BV601" s="384" t="s">
        <v>1581</v>
      </c>
      <c r="BW601" s="384">
        <v>60140</v>
      </c>
      <c r="BX601" s="385" t="s">
        <v>8842</v>
      </c>
      <c r="BZ601" s="495">
        <v>1083</v>
      </c>
      <c r="CA601" s="320" t="b">
        <f>EXACT(A601,CH601)</f>
        <v>1</v>
      </c>
      <c r="CB601" s="318" t="b">
        <f>EXACT(D601,CF601)</f>
        <v>1</v>
      </c>
      <c r="CC601" s="318" t="b">
        <f>EXACT(E601,CG601)</f>
        <v>1</v>
      </c>
      <c r="CD601" s="502">
        <f>+S600-BC600</f>
        <v>0</v>
      </c>
      <c r="CE601" s="1" t="s">
        <v>686</v>
      </c>
      <c r="CF601" s="51" t="s">
        <v>391</v>
      </c>
      <c r="CG601" s="51" t="s">
        <v>3413</v>
      </c>
      <c r="CH601" s="312">
        <v>3600700768491</v>
      </c>
      <c r="CM601" s="273"/>
      <c r="CO601" s="157"/>
    </row>
    <row r="602" spans="1:93">
      <c r="A602" s="452" t="s">
        <v>4678</v>
      </c>
      <c r="B602" s="83" t="s">
        <v>709</v>
      </c>
      <c r="C602" s="238" t="s">
        <v>672</v>
      </c>
      <c r="D602" s="239" t="s">
        <v>169</v>
      </c>
      <c r="E602" s="240" t="s">
        <v>3413</v>
      </c>
      <c r="F602" s="452" t="s">
        <v>4678</v>
      </c>
      <c r="G602" s="59" t="s">
        <v>1580</v>
      </c>
      <c r="H602" s="449" t="s">
        <v>3501</v>
      </c>
      <c r="I602" s="418">
        <v>28041.07</v>
      </c>
      <c r="J602" s="418">
        <v>0</v>
      </c>
      <c r="K602" s="418">
        <v>0</v>
      </c>
      <c r="L602" s="418">
        <v>0</v>
      </c>
      <c r="M602" s="419">
        <v>0</v>
      </c>
      <c r="N602" s="419">
        <v>0</v>
      </c>
      <c r="O602" s="418">
        <v>0</v>
      </c>
      <c r="P602" s="418">
        <v>0</v>
      </c>
      <c r="Q602" s="418">
        <v>0</v>
      </c>
      <c r="R602" s="418">
        <v>17287</v>
      </c>
      <c r="S602" s="418">
        <v>8772.57</v>
      </c>
      <c r="T602" s="227" t="s">
        <v>1581</v>
      </c>
      <c r="U602" s="496">
        <v>963</v>
      </c>
      <c r="V602" s="238" t="s">
        <v>672</v>
      </c>
      <c r="W602" s="239" t="s">
        <v>169</v>
      </c>
      <c r="X602" s="240" t="s">
        <v>3413</v>
      </c>
      <c r="Y602" s="262">
        <v>3600700768512</v>
      </c>
      <c r="Z602" s="228" t="s">
        <v>1581</v>
      </c>
      <c r="AA602" s="266">
        <v>19268.5</v>
      </c>
      <c r="AB602" s="66">
        <v>16000</v>
      </c>
      <c r="AC602" s="65"/>
      <c r="AD602" s="266">
        <v>863</v>
      </c>
      <c r="AE602" s="266">
        <v>424</v>
      </c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>
        <v>0</v>
      </c>
      <c r="AS602" s="65">
        <v>0</v>
      </c>
      <c r="AT602" s="65"/>
      <c r="AU602" s="65"/>
      <c r="AV602" s="148"/>
      <c r="AW602" s="65"/>
      <c r="AX602" s="65">
        <v>1981.5</v>
      </c>
      <c r="AY602" s="66"/>
      <c r="AZ602" s="66">
        <v>0</v>
      </c>
      <c r="BA602" s="74">
        <v>0</v>
      </c>
      <c r="BB602" s="66">
        <v>28041.07</v>
      </c>
      <c r="BC602" s="66">
        <v>8772.57</v>
      </c>
      <c r="BD602" s="252"/>
      <c r="BE602" s="170">
        <v>964</v>
      </c>
      <c r="BF602" s="101" t="s">
        <v>3581</v>
      </c>
      <c r="BG602" s="158" t="s">
        <v>169</v>
      </c>
      <c r="BH602" s="92" t="s">
        <v>3413</v>
      </c>
      <c r="BI602" s="66">
        <v>24010</v>
      </c>
      <c r="BJ602" s="58">
        <v>16000</v>
      </c>
      <c r="BK602" s="124">
        <v>8010</v>
      </c>
      <c r="BL602" s="456"/>
      <c r="BM602" s="48"/>
      <c r="BN602" s="67"/>
      <c r="BO602" s="67"/>
      <c r="BP602" s="48"/>
      <c r="BQ602" s="368">
        <v>36</v>
      </c>
      <c r="BR602" s="380" t="s">
        <v>3171</v>
      </c>
      <c r="BS602" s="381" t="s">
        <v>709</v>
      </c>
      <c r="BT602" s="382" t="s">
        <v>719</v>
      </c>
      <c r="BU602" s="383" t="s">
        <v>719</v>
      </c>
      <c r="BV602" s="384" t="s">
        <v>1581</v>
      </c>
      <c r="BW602" s="384">
        <v>60140</v>
      </c>
      <c r="BX602" s="385" t="s">
        <v>3707</v>
      </c>
      <c r="BZ602" s="475">
        <v>1306</v>
      </c>
      <c r="CA602" s="320" t="b">
        <f>EXACT(A602,CH602)</f>
        <v>1</v>
      </c>
      <c r="CB602" s="318" t="b">
        <f>EXACT(D602,CF602)</f>
        <v>1</v>
      </c>
      <c r="CC602" s="318" t="b">
        <f>EXACT(E602,CG602)</f>
        <v>1</v>
      </c>
      <c r="CD602" s="502">
        <f>+S601-BC601</f>
        <v>0</v>
      </c>
      <c r="CE602" s="17" t="s">
        <v>672</v>
      </c>
      <c r="CF602" s="94" t="s">
        <v>169</v>
      </c>
      <c r="CG602" s="99" t="s">
        <v>3413</v>
      </c>
      <c r="CH602" s="311">
        <v>3600700768512</v>
      </c>
      <c r="CI602" s="51"/>
      <c r="CJ602" s="51"/>
      <c r="CM602" s="273"/>
      <c r="CO602" s="157"/>
    </row>
    <row r="603" spans="1:93">
      <c r="A603" s="452" t="s">
        <v>5060</v>
      </c>
      <c r="B603" s="83" t="s">
        <v>709</v>
      </c>
      <c r="C603" s="129" t="s">
        <v>695</v>
      </c>
      <c r="D603" s="158" t="s">
        <v>2537</v>
      </c>
      <c r="E603" s="92" t="s">
        <v>2538</v>
      </c>
      <c r="F603" s="452" t="s">
        <v>5060</v>
      </c>
      <c r="G603" s="59" t="s">
        <v>1580</v>
      </c>
      <c r="H603" s="449" t="s">
        <v>2575</v>
      </c>
      <c r="I603" s="234">
        <v>22909.61</v>
      </c>
      <c r="J603" s="234">
        <v>0</v>
      </c>
      <c r="K603" s="234">
        <v>10.73</v>
      </c>
      <c r="L603" s="234">
        <v>0</v>
      </c>
      <c r="M603" s="85">
        <v>916</v>
      </c>
      <c r="N603" s="85">
        <v>0</v>
      </c>
      <c r="O603" s="234">
        <v>0</v>
      </c>
      <c r="P603" s="234">
        <v>0</v>
      </c>
      <c r="Q603" s="234">
        <v>0</v>
      </c>
      <c r="R603" s="234">
        <v>11518</v>
      </c>
      <c r="S603" s="234">
        <v>12318.34</v>
      </c>
      <c r="T603" s="227" t="s">
        <v>1581</v>
      </c>
      <c r="U603" s="496">
        <v>719</v>
      </c>
      <c r="V603" s="129" t="s">
        <v>695</v>
      </c>
      <c r="W603" s="158" t="s">
        <v>2537</v>
      </c>
      <c r="X603" s="92" t="s">
        <v>2538</v>
      </c>
      <c r="Y603" s="262">
        <v>3600700774130</v>
      </c>
      <c r="Z603" s="228" t="s">
        <v>1581</v>
      </c>
      <c r="AA603" s="266">
        <v>11518</v>
      </c>
      <c r="AB603" s="66">
        <v>10655</v>
      </c>
      <c r="AC603" s="65"/>
      <c r="AD603" s="266">
        <v>863</v>
      </c>
      <c r="AE603" s="266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148"/>
      <c r="AW603" s="65"/>
      <c r="AX603" s="65">
        <v>0</v>
      </c>
      <c r="AY603" s="66"/>
      <c r="AZ603" s="66">
        <v>0</v>
      </c>
      <c r="BA603" s="74">
        <v>0</v>
      </c>
      <c r="BB603" s="66">
        <v>23836.34</v>
      </c>
      <c r="BC603" s="66">
        <v>12318.34</v>
      </c>
      <c r="BD603" s="252"/>
      <c r="BE603" s="170">
        <v>720</v>
      </c>
      <c r="BF603" s="101" t="s">
        <v>7085</v>
      </c>
      <c r="BG603" s="158" t="s">
        <v>2537</v>
      </c>
      <c r="BH603" s="92" t="s">
        <v>2538</v>
      </c>
      <c r="BI603" s="169">
        <v>10655</v>
      </c>
      <c r="BJ603" s="124">
        <v>10655</v>
      </c>
      <c r="BK603" s="124">
        <v>0</v>
      </c>
      <c r="BL603" s="158"/>
      <c r="BM603" s="48"/>
      <c r="BN603" s="67"/>
      <c r="BO603" s="67"/>
      <c r="BP603" s="48"/>
      <c r="BQ603" s="368">
        <v>16</v>
      </c>
      <c r="BR603" s="380" t="s">
        <v>786</v>
      </c>
      <c r="BS603" s="381" t="s">
        <v>709</v>
      </c>
      <c r="BT603" s="382" t="s">
        <v>719</v>
      </c>
      <c r="BU603" s="383" t="s">
        <v>719</v>
      </c>
      <c r="BV603" s="384" t="s">
        <v>1581</v>
      </c>
      <c r="BW603" s="384">
        <v>60140</v>
      </c>
      <c r="BX603" s="385" t="s">
        <v>2647</v>
      </c>
      <c r="BY603" s="61"/>
      <c r="BZ603" s="495">
        <v>963</v>
      </c>
      <c r="CA603" s="320" t="b">
        <f>EXACT(A603,CH603)</f>
        <v>1</v>
      </c>
      <c r="CB603" s="318" t="b">
        <f>EXACT(D603,CF603)</f>
        <v>1</v>
      </c>
      <c r="CC603" s="318" t="b">
        <f>EXACT(E603,CG603)</f>
        <v>1</v>
      </c>
      <c r="CD603" s="502">
        <f>+S602-BC602</f>
        <v>0</v>
      </c>
      <c r="CE603" s="17" t="s">
        <v>695</v>
      </c>
      <c r="CF603" s="157" t="s">
        <v>2537</v>
      </c>
      <c r="CG603" s="103" t="s">
        <v>2538</v>
      </c>
      <c r="CH603" s="275">
        <v>3600700774130</v>
      </c>
      <c r="CM603" s="273"/>
      <c r="CO603" s="157"/>
    </row>
    <row r="604" spans="1:93">
      <c r="A604" s="452" t="s">
        <v>4371</v>
      </c>
      <c r="B604" s="83" t="s">
        <v>709</v>
      </c>
      <c r="C604" s="129" t="s">
        <v>686</v>
      </c>
      <c r="D604" s="158" t="s">
        <v>407</v>
      </c>
      <c r="E604" s="92" t="s">
        <v>408</v>
      </c>
      <c r="F604" s="452" t="s">
        <v>4371</v>
      </c>
      <c r="G604" s="59" t="s">
        <v>1580</v>
      </c>
      <c r="H604" s="449" t="s">
        <v>834</v>
      </c>
      <c r="I604" s="234">
        <v>17595.2</v>
      </c>
      <c r="J604" s="234">
        <v>0</v>
      </c>
      <c r="K604" s="234">
        <v>0</v>
      </c>
      <c r="L604" s="234">
        <v>0</v>
      </c>
      <c r="M604" s="85">
        <v>1292</v>
      </c>
      <c r="N604" s="85">
        <v>0</v>
      </c>
      <c r="O604" s="234">
        <v>0</v>
      </c>
      <c r="P604" s="234">
        <v>0</v>
      </c>
      <c r="Q604" s="234">
        <v>0</v>
      </c>
      <c r="R604" s="234">
        <v>15812.45</v>
      </c>
      <c r="S604" s="234">
        <v>3074.75</v>
      </c>
      <c r="T604" s="227" t="s">
        <v>1581</v>
      </c>
      <c r="U604" s="496">
        <v>92</v>
      </c>
      <c r="V604" s="129" t="s">
        <v>686</v>
      </c>
      <c r="W604" s="158" t="s">
        <v>407</v>
      </c>
      <c r="X604" s="92" t="s">
        <v>408</v>
      </c>
      <c r="Y604" s="263">
        <v>3600700774831</v>
      </c>
      <c r="Z604" s="228" t="s">
        <v>1581</v>
      </c>
      <c r="AA604" s="54">
        <v>15812.45</v>
      </c>
      <c r="AB604" s="55">
        <v>14525.45</v>
      </c>
      <c r="AC604" s="56"/>
      <c r="AD604" s="175">
        <v>863</v>
      </c>
      <c r="AE604" s="175">
        <v>424</v>
      </c>
      <c r="AF604" s="55"/>
      <c r="AG604" s="55"/>
      <c r="AH604" s="55"/>
      <c r="AI604" s="55"/>
      <c r="AJ604" s="55"/>
      <c r="AK604" s="55"/>
      <c r="AL604" s="55"/>
      <c r="AM604" s="57"/>
      <c r="AN604" s="57"/>
      <c r="AO604" s="57"/>
      <c r="AP604" s="57"/>
      <c r="AQ604" s="58"/>
      <c r="AR604" s="58"/>
      <c r="AS604" s="57"/>
      <c r="AT604" s="57"/>
      <c r="AU604" s="57"/>
      <c r="AV604" s="147"/>
      <c r="AW604" s="57"/>
      <c r="AX604" s="57">
        <v>0</v>
      </c>
      <c r="AY604" s="58"/>
      <c r="AZ604" s="58">
        <v>0</v>
      </c>
      <c r="BA604" s="74">
        <v>0</v>
      </c>
      <c r="BB604" s="58">
        <v>18887.2</v>
      </c>
      <c r="BC604" s="58">
        <v>3074.75</v>
      </c>
      <c r="BD604" s="252"/>
      <c r="BE604" s="170">
        <v>92</v>
      </c>
      <c r="BF604" s="101" t="s">
        <v>2959</v>
      </c>
      <c r="BG604" s="158" t="s">
        <v>407</v>
      </c>
      <c r="BH604" s="92" t="s">
        <v>408</v>
      </c>
      <c r="BI604" s="124">
        <v>14525.45</v>
      </c>
      <c r="BJ604" s="124">
        <v>14525.45</v>
      </c>
      <c r="BK604" s="124">
        <v>0</v>
      </c>
      <c r="BL604" s="158"/>
      <c r="BM604" s="59"/>
      <c r="BN604" s="60"/>
      <c r="BO604" s="60"/>
      <c r="BP604" s="48"/>
      <c r="BQ604" s="368" t="s">
        <v>2007</v>
      </c>
      <c r="BR604" s="380" t="s">
        <v>786</v>
      </c>
      <c r="BS604" s="381" t="s">
        <v>51</v>
      </c>
      <c r="BT604" s="382" t="s">
        <v>719</v>
      </c>
      <c r="BU604" s="383" t="s">
        <v>719</v>
      </c>
      <c r="BV604" s="383" t="s">
        <v>1581</v>
      </c>
      <c r="BW604" s="384">
        <v>60140</v>
      </c>
      <c r="BX604" s="385" t="s">
        <v>1538</v>
      </c>
      <c r="BZ604" s="495">
        <v>719</v>
      </c>
      <c r="CA604" s="320" t="b">
        <f>EXACT(A604,CH604)</f>
        <v>1</v>
      </c>
      <c r="CB604" s="318" t="b">
        <f>EXACT(D604,CF604)</f>
        <v>1</v>
      </c>
      <c r="CC604" s="318" t="b">
        <f>EXACT(E604,CG604)</f>
        <v>1</v>
      </c>
      <c r="CD604" s="502">
        <f>+S604-BC604</f>
        <v>0</v>
      </c>
      <c r="CE604" s="86" t="s">
        <v>686</v>
      </c>
      <c r="CF604" s="51" t="s">
        <v>407</v>
      </c>
      <c r="CG604" s="51" t="s">
        <v>408</v>
      </c>
      <c r="CH604" s="312">
        <v>3600700774831</v>
      </c>
      <c r="CM604" s="273"/>
      <c r="CO604" s="158"/>
    </row>
    <row r="605" spans="1:93">
      <c r="A605" s="452" t="s">
        <v>4602</v>
      </c>
      <c r="B605" s="83" t="s">
        <v>709</v>
      </c>
      <c r="C605" s="129" t="s">
        <v>686</v>
      </c>
      <c r="D605" s="158" t="s">
        <v>3421</v>
      </c>
      <c r="E605" s="92" t="s">
        <v>3422</v>
      </c>
      <c r="F605" s="452" t="s">
        <v>4602</v>
      </c>
      <c r="G605" s="59" t="s">
        <v>1580</v>
      </c>
      <c r="H605" s="449" t="s">
        <v>3507</v>
      </c>
      <c r="I605" s="234">
        <v>32974.400000000001</v>
      </c>
      <c r="J605" s="234">
        <v>0</v>
      </c>
      <c r="K605" s="234">
        <v>23.85</v>
      </c>
      <c r="L605" s="234">
        <v>0</v>
      </c>
      <c r="M605" s="85">
        <v>0</v>
      </c>
      <c r="N605" s="85">
        <v>0</v>
      </c>
      <c r="O605" s="234">
        <v>0</v>
      </c>
      <c r="P605" s="234">
        <v>212.41</v>
      </c>
      <c r="Q605" s="234">
        <v>0</v>
      </c>
      <c r="R605" s="234">
        <v>17247</v>
      </c>
      <c r="S605" s="234">
        <v>15538.84</v>
      </c>
      <c r="T605" s="227" t="s">
        <v>1581</v>
      </c>
      <c r="U605" s="496">
        <v>1066</v>
      </c>
      <c r="V605" s="129" t="s">
        <v>686</v>
      </c>
      <c r="W605" s="158" t="s">
        <v>3421</v>
      </c>
      <c r="X605" s="92" t="s">
        <v>3422</v>
      </c>
      <c r="Y605" s="262">
        <v>3600700776876</v>
      </c>
      <c r="Z605" s="228" t="s">
        <v>1581</v>
      </c>
      <c r="AA605" s="266">
        <v>17459.41</v>
      </c>
      <c r="AB605" s="66">
        <v>15960</v>
      </c>
      <c r="AC605" s="65"/>
      <c r="AD605" s="266">
        <v>863</v>
      </c>
      <c r="AE605" s="266">
        <v>424</v>
      </c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148"/>
      <c r="AW605" s="65"/>
      <c r="AX605" s="65">
        <v>0</v>
      </c>
      <c r="AY605" s="66"/>
      <c r="AZ605" s="66">
        <v>212.41</v>
      </c>
      <c r="BA605" s="74">
        <v>0</v>
      </c>
      <c r="BB605" s="66">
        <v>32998.25</v>
      </c>
      <c r="BC605" s="66">
        <v>15538.84</v>
      </c>
      <c r="BD605" s="252"/>
      <c r="BE605" s="170">
        <v>1067</v>
      </c>
      <c r="BF605" s="101" t="s">
        <v>3586</v>
      </c>
      <c r="BG605" s="158" t="s">
        <v>3421</v>
      </c>
      <c r="BH605" s="92" t="s">
        <v>3422</v>
      </c>
      <c r="BI605" s="169">
        <v>15960</v>
      </c>
      <c r="BJ605" s="124">
        <v>15960</v>
      </c>
      <c r="BK605" s="124">
        <v>0</v>
      </c>
      <c r="BL605" s="158"/>
      <c r="BM605" s="48"/>
      <c r="BN605" s="67"/>
      <c r="BO605" s="67"/>
      <c r="BP605" s="48"/>
      <c r="BQ605" s="368">
        <v>58</v>
      </c>
      <c r="BR605" s="380" t="s">
        <v>738</v>
      </c>
      <c r="BS605" s="381" t="s">
        <v>709</v>
      </c>
      <c r="BT605" s="382" t="s">
        <v>719</v>
      </c>
      <c r="BU605" s="383" t="s">
        <v>719</v>
      </c>
      <c r="BV605" s="384" t="s">
        <v>1581</v>
      </c>
      <c r="BW605" s="384">
        <v>60140</v>
      </c>
      <c r="BX605" s="385" t="s">
        <v>3688</v>
      </c>
      <c r="BY605" s="51"/>
      <c r="BZ605" s="475">
        <v>92</v>
      </c>
      <c r="CA605" s="320" t="b">
        <f>EXACT(A605,CH605)</f>
        <v>1</v>
      </c>
      <c r="CB605" s="318" t="b">
        <f>EXACT(D605,CF605)</f>
        <v>1</v>
      </c>
      <c r="CC605" s="318" t="b">
        <f>EXACT(E605,CG605)</f>
        <v>1</v>
      </c>
      <c r="CD605" s="502">
        <f>+S604-BC604</f>
        <v>0</v>
      </c>
      <c r="CE605" s="17" t="s">
        <v>686</v>
      </c>
      <c r="CF605" s="17" t="s">
        <v>3421</v>
      </c>
      <c r="CG605" s="103" t="s">
        <v>3422</v>
      </c>
      <c r="CH605" s="275">
        <v>3600700776876</v>
      </c>
    </row>
    <row r="606" spans="1:93">
      <c r="A606" s="452" t="s">
        <v>7449</v>
      </c>
      <c r="B606" s="83" t="s">
        <v>709</v>
      </c>
      <c r="C606" s="237" t="s">
        <v>686</v>
      </c>
      <c r="D606" s="86" t="s">
        <v>1181</v>
      </c>
      <c r="E606" s="86" t="s">
        <v>591</v>
      </c>
      <c r="F606" s="452" t="s">
        <v>7449</v>
      </c>
      <c r="G606" s="59" t="s">
        <v>1580</v>
      </c>
      <c r="H606" s="283" t="s">
        <v>6903</v>
      </c>
      <c r="I606" s="244">
        <v>37353.17</v>
      </c>
      <c r="J606" s="310">
        <v>0</v>
      </c>
      <c r="K606" s="81">
        <v>0</v>
      </c>
      <c r="L606" s="81">
        <v>0</v>
      </c>
      <c r="M606" s="85">
        <v>0</v>
      </c>
      <c r="N606" s="81">
        <v>0</v>
      </c>
      <c r="O606" s="81">
        <v>0</v>
      </c>
      <c r="P606" s="85">
        <v>523.83000000000004</v>
      </c>
      <c r="Q606" s="81">
        <v>0</v>
      </c>
      <c r="R606" s="85">
        <v>14242.8</v>
      </c>
      <c r="S606" s="81">
        <v>22586.539999999997</v>
      </c>
      <c r="T606" s="227" t="s">
        <v>1581</v>
      </c>
      <c r="U606" s="496">
        <v>531</v>
      </c>
      <c r="V606" s="237" t="s">
        <v>686</v>
      </c>
      <c r="W606" s="86" t="s">
        <v>1181</v>
      </c>
      <c r="X606" s="422" t="s">
        <v>591</v>
      </c>
      <c r="Y606" s="261">
        <v>3600700780491</v>
      </c>
      <c r="Z606" s="228" t="s">
        <v>1581</v>
      </c>
      <c r="AA606" s="266">
        <v>14766.63</v>
      </c>
      <c r="AB606" s="65">
        <v>11155</v>
      </c>
      <c r="AC606" s="65"/>
      <c r="AD606" s="65">
        <v>863</v>
      </c>
      <c r="AE606" s="65"/>
      <c r="AF606" s="65">
        <v>2224.8000000000002</v>
      </c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148"/>
      <c r="AW606" s="65"/>
      <c r="AX606" s="65">
        <v>0</v>
      </c>
      <c r="AY606" s="65"/>
      <c r="AZ606" s="65">
        <v>523.83000000000004</v>
      </c>
      <c r="BA606" s="57">
        <v>0</v>
      </c>
      <c r="BB606" s="65">
        <v>37353.17</v>
      </c>
      <c r="BC606" s="65">
        <v>22586.54</v>
      </c>
      <c r="BD606" s="260"/>
      <c r="BE606" s="170">
        <v>532</v>
      </c>
      <c r="BF606" s="163" t="s">
        <v>7055</v>
      </c>
      <c r="BG606" s="86" t="s">
        <v>1181</v>
      </c>
      <c r="BH606" s="86" t="s">
        <v>591</v>
      </c>
      <c r="BI606" s="171">
        <v>11155</v>
      </c>
      <c r="BJ606" s="172">
        <v>11155</v>
      </c>
      <c r="BK606" s="171">
        <v>0</v>
      </c>
      <c r="BL606" s="86"/>
      <c r="BM606" s="48"/>
      <c r="BN606" s="67"/>
      <c r="BO606" s="67"/>
      <c r="BP606" s="48"/>
      <c r="BQ606" s="368">
        <v>233</v>
      </c>
      <c r="BR606" s="380" t="s">
        <v>738</v>
      </c>
      <c r="BS606" s="381" t="s">
        <v>709</v>
      </c>
      <c r="BT606" s="383" t="s">
        <v>719</v>
      </c>
      <c r="BU606" s="383" t="s">
        <v>719</v>
      </c>
      <c r="BV606" s="383" t="s">
        <v>1581</v>
      </c>
      <c r="BW606" s="383">
        <v>60140</v>
      </c>
      <c r="BX606" s="385" t="s">
        <v>7254</v>
      </c>
      <c r="BZ606" s="495">
        <v>1065</v>
      </c>
      <c r="CA606" s="320" t="b">
        <f>EXACT(A606,CH606)</f>
        <v>1</v>
      </c>
      <c r="CB606" s="318" t="b">
        <f>EXACT(D606,CF606)</f>
        <v>1</v>
      </c>
      <c r="CC606" s="318" t="b">
        <f>EXACT(E606,CG606)</f>
        <v>1</v>
      </c>
      <c r="CD606" s="502">
        <f>+S605-BC605</f>
        <v>0</v>
      </c>
      <c r="CE606" s="292" t="s">
        <v>686</v>
      </c>
      <c r="CF606" s="292" t="s">
        <v>1181</v>
      </c>
      <c r="CG606" s="293" t="s">
        <v>591</v>
      </c>
      <c r="CH606" s="313">
        <v>3600700780491</v>
      </c>
      <c r="CI606" s="303"/>
      <c r="CJ606" s="292"/>
      <c r="CK606" s="304"/>
      <c r="CL606" s="292"/>
      <c r="CM606" s="305"/>
      <c r="CN606" s="292"/>
      <c r="CO606" s="294"/>
    </row>
    <row r="607" spans="1:93">
      <c r="A607" s="452" t="s">
        <v>4438</v>
      </c>
      <c r="B607" s="83" t="s">
        <v>709</v>
      </c>
      <c r="C607" s="129" t="s">
        <v>686</v>
      </c>
      <c r="D607" s="158" t="s">
        <v>515</v>
      </c>
      <c r="E607" s="92" t="s">
        <v>516</v>
      </c>
      <c r="F607" s="452" t="s">
        <v>4438</v>
      </c>
      <c r="G607" s="59" t="s">
        <v>1580</v>
      </c>
      <c r="H607" s="449" t="s">
        <v>1984</v>
      </c>
      <c r="I607" s="234">
        <v>25490.400000000001</v>
      </c>
      <c r="J607" s="234">
        <v>0</v>
      </c>
      <c r="K607" s="234">
        <v>134.25</v>
      </c>
      <c r="L607" s="234">
        <v>0</v>
      </c>
      <c r="M607" s="85">
        <v>1948</v>
      </c>
      <c r="N607" s="85">
        <v>0</v>
      </c>
      <c r="O607" s="234">
        <v>0</v>
      </c>
      <c r="P607" s="234">
        <v>0</v>
      </c>
      <c r="Q607" s="234">
        <v>0</v>
      </c>
      <c r="R607" s="234">
        <v>17563</v>
      </c>
      <c r="S607" s="234">
        <v>10009.650000000001</v>
      </c>
      <c r="T607" s="227" t="s">
        <v>1581</v>
      </c>
      <c r="U607" s="496">
        <v>1232</v>
      </c>
      <c r="V607" s="129" t="s">
        <v>686</v>
      </c>
      <c r="W607" s="158" t="s">
        <v>515</v>
      </c>
      <c r="X607" s="92" t="s">
        <v>516</v>
      </c>
      <c r="Y607" s="262">
        <v>3600700781411</v>
      </c>
      <c r="Z607" s="228" t="s">
        <v>1581</v>
      </c>
      <c r="AA607" s="55">
        <v>17563</v>
      </c>
      <c r="AB607" s="55">
        <v>16700</v>
      </c>
      <c r="AC607" s="59"/>
      <c r="AD607" s="175">
        <v>863</v>
      </c>
      <c r="AE607" s="175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148"/>
      <c r="AW607" s="59"/>
      <c r="AX607" s="55">
        <v>0</v>
      </c>
      <c r="AY607" s="59"/>
      <c r="AZ607" s="55">
        <v>0</v>
      </c>
      <c r="BA607" s="74">
        <v>0</v>
      </c>
      <c r="BB607" s="55">
        <v>27572.65</v>
      </c>
      <c r="BC607" s="55">
        <v>10009.650000000001</v>
      </c>
      <c r="BD607" s="252"/>
      <c r="BE607" s="170">
        <v>1234</v>
      </c>
      <c r="BF607" s="101" t="s">
        <v>100</v>
      </c>
      <c r="BG607" s="158" t="s">
        <v>515</v>
      </c>
      <c r="BH607" s="92" t="s">
        <v>516</v>
      </c>
      <c r="BI607" s="140">
        <v>16700</v>
      </c>
      <c r="BJ607" s="140">
        <v>16700</v>
      </c>
      <c r="BK607" s="124">
        <v>0</v>
      </c>
      <c r="BL607" s="158"/>
      <c r="BM607" s="59"/>
      <c r="BN607" s="59"/>
      <c r="BO607" s="59"/>
      <c r="BP607" s="59"/>
      <c r="BQ607" s="369">
        <v>140</v>
      </c>
      <c r="BR607" s="380" t="s">
        <v>786</v>
      </c>
      <c r="BS607" s="381" t="s">
        <v>709</v>
      </c>
      <c r="BT607" s="382" t="s">
        <v>719</v>
      </c>
      <c r="BU607" s="383" t="s">
        <v>719</v>
      </c>
      <c r="BV607" s="383" t="s">
        <v>1581</v>
      </c>
      <c r="BW607" s="383">
        <v>60140</v>
      </c>
      <c r="BX607" s="385" t="s">
        <v>1492</v>
      </c>
      <c r="BY607" s="71"/>
      <c r="BZ607" s="475">
        <v>532</v>
      </c>
      <c r="CA607" s="320" t="b">
        <f>EXACT(A607,CH607)</f>
        <v>1</v>
      </c>
      <c r="CB607" s="318" t="b">
        <f>EXACT(D607,CF607)</f>
        <v>1</v>
      </c>
      <c r="CC607" s="318" t="b">
        <f>EXACT(E607,CG607)</f>
        <v>1</v>
      </c>
      <c r="CD607" s="502">
        <f>+S606-BC606</f>
        <v>0</v>
      </c>
      <c r="CE607" s="51" t="s">
        <v>686</v>
      </c>
      <c r="CF607" s="51" t="s">
        <v>515</v>
      </c>
      <c r="CG607" s="51" t="s">
        <v>516</v>
      </c>
      <c r="CH607" s="312">
        <v>3600700781411</v>
      </c>
      <c r="CL607" s="51"/>
      <c r="CM607" s="273"/>
      <c r="CO607" s="157"/>
    </row>
    <row r="608" spans="1:93">
      <c r="A608" s="452" t="s">
        <v>4518</v>
      </c>
      <c r="B608" s="83" t="s">
        <v>709</v>
      </c>
      <c r="C608" s="129" t="s">
        <v>686</v>
      </c>
      <c r="D608" s="158" t="s">
        <v>411</v>
      </c>
      <c r="E608" s="92" t="s">
        <v>412</v>
      </c>
      <c r="F608" s="452" t="s">
        <v>4518</v>
      </c>
      <c r="G608" s="59" t="s">
        <v>1580</v>
      </c>
      <c r="H608" s="449" t="s">
        <v>1756</v>
      </c>
      <c r="I608" s="234">
        <v>22807.200000000001</v>
      </c>
      <c r="J608" s="234">
        <v>0</v>
      </c>
      <c r="K608" s="234">
        <v>75.150000000000006</v>
      </c>
      <c r="L608" s="234">
        <v>0</v>
      </c>
      <c r="M608" s="85">
        <v>2097</v>
      </c>
      <c r="N608" s="85">
        <v>0</v>
      </c>
      <c r="O608" s="234">
        <v>0</v>
      </c>
      <c r="P608" s="234">
        <v>0</v>
      </c>
      <c r="Q608" s="234">
        <v>0</v>
      </c>
      <c r="R608" s="234">
        <v>3681</v>
      </c>
      <c r="S608" s="234">
        <v>21298.350000000002</v>
      </c>
      <c r="T608" s="227" t="s">
        <v>1581</v>
      </c>
      <c r="U608" s="496">
        <v>165</v>
      </c>
      <c r="V608" s="129" t="s">
        <v>686</v>
      </c>
      <c r="W608" s="158" t="s">
        <v>411</v>
      </c>
      <c r="X608" s="92" t="s">
        <v>412</v>
      </c>
      <c r="Y608" s="263">
        <v>3600700781527</v>
      </c>
      <c r="Z608" s="228" t="s">
        <v>1581</v>
      </c>
      <c r="AA608" s="266">
        <v>3681</v>
      </c>
      <c r="AB608" s="65">
        <v>1955</v>
      </c>
      <c r="AC608" s="65"/>
      <c r="AD608" s="65">
        <v>1726</v>
      </c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148"/>
      <c r="AW608" s="65"/>
      <c r="AX608" s="65">
        <v>0</v>
      </c>
      <c r="AY608" s="65"/>
      <c r="AZ608" s="65">
        <v>0</v>
      </c>
      <c r="BA608" s="57">
        <v>0</v>
      </c>
      <c r="BB608" s="65">
        <v>24979.350000000002</v>
      </c>
      <c r="BC608" s="65">
        <v>21298.350000000002</v>
      </c>
      <c r="BD608" s="252"/>
      <c r="BE608" s="170">
        <v>165</v>
      </c>
      <c r="BF608" s="163" t="s">
        <v>1707</v>
      </c>
      <c r="BG608" s="158" t="s">
        <v>411</v>
      </c>
      <c r="BH608" s="92" t="s">
        <v>412</v>
      </c>
      <c r="BI608" s="171">
        <v>1955</v>
      </c>
      <c r="BJ608" s="172">
        <v>1955</v>
      </c>
      <c r="BK608" s="171">
        <v>0</v>
      </c>
      <c r="BL608" s="86"/>
      <c r="BM608" s="48"/>
      <c r="BN608" s="67"/>
      <c r="BO608" s="67"/>
      <c r="BP608" s="48"/>
      <c r="BQ608" s="368">
        <v>333</v>
      </c>
      <c r="BR608" s="380" t="s">
        <v>786</v>
      </c>
      <c r="BS608" s="381" t="s">
        <v>709</v>
      </c>
      <c r="BT608" s="382" t="s">
        <v>719</v>
      </c>
      <c r="BU608" s="383" t="s">
        <v>719</v>
      </c>
      <c r="BV608" s="384" t="s">
        <v>1581</v>
      </c>
      <c r="BW608" s="384">
        <v>60140</v>
      </c>
      <c r="BX608" s="385" t="s">
        <v>1534</v>
      </c>
      <c r="BZ608" s="475">
        <v>1232</v>
      </c>
      <c r="CA608" s="320" t="b">
        <f>EXACT(A608,CH608)</f>
        <v>1</v>
      </c>
      <c r="CB608" s="318" t="b">
        <f>EXACT(D608,CF608)</f>
        <v>1</v>
      </c>
      <c r="CC608" s="318" t="b">
        <f>EXACT(E608,CG608)</f>
        <v>1</v>
      </c>
      <c r="CD608" s="502">
        <f>+S608-BC608</f>
        <v>0</v>
      </c>
      <c r="CE608" s="17" t="s">
        <v>686</v>
      </c>
      <c r="CF608" s="17" t="s">
        <v>411</v>
      </c>
      <c r="CG608" s="103" t="s">
        <v>412</v>
      </c>
      <c r="CH608" s="275">
        <v>3600700781527</v>
      </c>
    </row>
    <row r="609" spans="1:93">
      <c r="A609" s="452" t="s">
        <v>4319</v>
      </c>
      <c r="B609" s="83" t="s">
        <v>709</v>
      </c>
      <c r="C609" s="129" t="s">
        <v>672</v>
      </c>
      <c r="D609" s="158" t="s">
        <v>675</v>
      </c>
      <c r="E609" s="92" t="s">
        <v>2541</v>
      </c>
      <c r="F609" s="452" t="s">
        <v>4319</v>
      </c>
      <c r="G609" s="59" t="s">
        <v>1580</v>
      </c>
      <c r="H609" s="449" t="s">
        <v>3436</v>
      </c>
      <c r="I609" s="234">
        <v>50208</v>
      </c>
      <c r="J609" s="234">
        <v>0</v>
      </c>
      <c r="K609" s="234">
        <v>62.63</v>
      </c>
      <c r="L609" s="234">
        <v>0</v>
      </c>
      <c r="M609" s="85">
        <v>0</v>
      </c>
      <c r="N609" s="85">
        <v>0</v>
      </c>
      <c r="O609" s="234">
        <v>0</v>
      </c>
      <c r="P609" s="234">
        <v>1818.73</v>
      </c>
      <c r="Q609" s="234">
        <v>0</v>
      </c>
      <c r="R609" s="234">
        <v>28162</v>
      </c>
      <c r="S609" s="234">
        <v>20289.899999999998</v>
      </c>
      <c r="T609" s="227" t="s">
        <v>1581</v>
      </c>
      <c r="U609" s="496">
        <v>4</v>
      </c>
      <c r="V609" s="129" t="s">
        <v>672</v>
      </c>
      <c r="W609" s="158" t="s">
        <v>675</v>
      </c>
      <c r="X609" s="92" t="s">
        <v>2541</v>
      </c>
      <c r="Y609" s="262">
        <v>3600700781543</v>
      </c>
      <c r="Z609" s="228" t="s">
        <v>1581</v>
      </c>
      <c r="AA609" s="266">
        <v>29980.73</v>
      </c>
      <c r="AB609" s="66">
        <v>21475</v>
      </c>
      <c r="AC609" s="65"/>
      <c r="AD609" s="266">
        <v>863</v>
      </c>
      <c r="AE609" s="266">
        <v>424</v>
      </c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>
        <v>5400</v>
      </c>
      <c r="AS609" s="65"/>
      <c r="AT609" s="65"/>
      <c r="AU609" s="65"/>
      <c r="AV609" s="148"/>
      <c r="AW609" s="65"/>
      <c r="AX609" s="65">
        <v>0</v>
      </c>
      <c r="AY609" s="66"/>
      <c r="AZ609" s="66">
        <v>1818.73</v>
      </c>
      <c r="BA609" s="74">
        <v>0</v>
      </c>
      <c r="BB609" s="66">
        <v>50270.63</v>
      </c>
      <c r="BC609" s="66">
        <v>20289.899999999998</v>
      </c>
      <c r="BD609" s="252"/>
      <c r="BE609" s="170">
        <v>4</v>
      </c>
      <c r="BF609" s="101" t="s">
        <v>3521</v>
      </c>
      <c r="BG609" s="158" t="s">
        <v>675</v>
      </c>
      <c r="BH609" s="92" t="s">
        <v>2541</v>
      </c>
      <c r="BI609" s="169">
        <v>21475</v>
      </c>
      <c r="BJ609" s="124">
        <v>21475</v>
      </c>
      <c r="BK609" s="124">
        <v>0</v>
      </c>
      <c r="BL609" s="158"/>
      <c r="BM609" s="48"/>
      <c r="BN609" s="67"/>
      <c r="BO609" s="67"/>
      <c r="BP609" s="59"/>
      <c r="BQ609" s="369" t="s">
        <v>3706</v>
      </c>
      <c r="BR609" s="380">
        <v>2</v>
      </c>
      <c r="BS609" s="381" t="s">
        <v>709</v>
      </c>
      <c r="BT609" s="383" t="s">
        <v>707</v>
      </c>
      <c r="BU609" s="383" t="s">
        <v>707</v>
      </c>
      <c r="BV609" s="383" t="s">
        <v>1581</v>
      </c>
      <c r="BW609" s="383">
        <v>60220</v>
      </c>
      <c r="BX609" s="385"/>
      <c r="BZ609" s="495">
        <v>165</v>
      </c>
      <c r="CA609" s="320" t="b">
        <f>EXACT(A609,CH609)</f>
        <v>1</v>
      </c>
      <c r="CB609" s="318" t="b">
        <f>EXACT(D609,CF609)</f>
        <v>1</v>
      </c>
      <c r="CC609" s="318" t="b">
        <f>EXACT(E609,CG609)</f>
        <v>1</v>
      </c>
      <c r="CD609" s="502">
        <f>+S609-BC609</f>
        <v>0</v>
      </c>
      <c r="CE609" s="17" t="s">
        <v>672</v>
      </c>
      <c r="CF609" s="17" t="s">
        <v>675</v>
      </c>
      <c r="CG609" s="103" t="s">
        <v>2541</v>
      </c>
      <c r="CH609" s="275">
        <v>3600700781543</v>
      </c>
      <c r="CI609" s="51"/>
      <c r="CL609" s="51"/>
      <c r="CM609" s="273"/>
      <c r="CO609" s="157"/>
    </row>
    <row r="610" spans="1:93">
      <c r="A610" s="452" t="s">
        <v>4748</v>
      </c>
      <c r="B610" s="83" t="s">
        <v>709</v>
      </c>
      <c r="C610" s="129" t="s">
        <v>686</v>
      </c>
      <c r="D610" s="158" t="s">
        <v>2540</v>
      </c>
      <c r="E610" s="92" t="s">
        <v>2541</v>
      </c>
      <c r="F610" s="452" t="s">
        <v>4748</v>
      </c>
      <c r="G610" s="59" t="s">
        <v>1580</v>
      </c>
      <c r="H610" s="449" t="s">
        <v>2576</v>
      </c>
      <c r="I610" s="234">
        <v>24407.83</v>
      </c>
      <c r="J610" s="234">
        <v>0</v>
      </c>
      <c r="K610" s="234">
        <v>59.63</v>
      </c>
      <c r="L610" s="234">
        <v>0</v>
      </c>
      <c r="M610" s="85">
        <v>976</v>
      </c>
      <c r="N610" s="85">
        <v>0</v>
      </c>
      <c r="O610" s="234">
        <v>0</v>
      </c>
      <c r="P610" s="234">
        <v>0</v>
      </c>
      <c r="Q610" s="234">
        <v>0</v>
      </c>
      <c r="R610" s="234">
        <v>18692.400000000001</v>
      </c>
      <c r="S610" s="234">
        <v>6751.0600000000013</v>
      </c>
      <c r="T610" s="227" t="s">
        <v>1581</v>
      </c>
      <c r="U610" s="496">
        <v>829</v>
      </c>
      <c r="V610" s="129" t="s">
        <v>686</v>
      </c>
      <c r="W610" s="158" t="s">
        <v>2540</v>
      </c>
      <c r="X610" s="92" t="s">
        <v>2541</v>
      </c>
      <c r="Y610" s="262">
        <v>3600700781551</v>
      </c>
      <c r="Z610" s="228" t="s">
        <v>1581</v>
      </c>
      <c r="AA610" s="266">
        <v>18692.400000000001</v>
      </c>
      <c r="AB610" s="65">
        <v>16125</v>
      </c>
      <c r="AC610" s="65"/>
      <c r="AD610" s="65">
        <v>863</v>
      </c>
      <c r="AE610" s="65">
        <v>424</v>
      </c>
      <c r="AF610" s="65">
        <v>1280.4000000000001</v>
      </c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148"/>
      <c r="AW610" s="65"/>
      <c r="AX610" s="65">
        <v>0</v>
      </c>
      <c r="AY610" s="65"/>
      <c r="AZ610" s="65">
        <v>0</v>
      </c>
      <c r="BA610" s="57">
        <v>0</v>
      </c>
      <c r="BB610" s="65">
        <v>25443.460000000003</v>
      </c>
      <c r="BC610" s="65">
        <v>6751.0600000000013</v>
      </c>
      <c r="BD610" s="252"/>
      <c r="BE610" s="170">
        <v>830</v>
      </c>
      <c r="BF610" s="163" t="s">
        <v>2599</v>
      </c>
      <c r="BG610" s="158" t="s">
        <v>2540</v>
      </c>
      <c r="BH610" s="92" t="s">
        <v>2541</v>
      </c>
      <c r="BI610" s="171">
        <v>16125</v>
      </c>
      <c r="BJ610" s="172">
        <v>16125</v>
      </c>
      <c r="BK610" s="171">
        <v>0</v>
      </c>
      <c r="BL610" s="86"/>
      <c r="BM610" s="48"/>
      <c r="BN610" s="67"/>
      <c r="BO610" s="67"/>
      <c r="BP610" s="48"/>
      <c r="BQ610" s="368">
        <v>89</v>
      </c>
      <c r="BR610" s="380" t="s">
        <v>709</v>
      </c>
      <c r="BS610" s="381" t="s">
        <v>2645</v>
      </c>
      <c r="BT610" s="382" t="s">
        <v>719</v>
      </c>
      <c r="BU610" s="383" t="s">
        <v>719</v>
      </c>
      <c r="BV610" s="384" t="s">
        <v>1581</v>
      </c>
      <c r="BW610" s="384">
        <v>60140</v>
      </c>
      <c r="BX610" s="385" t="s">
        <v>2646</v>
      </c>
      <c r="BZ610" s="475">
        <v>4</v>
      </c>
      <c r="CA610" s="320" t="b">
        <f>EXACT(A610,CH610)</f>
        <v>1</v>
      </c>
      <c r="CB610" s="318" t="b">
        <f>EXACT(D610,CF610)</f>
        <v>1</v>
      </c>
      <c r="CC610" s="318" t="b">
        <f>EXACT(E610,CG610)</f>
        <v>1</v>
      </c>
      <c r="CD610" s="502">
        <f>+S609-BC609</f>
        <v>0</v>
      </c>
      <c r="CE610" s="17" t="s">
        <v>686</v>
      </c>
      <c r="CF610" s="157" t="s">
        <v>2540</v>
      </c>
      <c r="CG610" s="103" t="s">
        <v>2541</v>
      </c>
      <c r="CH610" s="275">
        <v>3600700781551</v>
      </c>
      <c r="CI610" s="51"/>
      <c r="CJ610" s="51"/>
      <c r="CL610" s="51"/>
      <c r="CM610" s="273"/>
      <c r="CO610" s="157"/>
    </row>
    <row r="611" spans="1:93">
      <c r="A611" s="452" t="s">
        <v>7836</v>
      </c>
      <c r="B611" s="83" t="s">
        <v>709</v>
      </c>
      <c r="C611" s="87" t="s">
        <v>686</v>
      </c>
      <c r="D611" s="158" t="s">
        <v>1231</v>
      </c>
      <c r="E611" s="92" t="s">
        <v>7728</v>
      </c>
      <c r="F611" s="452" t="s">
        <v>7836</v>
      </c>
      <c r="G611" s="59" t="s">
        <v>1580</v>
      </c>
      <c r="H611" s="449" t="s">
        <v>7953</v>
      </c>
      <c r="I611" s="234">
        <v>46215</v>
      </c>
      <c r="J611" s="234">
        <v>0</v>
      </c>
      <c r="K611" s="234">
        <v>0</v>
      </c>
      <c r="L611" s="234">
        <v>0</v>
      </c>
      <c r="M611" s="85">
        <v>0</v>
      </c>
      <c r="N611" s="85">
        <v>0</v>
      </c>
      <c r="O611" s="234">
        <v>0</v>
      </c>
      <c r="P611" s="234">
        <v>1413.16</v>
      </c>
      <c r="Q611" s="234">
        <v>0</v>
      </c>
      <c r="R611" s="234">
        <v>22683</v>
      </c>
      <c r="S611" s="234">
        <v>16318.84</v>
      </c>
      <c r="T611" s="227" t="s">
        <v>1581</v>
      </c>
      <c r="U611" s="496">
        <v>955</v>
      </c>
      <c r="V611" s="87" t="s">
        <v>686</v>
      </c>
      <c r="W611" s="158" t="s">
        <v>1231</v>
      </c>
      <c r="X611" s="92" t="s">
        <v>7728</v>
      </c>
      <c r="Y611" s="264" t="s">
        <v>7836</v>
      </c>
      <c r="Z611" s="228" t="s">
        <v>1581</v>
      </c>
      <c r="AA611" s="266">
        <v>29896.16</v>
      </c>
      <c r="AB611" s="66">
        <v>21820</v>
      </c>
      <c r="AC611" s="65"/>
      <c r="AD611" s="266">
        <v>863</v>
      </c>
      <c r="AE611" s="266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>
        <v>0</v>
      </c>
      <c r="AS611" s="65"/>
      <c r="AT611" s="65"/>
      <c r="AU611" s="65"/>
      <c r="AV611" s="148"/>
      <c r="AW611" s="65"/>
      <c r="AX611" s="65">
        <v>5800</v>
      </c>
      <c r="AY611" s="66"/>
      <c r="AZ611" s="66">
        <v>1413.16</v>
      </c>
      <c r="BA611" s="74">
        <v>0</v>
      </c>
      <c r="BB611" s="66">
        <v>46215</v>
      </c>
      <c r="BC611" s="66">
        <v>16318.84</v>
      </c>
      <c r="BD611" s="252"/>
      <c r="BE611" s="170">
        <v>956</v>
      </c>
      <c r="BF611" s="101" t="s">
        <v>8349</v>
      </c>
      <c r="BG611" s="158" t="s">
        <v>1231</v>
      </c>
      <c r="BH611" s="92" t="s">
        <v>7728</v>
      </c>
      <c r="BI611" s="169">
        <v>21820</v>
      </c>
      <c r="BJ611" s="124">
        <v>21820</v>
      </c>
      <c r="BK611" s="124">
        <v>0</v>
      </c>
      <c r="BL611" s="158"/>
      <c r="BM611" s="48"/>
      <c r="BN611" s="67"/>
      <c r="BO611" s="67"/>
      <c r="BP611" s="48"/>
      <c r="BQ611" s="368" t="s">
        <v>8048</v>
      </c>
      <c r="BR611" s="380">
        <v>15</v>
      </c>
      <c r="BS611" s="381" t="s">
        <v>709</v>
      </c>
      <c r="BT611" s="382" t="s">
        <v>719</v>
      </c>
      <c r="BU611" s="383" t="s">
        <v>719</v>
      </c>
      <c r="BV611" s="384" t="s">
        <v>1581</v>
      </c>
      <c r="BW611" s="384">
        <v>60140</v>
      </c>
      <c r="BX611" s="385" t="s">
        <v>8049</v>
      </c>
      <c r="BY611" s="62"/>
      <c r="BZ611" s="495">
        <v>829</v>
      </c>
      <c r="CA611" s="320" t="b">
        <f>EXACT(A611,CH611)</f>
        <v>1</v>
      </c>
      <c r="CB611" s="318" t="b">
        <f>EXACT(D611,CF611)</f>
        <v>1</v>
      </c>
      <c r="CC611" s="318" t="b">
        <f>EXACT(E611,CG611)</f>
        <v>1</v>
      </c>
      <c r="CD611" s="502">
        <f>+S610-BC610</f>
        <v>0</v>
      </c>
      <c r="CE611" s="86" t="s">
        <v>686</v>
      </c>
      <c r="CF611" s="17" t="s">
        <v>1231</v>
      </c>
      <c r="CG611" s="103" t="s">
        <v>7728</v>
      </c>
      <c r="CH611" s="275" t="s">
        <v>7836</v>
      </c>
      <c r="CM611" s="273"/>
      <c r="CO611" s="158"/>
    </row>
    <row r="612" spans="1:93">
      <c r="A612" s="451" t="s">
        <v>4356</v>
      </c>
      <c r="B612" s="83" t="s">
        <v>709</v>
      </c>
      <c r="C612" s="158" t="s">
        <v>672</v>
      </c>
      <c r="D612" s="158" t="s">
        <v>928</v>
      </c>
      <c r="E612" s="92" t="s">
        <v>929</v>
      </c>
      <c r="F612" s="451" t="s">
        <v>4356</v>
      </c>
      <c r="G612" s="59" t="s">
        <v>1580</v>
      </c>
      <c r="H612" s="449" t="s">
        <v>930</v>
      </c>
      <c r="I612" s="234">
        <v>8255</v>
      </c>
      <c r="J612" s="234">
        <v>0</v>
      </c>
      <c r="K612" s="234">
        <v>0</v>
      </c>
      <c r="L612" s="234">
        <v>0</v>
      </c>
      <c r="M612" s="85">
        <v>0</v>
      </c>
      <c r="N612" s="85">
        <v>0</v>
      </c>
      <c r="O612" s="234">
        <v>0</v>
      </c>
      <c r="P612" s="234">
        <v>0</v>
      </c>
      <c r="Q612" s="234">
        <v>0</v>
      </c>
      <c r="R612" s="234">
        <v>4400</v>
      </c>
      <c r="S612" s="234">
        <v>3301.08</v>
      </c>
      <c r="T612" s="227" t="s">
        <v>1581</v>
      </c>
      <c r="U612" s="496">
        <v>1468</v>
      </c>
      <c r="V612" s="158" t="s">
        <v>672</v>
      </c>
      <c r="W612" s="158" t="s">
        <v>928</v>
      </c>
      <c r="X612" s="92" t="s">
        <v>929</v>
      </c>
      <c r="Y612" s="262">
        <v>3600700783643</v>
      </c>
      <c r="Z612" s="228" t="s">
        <v>1581</v>
      </c>
      <c r="AA612" s="266">
        <v>4953.92</v>
      </c>
      <c r="AB612" s="65">
        <v>4400</v>
      </c>
      <c r="AC612" s="65"/>
      <c r="AD612" s="65">
        <v>0</v>
      </c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148"/>
      <c r="AW612" s="65"/>
      <c r="AX612" s="65">
        <v>553.91999999999996</v>
      </c>
      <c r="AY612" s="65"/>
      <c r="AZ612" s="65">
        <v>0</v>
      </c>
      <c r="BA612" s="57">
        <v>0</v>
      </c>
      <c r="BB612" s="65">
        <v>8255</v>
      </c>
      <c r="BC612" s="65">
        <v>3301.08</v>
      </c>
      <c r="BD612" s="252"/>
      <c r="BE612" s="170">
        <v>1471</v>
      </c>
      <c r="BF612" s="163" t="s">
        <v>944</v>
      </c>
      <c r="BG612" s="158" t="s">
        <v>928</v>
      </c>
      <c r="BH612" s="92" t="s">
        <v>929</v>
      </c>
      <c r="BI612" s="171">
        <v>4400</v>
      </c>
      <c r="BJ612" s="172">
        <v>4400</v>
      </c>
      <c r="BK612" s="171">
        <v>0</v>
      </c>
      <c r="BL612" s="86"/>
      <c r="BM612" s="48"/>
      <c r="BN612" s="67"/>
      <c r="BO612" s="67"/>
      <c r="BP612" s="48"/>
      <c r="BQ612" s="368">
        <v>229</v>
      </c>
      <c r="BR612" s="380" t="s">
        <v>738</v>
      </c>
      <c r="BS612" s="381" t="s">
        <v>709</v>
      </c>
      <c r="BT612" s="382" t="s">
        <v>719</v>
      </c>
      <c r="BU612" s="383" t="s">
        <v>719</v>
      </c>
      <c r="BV612" s="384" t="s">
        <v>1581</v>
      </c>
      <c r="BW612" s="384">
        <v>60140</v>
      </c>
      <c r="BX612" s="385" t="s">
        <v>946</v>
      </c>
      <c r="BZ612" s="495">
        <v>955</v>
      </c>
      <c r="CA612" s="320" t="b">
        <f>EXACT(A612,CH612)</f>
        <v>1</v>
      </c>
      <c r="CB612" s="318" t="b">
        <f>EXACT(D612,CF612)</f>
        <v>1</v>
      </c>
      <c r="CC612" s="318" t="b">
        <f>EXACT(E612,CG612)</f>
        <v>1</v>
      </c>
      <c r="CD612" s="502">
        <f>+S612-BC612</f>
        <v>0</v>
      </c>
      <c r="CE612" s="51" t="s">
        <v>672</v>
      </c>
      <c r="CF612" s="17" t="s">
        <v>928</v>
      </c>
      <c r="CG612" s="103" t="s">
        <v>929</v>
      </c>
      <c r="CH612" s="275">
        <v>3600700783643</v>
      </c>
      <c r="CJ612" s="51"/>
      <c r="CM612" s="273"/>
      <c r="CO612" s="157"/>
    </row>
    <row r="613" spans="1:93">
      <c r="A613" s="452" t="s">
        <v>4646</v>
      </c>
      <c r="B613" s="83" t="s">
        <v>709</v>
      </c>
      <c r="C613" s="158" t="s">
        <v>672</v>
      </c>
      <c r="D613" s="158" t="s">
        <v>2743</v>
      </c>
      <c r="E613" s="92" t="s">
        <v>1664</v>
      </c>
      <c r="F613" s="452" t="s">
        <v>4646</v>
      </c>
      <c r="G613" s="59" t="s">
        <v>1580</v>
      </c>
      <c r="H613" s="449" t="s">
        <v>2790</v>
      </c>
      <c r="I613" s="234">
        <v>48952.800000000003</v>
      </c>
      <c r="J613" s="234">
        <v>0</v>
      </c>
      <c r="K613" s="234">
        <v>62.63</v>
      </c>
      <c r="L613" s="234">
        <v>0</v>
      </c>
      <c r="M613" s="85">
        <v>1448</v>
      </c>
      <c r="N613" s="85">
        <v>0</v>
      </c>
      <c r="O613" s="234">
        <v>0</v>
      </c>
      <c r="P613" s="234">
        <v>1838.01</v>
      </c>
      <c r="Q613" s="234">
        <v>0</v>
      </c>
      <c r="R613" s="234">
        <v>26392</v>
      </c>
      <c r="S613" s="234">
        <v>22233.420000000002</v>
      </c>
      <c r="T613" s="227" t="s">
        <v>1581</v>
      </c>
      <c r="U613" s="496">
        <v>999</v>
      </c>
      <c r="V613" s="158" t="s">
        <v>672</v>
      </c>
      <c r="W613" s="158" t="s">
        <v>2743</v>
      </c>
      <c r="X613" s="92" t="s">
        <v>1664</v>
      </c>
      <c r="Y613" s="262">
        <v>3600700806031</v>
      </c>
      <c r="Z613" s="228" t="s">
        <v>1581</v>
      </c>
      <c r="AA613" s="54">
        <v>28230.01</v>
      </c>
      <c r="AB613" s="55">
        <v>25005</v>
      </c>
      <c r="AC613" s="56"/>
      <c r="AD613" s="175">
        <v>863</v>
      </c>
      <c r="AE613" s="175">
        <v>424</v>
      </c>
      <c r="AF613" s="55"/>
      <c r="AG613" s="55"/>
      <c r="AH613" s="55">
        <v>100</v>
      </c>
      <c r="AI613" s="55"/>
      <c r="AJ613" s="55"/>
      <c r="AK613" s="55"/>
      <c r="AL613" s="55"/>
      <c r="AM613" s="57"/>
      <c r="AN613" s="57"/>
      <c r="AO613" s="57"/>
      <c r="AP613" s="57"/>
      <c r="AQ613" s="58"/>
      <c r="AR613" s="58"/>
      <c r="AS613" s="57"/>
      <c r="AT613" s="57"/>
      <c r="AU613" s="57"/>
      <c r="AV613" s="147"/>
      <c r="AW613" s="57"/>
      <c r="AX613" s="57">
        <v>0</v>
      </c>
      <c r="AY613" s="58"/>
      <c r="AZ613" s="58">
        <v>1838.01</v>
      </c>
      <c r="BA613" s="74">
        <v>0</v>
      </c>
      <c r="BB613" s="58">
        <v>50463.43</v>
      </c>
      <c r="BC613" s="58">
        <v>22233.420000000002</v>
      </c>
      <c r="BD613" s="252"/>
      <c r="BE613" s="170">
        <v>1000</v>
      </c>
      <c r="BF613" s="101" t="s">
        <v>2829</v>
      </c>
      <c r="BG613" s="158" t="s">
        <v>2743</v>
      </c>
      <c r="BH613" s="92" t="s">
        <v>1664</v>
      </c>
      <c r="BI613" s="124">
        <v>25005</v>
      </c>
      <c r="BJ613" s="124">
        <v>25005</v>
      </c>
      <c r="BK613" s="124">
        <v>0</v>
      </c>
      <c r="BL613" s="158"/>
      <c r="BM613" s="59" t="s">
        <v>792</v>
      </c>
      <c r="BN613" s="60"/>
      <c r="BO613" s="60"/>
      <c r="BP613" s="59"/>
      <c r="BQ613" s="370">
        <v>82</v>
      </c>
      <c r="BR613" s="387" t="s">
        <v>1099</v>
      </c>
      <c r="BS613" s="381" t="s">
        <v>709</v>
      </c>
      <c r="BT613" s="388" t="s">
        <v>1647</v>
      </c>
      <c r="BU613" s="388" t="s">
        <v>752</v>
      </c>
      <c r="BV613" s="388" t="s">
        <v>1581</v>
      </c>
      <c r="BW613" s="389">
        <v>60190</v>
      </c>
      <c r="BX613" s="389" t="s">
        <v>2882</v>
      </c>
      <c r="BY613" s="70"/>
      <c r="BZ613" s="495">
        <v>1469</v>
      </c>
      <c r="CA613" s="320" t="b">
        <f>EXACT(A613,CH613)</f>
        <v>1</v>
      </c>
      <c r="CB613" s="318" t="b">
        <f>EXACT(D613,CF613)</f>
        <v>1</v>
      </c>
      <c r="CC613" s="318" t="b">
        <f>EXACT(E613,CG613)</f>
        <v>1</v>
      </c>
      <c r="CD613" s="502">
        <f>+S612-BC612</f>
        <v>0</v>
      </c>
      <c r="CE613" s="51" t="s">
        <v>672</v>
      </c>
      <c r="CF613" s="157" t="s">
        <v>2743</v>
      </c>
      <c r="CG613" s="99" t="s">
        <v>1664</v>
      </c>
      <c r="CH613" s="311">
        <v>3600700806031</v>
      </c>
      <c r="CJ613" s="51"/>
      <c r="CL613" s="51"/>
      <c r="CM613" s="273"/>
      <c r="CO613" s="364"/>
    </row>
    <row r="614" spans="1:93">
      <c r="A614" s="451" t="s">
        <v>4415</v>
      </c>
      <c r="B614" s="83" t="s">
        <v>709</v>
      </c>
      <c r="C614" s="158" t="s">
        <v>672</v>
      </c>
      <c r="D614" s="158" t="s">
        <v>2683</v>
      </c>
      <c r="E614" s="92" t="s">
        <v>2684</v>
      </c>
      <c r="F614" s="451" t="s">
        <v>4415</v>
      </c>
      <c r="G614" s="59" t="s">
        <v>1580</v>
      </c>
      <c r="H614" s="449" t="s">
        <v>2687</v>
      </c>
      <c r="I614" s="234">
        <v>8564</v>
      </c>
      <c r="J614" s="234">
        <v>0</v>
      </c>
      <c r="K614" s="234">
        <v>0</v>
      </c>
      <c r="L614" s="234">
        <v>0</v>
      </c>
      <c r="M614" s="85">
        <v>0</v>
      </c>
      <c r="N614" s="85">
        <v>0</v>
      </c>
      <c r="O614" s="234">
        <v>0</v>
      </c>
      <c r="P614" s="234">
        <v>0</v>
      </c>
      <c r="Q614" s="234">
        <v>0</v>
      </c>
      <c r="R614" s="234">
        <v>8120</v>
      </c>
      <c r="S614" s="234">
        <v>218.82999999999993</v>
      </c>
      <c r="T614" s="227" t="s">
        <v>1581</v>
      </c>
      <c r="U614" s="496">
        <v>1437</v>
      </c>
      <c r="V614" s="158" t="s">
        <v>672</v>
      </c>
      <c r="W614" s="158" t="s">
        <v>2683</v>
      </c>
      <c r="X614" s="92" t="s">
        <v>2684</v>
      </c>
      <c r="Y614" s="262">
        <v>3600700811272</v>
      </c>
      <c r="Z614" s="228" t="s">
        <v>1581</v>
      </c>
      <c r="AA614" s="54">
        <v>8345.17</v>
      </c>
      <c r="AB614" s="55">
        <v>8120</v>
      </c>
      <c r="AC614" s="56"/>
      <c r="AD614" s="175"/>
      <c r="AE614" s="175"/>
      <c r="AF614" s="55"/>
      <c r="AG614" s="55"/>
      <c r="AH614" s="55"/>
      <c r="AI614" s="55"/>
      <c r="AJ614" s="55"/>
      <c r="AK614" s="55"/>
      <c r="AL614" s="55"/>
      <c r="AM614" s="57"/>
      <c r="AN614" s="57"/>
      <c r="AO614" s="57"/>
      <c r="AP614" s="57"/>
      <c r="AQ614" s="58"/>
      <c r="AR614" s="58"/>
      <c r="AS614" s="57"/>
      <c r="AT614" s="57"/>
      <c r="AU614" s="57"/>
      <c r="AV614" s="147"/>
      <c r="AW614" s="57"/>
      <c r="AX614" s="57">
        <v>225.17</v>
      </c>
      <c r="AY614" s="58"/>
      <c r="AZ614" s="58">
        <v>0</v>
      </c>
      <c r="BA614" s="74">
        <v>0</v>
      </c>
      <c r="BB614" s="58">
        <v>8564</v>
      </c>
      <c r="BC614" s="58">
        <v>218.82999999999993</v>
      </c>
      <c r="BD614" s="252"/>
      <c r="BE614" s="170">
        <v>1439</v>
      </c>
      <c r="BF614" s="101" t="s">
        <v>2689</v>
      </c>
      <c r="BG614" s="158" t="s">
        <v>2683</v>
      </c>
      <c r="BH614" s="92" t="s">
        <v>2684</v>
      </c>
      <c r="BI614" s="124">
        <v>8120</v>
      </c>
      <c r="BJ614" s="124">
        <v>8120</v>
      </c>
      <c r="BK614" s="124">
        <v>0</v>
      </c>
      <c r="BL614" s="158"/>
      <c r="BM614" s="59"/>
      <c r="BN614" s="60"/>
      <c r="BO614" s="60"/>
      <c r="BP614" s="48"/>
      <c r="BQ614" s="368">
        <v>39</v>
      </c>
      <c r="BR614" s="380">
        <v>1</v>
      </c>
      <c r="BS614" s="381" t="s">
        <v>51</v>
      </c>
      <c r="BT614" s="382" t="s">
        <v>1647</v>
      </c>
      <c r="BU614" s="383" t="s">
        <v>752</v>
      </c>
      <c r="BV614" s="384" t="s">
        <v>1581</v>
      </c>
      <c r="BW614" s="384">
        <v>60190</v>
      </c>
      <c r="BX614" s="385"/>
      <c r="BZ614" s="495">
        <v>999</v>
      </c>
      <c r="CA614" s="320" t="b">
        <f>EXACT(A614,CH614)</f>
        <v>1</v>
      </c>
      <c r="CB614" s="318" t="b">
        <f>EXACT(D614,CF614)</f>
        <v>1</v>
      </c>
      <c r="CC614" s="318" t="b">
        <f>EXACT(E614,CG614)</f>
        <v>1</v>
      </c>
      <c r="CD614" s="502">
        <f>+S614-BC614</f>
        <v>0</v>
      </c>
      <c r="CE614" s="17" t="s">
        <v>672</v>
      </c>
      <c r="CF614" s="17" t="s">
        <v>2683</v>
      </c>
      <c r="CG614" s="103" t="s">
        <v>2684</v>
      </c>
      <c r="CH614" s="311">
        <v>3600700811272</v>
      </c>
      <c r="CM614" s="273"/>
      <c r="CO614" s="157"/>
    </row>
    <row r="615" spans="1:93">
      <c r="A615" s="452" t="s">
        <v>4977</v>
      </c>
      <c r="B615" s="83" t="s">
        <v>709</v>
      </c>
      <c r="C615" s="158" t="s">
        <v>686</v>
      </c>
      <c r="D615" s="158" t="s">
        <v>480</v>
      </c>
      <c r="E615" s="92" t="s">
        <v>481</v>
      </c>
      <c r="F615" s="452" t="s">
        <v>4977</v>
      </c>
      <c r="G615" s="59" t="s">
        <v>1580</v>
      </c>
      <c r="H615" s="449" t="s">
        <v>1832</v>
      </c>
      <c r="I615" s="234">
        <v>29624.400000000001</v>
      </c>
      <c r="J615" s="234">
        <v>0</v>
      </c>
      <c r="K615" s="234">
        <v>157.58000000000001</v>
      </c>
      <c r="L615" s="234">
        <v>0</v>
      </c>
      <c r="M615" s="85">
        <v>1981</v>
      </c>
      <c r="N615" s="85">
        <v>0</v>
      </c>
      <c r="O615" s="234">
        <v>0</v>
      </c>
      <c r="P615" s="234">
        <v>546.48</v>
      </c>
      <c r="Q615" s="234">
        <v>0</v>
      </c>
      <c r="R615" s="234">
        <v>6418</v>
      </c>
      <c r="S615" s="234">
        <v>24798.500000000004</v>
      </c>
      <c r="T615" s="227" t="s">
        <v>1581</v>
      </c>
      <c r="U615" s="496">
        <v>559</v>
      </c>
      <c r="V615" s="158" t="s">
        <v>686</v>
      </c>
      <c r="W615" s="158" t="s">
        <v>480</v>
      </c>
      <c r="X615" s="92" t="s">
        <v>481</v>
      </c>
      <c r="Y615" s="262">
        <v>3600700829104</v>
      </c>
      <c r="Z615" s="228" t="s">
        <v>1581</v>
      </c>
      <c r="AA615" s="266">
        <v>6964.48</v>
      </c>
      <c r="AB615" s="66">
        <v>5555</v>
      </c>
      <c r="AC615" s="65"/>
      <c r="AD615" s="266">
        <v>863</v>
      </c>
      <c r="AE615" s="266">
        <v>0</v>
      </c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148"/>
      <c r="AW615" s="65"/>
      <c r="AX615" s="65">
        <v>0</v>
      </c>
      <c r="AY615" s="66"/>
      <c r="AZ615" s="66">
        <v>546.48</v>
      </c>
      <c r="BA615" s="74">
        <v>0</v>
      </c>
      <c r="BB615" s="66">
        <v>31762.980000000003</v>
      </c>
      <c r="BC615" s="66">
        <v>24798.500000000004</v>
      </c>
      <c r="BD615" s="252"/>
      <c r="BE615" s="170">
        <v>560</v>
      </c>
      <c r="BF615" s="101" t="s">
        <v>2214</v>
      </c>
      <c r="BG615" s="158" t="s">
        <v>480</v>
      </c>
      <c r="BH615" s="92" t="s">
        <v>481</v>
      </c>
      <c r="BI615" s="169">
        <v>5555</v>
      </c>
      <c r="BJ615" s="124">
        <v>5555</v>
      </c>
      <c r="BK615" s="124">
        <v>0</v>
      </c>
      <c r="BL615" s="158"/>
      <c r="BM615" s="48" t="s">
        <v>677</v>
      </c>
      <c r="BN615" s="67"/>
      <c r="BO615" s="67"/>
      <c r="BP615" s="48"/>
      <c r="BQ615" s="368" t="s">
        <v>1425</v>
      </c>
      <c r="BR615" s="390" t="s">
        <v>51</v>
      </c>
      <c r="BS615" s="381" t="s">
        <v>51</v>
      </c>
      <c r="BT615" s="383" t="s">
        <v>709</v>
      </c>
      <c r="BU615" s="384" t="s">
        <v>1426</v>
      </c>
      <c r="BV615" s="384" t="s">
        <v>734</v>
      </c>
      <c r="BW615" s="384">
        <v>12150</v>
      </c>
      <c r="BX615" s="400" t="s">
        <v>1427</v>
      </c>
      <c r="BZ615" s="495">
        <v>1437</v>
      </c>
      <c r="CA615" s="320" t="b">
        <f>EXACT(A615,CH615)</f>
        <v>1</v>
      </c>
      <c r="CB615" s="318" t="b">
        <f>EXACT(D615,CF615)</f>
        <v>1</v>
      </c>
      <c r="CC615" s="318" t="b">
        <f>EXACT(E615,CG615)</f>
        <v>1</v>
      </c>
      <c r="CD615" s="502">
        <f>+S614-BC614</f>
        <v>0</v>
      </c>
      <c r="CE615" s="17" t="s">
        <v>686</v>
      </c>
      <c r="CF615" s="17" t="s">
        <v>480</v>
      </c>
      <c r="CG615" s="103" t="s">
        <v>481</v>
      </c>
      <c r="CH615" s="275">
        <v>3600700829104</v>
      </c>
      <c r="CM615" s="273"/>
      <c r="CO615" s="157"/>
    </row>
    <row r="616" spans="1:93">
      <c r="A616" s="452" t="s">
        <v>4552</v>
      </c>
      <c r="B616" s="83" t="s">
        <v>709</v>
      </c>
      <c r="C616" s="129" t="s">
        <v>686</v>
      </c>
      <c r="D616" s="158" t="s">
        <v>3903</v>
      </c>
      <c r="E616" s="92" t="s">
        <v>3904</v>
      </c>
      <c r="F616" s="452" t="s">
        <v>4552</v>
      </c>
      <c r="G616" s="59" t="s">
        <v>1580</v>
      </c>
      <c r="H616" s="449" t="s">
        <v>4011</v>
      </c>
      <c r="I616" s="234">
        <v>28858.9</v>
      </c>
      <c r="J616" s="234">
        <v>0</v>
      </c>
      <c r="K616" s="234">
        <v>8.43</v>
      </c>
      <c r="L616" s="234">
        <v>0</v>
      </c>
      <c r="M616" s="85">
        <v>0</v>
      </c>
      <c r="N616" s="85">
        <v>0</v>
      </c>
      <c r="O616" s="234">
        <v>0</v>
      </c>
      <c r="P616" s="234">
        <v>151.69999999999999</v>
      </c>
      <c r="Q616" s="234">
        <v>0</v>
      </c>
      <c r="R616" s="234">
        <v>12897</v>
      </c>
      <c r="S616" s="234">
        <v>15818.630000000001</v>
      </c>
      <c r="T616" s="227" t="s">
        <v>1581</v>
      </c>
      <c r="U616" s="496">
        <v>1115</v>
      </c>
      <c r="V616" s="129" t="s">
        <v>686</v>
      </c>
      <c r="W616" s="158" t="s">
        <v>3903</v>
      </c>
      <c r="X616" s="92" t="s">
        <v>3904</v>
      </c>
      <c r="Y616" s="262">
        <v>3600700831061</v>
      </c>
      <c r="Z616" s="228" t="s">
        <v>1581</v>
      </c>
      <c r="AA616" s="266">
        <v>13048.7</v>
      </c>
      <c r="AB616" s="66">
        <v>11610</v>
      </c>
      <c r="AC616" s="65"/>
      <c r="AD616" s="266">
        <v>863</v>
      </c>
      <c r="AE616" s="266">
        <v>424</v>
      </c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148"/>
      <c r="AW616" s="65"/>
      <c r="AX616" s="65">
        <v>0</v>
      </c>
      <c r="AY616" s="66"/>
      <c r="AZ616" s="66">
        <v>151.69999999999999</v>
      </c>
      <c r="BA616" s="74">
        <v>0</v>
      </c>
      <c r="BB616" s="66">
        <v>28867.33</v>
      </c>
      <c r="BC616" s="66">
        <v>15818.630000000001</v>
      </c>
      <c r="BD616" s="252"/>
      <c r="BE616" s="170">
        <v>1116</v>
      </c>
      <c r="BF616" s="101" t="s">
        <v>4105</v>
      </c>
      <c r="BG616" s="158" t="s">
        <v>3903</v>
      </c>
      <c r="BH616" s="92" t="s">
        <v>3904</v>
      </c>
      <c r="BI616" s="169">
        <v>11610</v>
      </c>
      <c r="BJ616" s="124">
        <v>11610</v>
      </c>
      <c r="BK616" s="124">
        <v>0</v>
      </c>
      <c r="BL616" s="158"/>
      <c r="BM616" s="48"/>
      <c r="BN616" s="67"/>
      <c r="BO616" s="67"/>
      <c r="BP616" s="59"/>
      <c r="BQ616" s="369" t="s">
        <v>4183</v>
      </c>
      <c r="BR616" s="381" t="s">
        <v>709</v>
      </c>
      <c r="BS616" s="381" t="s">
        <v>1899</v>
      </c>
      <c r="BT616" s="382" t="s">
        <v>133</v>
      </c>
      <c r="BU616" s="383" t="s">
        <v>133</v>
      </c>
      <c r="BV616" s="383" t="s">
        <v>128</v>
      </c>
      <c r="BW616" s="383">
        <v>60140</v>
      </c>
      <c r="BX616" s="385" t="s">
        <v>4184</v>
      </c>
      <c r="BY616" s="76"/>
      <c r="BZ616" s="475">
        <v>560</v>
      </c>
      <c r="CA616" s="320" t="b">
        <f>EXACT(A616,CH616)</f>
        <v>1</v>
      </c>
      <c r="CB616" s="318" t="b">
        <f>EXACT(D616,CF616)</f>
        <v>1</v>
      </c>
      <c r="CC616" s="318" t="b">
        <f>EXACT(E616,CG616)</f>
        <v>1</v>
      </c>
      <c r="CD616" s="502">
        <f>+S615-BC615</f>
        <v>0</v>
      </c>
      <c r="CE616" s="17" t="s">
        <v>686</v>
      </c>
      <c r="CF616" s="51" t="s">
        <v>3903</v>
      </c>
      <c r="CG616" s="51" t="s">
        <v>3904</v>
      </c>
      <c r="CH616" s="312">
        <v>3600700831061</v>
      </c>
      <c r="CM616" s="273"/>
      <c r="CO616" s="158"/>
    </row>
    <row r="617" spans="1:93">
      <c r="A617" s="452" t="s">
        <v>7826</v>
      </c>
      <c r="B617" s="83" t="s">
        <v>709</v>
      </c>
      <c r="C617" s="129" t="s">
        <v>686</v>
      </c>
      <c r="D617" s="158" t="s">
        <v>7715</v>
      </c>
      <c r="E617" s="92" t="s">
        <v>7716</v>
      </c>
      <c r="F617" s="452" t="s">
        <v>7826</v>
      </c>
      <c r="G617" s="59" t="s">
        <v>1580</v>
      </c>
      <c r="H617" s="449" t="s">
        <v>7942</v>
      </c>
      <c r="I617" s="234">
        <v>21840.17</v>
      </c>
      <c r="J617" s="234">
        <v>0</v>
      </c>
      <c r="K617" s="234">
        <v>0</v>
      </c>
      <c r="L617" s="234">
        <v>0</v>
      </c>
      <c r="M617" s="85">
        <v>0</v>
      </c>
      <c r="N617" s="85">
        <v>0</v>
      </c>
      <c r="O617" s="234">
        <v>0</v>
      </c>
      <c r="P617" s="234">
        <v>0</v>
      </c>
      <c r="Q617" s="234">
        <v>0</v>
      </c>
      <c r="R617" s="234">
        <v>13362</v>
      </c>
      <c r="S617" s="234">
        <v>8478.1699999999983</v>
      </c>
      <c r="T617" s="227" t="s">
        <v>1581</v>
      </c>
      <c r="U617" s="496">
        <v>845</v>
      </c>
      <c r="V617" s="129" t="s">
        <v>686</v>
      </c>
      <c r="W617" s="158" t="s">
        <v>7715</v>
      </c>
      <c r="X617" s="92" t="s">
        <v>7716</v>
      </c>
      <c r="Y617" s="262" t="s">
        <v>7826</v>
      </c>
      <c r="Z617" s="228" t="s">
        <v>1581</v>
      </c>
      <c r="AA617" s="266">
        <v>13362</v>
      </c>
      <c r="AB617" s="66">
        <v>12075</v>
      </c>
      <c r="AC617" s="65"/>
      <c r="AD617" s="266">
        <v>863</v>
      </c>
      <c r="AE617" s="266">
        <v>424</v>
      </c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6"/>
      <c r="AR617" s="66"/>
      <c r="AS617" s="65"/>
      <c r="AT617" s="65"/>
      <c r="AU617" s="65"/>
      <c r="AV617" s="148"/>
      <c r="AW617" s="65"/>
      <c r="AX617" s="65">
        <v>0</v>
      </c>
      <c r="AY617" s="66"/>
      <c r="AZ617" s="66">
        <v>0</v>
      </c>
      <c r="BA617" s="74">
        <v>0</v>
      </c>
      <c r="BB617" s="66">
        <v>21840.17</v>
      </c>
      <c r="BC617" s="66">
        <v>8478.1699999999983</v>
      </c>
      <c r="BD617" s="252"/>
      <c r="BE617" s="170">
        <v>846</v>
      </c>
      <c r="BF617" s="101" t="s">
        <v>8338</v>
      </c>
      <c r="BG617" s="158" t="s">
        <v>7715</v>
      </c>
      <c r="BH617" s="92" t="s">
        <v>7716</v>
      </c>
      <c r="BI617" s="169">
        <v>12075</v>
      </c>
      <c r="BJ617" s="124">
        <v>12075</v>
      </c>
      <c r="BK617" s="124">
        <v>0</v>
      </c>
      <c r="BL617" s="158"/>
      <c r="BM617" s="48"/>
      <c r="BN617" s="67"/>
      <c r="BO617" s="67"/>
      <c r="BP617" s="48"/>
      <c r="BQ617" s="368" t="s">
        <v>8038</v>
      </c>
      <c r="BR617" s="380">
        <v>21</v>
      </c>
      <c r="BS617" s="381" t="s">
        <v>709</v>
      </c>
      <c r="BT617" s="382" t="s">
        <v>719</v>
      </c>
      <c r="BU617" s="383" t="s">
        <v>719</v>
      </c>
      <c r="BV617" s="384" t="s">
        <v>1581</v>
      </c>
      <c r="BW617" s="384">
        <v>60140</v>
      </c>
      <c r="BX617" s="385" t="s">
        <v>8039</v>
      </c>
      <c r="BZ617" s="475">
        <v>1114</v>
      </c>
      <c r="CA617" s="320" t="b">
        <f>EXACT(A617,CH617)</f>
        <v>1</v>
      </c>
      <c r="CB617" s="318" t="b">
        <f>EXACT(D617,CF617)</f>
        <v>1</v>
      </c>
      <c r="CC617" s="318" t="b">
        <f>EXACT(E617,CG617)</f>
        <v>1</v>
      </c>
      <c r="CD617" s="502">
        <f>+S616-BC616</f>
        <v>0</v>
      </c>
      <c r="CE617" s="17" t="s">
        <v>686</v>
      </c>
      <c r="CF617" s="17" t="s">
        <v>7715</v>
      </c>
      <c r="CG617" s="103" t="s">
        <v>7716</v>
      </c>
      <c r="CH617" s="275" t="s">
        <v>7826</v>
      </c>
      <c r="CI617" s="51"/>
      <c r="CM617" s="273"/>
      <c r="CO617" s="157"/>
    </row>
    <row r="618" spans="1:93">
      <c r="A618" s="452" t="s">
        <v>4676</v>
      </c>
      <c r="B618" s="83" t="s">
        <v>709</v>
      </c>
      <c r="C618" s="129" t="s">
        <v>686</v>
      </c>
      <c r="D618" s="158" t="s">
        <v>2547</v>
      </c>
      <c r="E618" s="158" t="s">
        <v>2548</v>
      </c>
      <c r="F618" s="452" t="s">
        <v>4676</v>
      </c>
      <c r="G618" s="59" t="s">
        <v>1580</v>
      </c>
      <c r="H618" s="449" t="s">
        <v>2581</v>
      </c>
      <c r="I618" s="234">
        <v>24407.83</v>
      </c>
      <c r="J618" s="234">
        <v>0</v>
      </c>
      <c r="K618" s="234">
        <v>35.78</v>
      </c>
      <c r="L618" s="234">
        <v>0</v>
      </c>
      <c r="M618" s="85">
        <v>976</v>
      </c>
      <c r="N618" s="85">
        <v>0</v>
      </c>
      <c r="O618" s="234">
        <v>0</v>
      </c>
      <c r="P618" s="234">
        <v>0</v>
      </c>
      <c r="Q618" s="234">
        <v>0</v>
      </c>
      <c r="R618" s="234">
        <v>18527</v>
      </c>
      <c r="S618" s="234">
        <v>6892.6100000000006</v>
      </c>
      <c r="T618" s="227" t="s">
        <v>1581</v>
      </c>
      <c r="U618" s="496">
        <v>956</v>
      </c>
      <c r="V618" s="129" t="s">
        <v>686</v>
      </c>
      <c r="W618" s="158" t="s">
        <v>2547</v>
      </c>
      <c r="X618" s="158" t="s">
        <v>2548</v>
      </c>
      <c r="Y618" s="262">
        <v>3600700832521</v>
      </c>
      <c r="Z618" s="228" t="s">
        <v>1581</v>
      </c>
      <c r="AA618" s="266">
        <v>18527</v>
      </c>
      <c r="AB618" s="66">
        <v>17240</v>
      </c>
      <c r="AC618" s="65"/>
      <c r="AD618" s="266">
        <v>863</v>
      </c>
      <c r="AE618" s="266">
        <v>424</v>
      </c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148"/>
      <c r="AW618" s="65"/>
      <c r="AX618" s="65">
        <v>0</v>
      </c>
      <c r="AY618" s="66"/>
      <c r="AZ618" s="66">
        <v>0</v>
      </c>
      <c r="BA618" s="74">
        <v>0</v>
      </c>
      <c r="BB618" s="66">
        <v>25419.61</v>
      </c>
      <c r="BC618" s="66">
        <v>6892.6100000000006</v>
      </c>
      <c r="BD618" s="252"/>
      <c r="BE618" s="170">
        <v>957</v>
      </c>
      <c r="BF618" s="101" t="s">
        <v>2603</v>
      </c>
      <c r="BG618" s="158" t="s">
        <v>2547</v>
      </c>
      <c r="BH618" s="158" t="s">
        <v>2548</v>
      </c>
      <c r="BI618" s="169">
        <v>17240</v>
      </c>
      <c r="BJ618" s="124">
        <v>17240</v>
      </c>
      <c r="BK618" s="124">
        <v>0</v>
      </c>
      <c r="BL618" s="158"/>
      <c r="BM618" s="48"/>
      <c r="BN618" s="67"/>
      <c r="BO618" s="67"/>
      <c r="BP618" s="48"/>
      <c r="BQ618" s="368">
        <v>256</v>
      </c>
      <c r="BR618" s="380" t="s">
        <v>698</v>
      </c>
      <c r="BS618" s="381" t="s">
        <v>709</v>
      </c>
      <c r="BT618" s="382" t="s">
        <v>719</v>
      </c>
      <c r="BU618" s="383" t="s">
        <v>719</v>
      </c>
      <c r="BV618" s="384" t="s">
        <v>1581</v>
      </c>
      <c r="BW618" s="384">
        <v>60140</v>
      </c>
      <c r="BX618" s="385" t="s">
        <v>2650</v>
      </c>
      <c r="BY618" s="76"/>
      <c r="BZ618" s="495">
        <v>845</v>
      </c>
      <c r="CA618" s="320" t="b">
        <f>EXACT(A618,CH618)</f>
        <v>1</v>
      </c>
      <c r="CB618" s="318" t="b">
        <f>EXACT(D618,CF618)</f>
        <v>1</v>
      </c>
      <c r="CC618" s="318" t="b">
        <f>EXACT(E618,CG618)</f>
        <v>1</v>
      </c>
      <c r="CD618" s="502">
        <f>+S617-BC617</f>
        <v>0</v>
      </c>
      <c r="CE618" s="51" t="s">
        <v>686</v>
      </c>
      <c r="CF618" s="17" t="s">
        <v>2547</v>
      </c>
      <c r="CG618" s="103" t="s">
        <v>2548</v>
      </c>
      <c r="CH618" s="275">
        <v>3600700832521</v>
      </c>
      <c r="CL618" s="51"/>
      <c r="CM618" s="273"/>
      <c r="CO618" s="157"/>
    </row>
    <row r="619" spans="1:93">
      <c r="A619" s="452" t="s">
        <v>4729</v>
      </c>
      <c r="B619" s="83" t="s">
        <v>709</v>
      </c>
      <c r="C619" s="129" t="s">
        <v>686</v>
      </c>
      <c r="D619" s="158" t="s">
        <v>2053</v>
      </c>
      <c r="E619" s="92" t="s">
        <v>2054</v>
      </c>
      <c r="F619" s="452" t="s">
        <v>4729</v>
      </c>
      <c r="G619" s="59" t="s">
        <v>1580</v>
      </c>
      <c r="H619" s="449" t="s">
        <v>991</v>
      </c>
      <c r="I619" s="234">
        <v>19323.849999999999</v>
      </c>
      <c r="J619" s="234">
        <v>0</v>
      </c>
      <c r="K619" s="234">
        <v>35.78</v>
      </c>
      <c r="L619" s="234">
        <v>0</v>
      </c>
      <c r="M619" s="85">
        <v>1777</v>
      </c>
      <c r="N619" s="85">
        <v>0</v>
      </c>
      <c r="O619" s="234">
        <v>0</v>
      </c>
      <c r="P619" s="234">
        <v>0</v>
      </c>
      <c r="Q619" s="234">
        <v>0</v>
      </c>
      <c r="R619" s="234">
        <v>14168.87</v>
      </c>
      <c r="S619" s="234">
        <v>4967.7599999999966</v>
      </c>
      <c r="T619" s="227" t="s">
        <v>1581</v>
      </c>
      <c r="U619" s="496">
        <v>870</v>
      </c>
      <c r="V619" s="129" t="s">
        <v>686</v>
      </c>
      <c r="W619" s="158" t="s">
        <v>2053</v>
      </c>
      <c r="X619" s="92" t="s">
        <v>2054</v>
      </c>
      <c r="Y619" s="262">
        <v>3600700834361</v>
      </c>
      <c r="Z619" s="228" t="s">
        <v>1581</v>
      </c>
      <c r="AA619" s="63">
        <v>16168.87</v>
      </c>
      <c r="AB619" s="66">
        <v>13305.87</v>
      </c>
      <c r="AC619" s="65"/>
      <c r="AD619" s="266">
        <v>863</v>
      </c>
      <c r="AE619" s="266">
        <v>0</v>
      </c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6"/>
      <c r="AR619" s="65"/>
      <c r="AS619" s="65"/>
      <c r="AT619" s="65"/>
      <c r="AU619" s="65"/>
      <c r="AV619" s="148"/>
      <c r="AW619" s="65"/>
      <c r="AX619" s="65">
        <v>2000</v>
      </c>
      <c r="AY619" s="66"/>
      <c r="AZ619" s="66">
        <v>0</v>
      </c>
      <c r="BA619" s="74">
        <v>0</v>
      </c>
      <c r="BB619" s="66">
        <v>21136.629999999997</v>
      </c>
      <c r="BC619" s="66">
        <v>4967.7599999999966</v>
      </c>
      <c r="BD619" s="252"/>
      <c r="BE619" s="170">
        <v>871</v>
      </c>
      <c r="BF619" s="101" t="s">
        <v>2271</v>
      </c>
      <c r="BG619" s="158" t="s">
        <v>2053</v>
      </c>
      <c r="BH619" s="92" t="s">
        <v>2054</v>
      </c>
      <c r="BI619" s="169">
        <v>13305.87</v>
      </c>
      <c r="BJ619" s="124">
        <v>13305.87</v>
      </c>
      <c r="BK619" s="124">
        <v>0</v>
      </c>
      <c r="BL619" s="158"/>
      <c r="BM619" s="48"/>
      <c r="BN619" s="67"/>
      <c r="BO619" s="67"/>
      <c r="BP619" s="48"/>
      <c r="BQ619" s="368" t="s">
        <v>1449</v>
      </c>
      <c r="BR619" s="380" t="s">
        <v>712</v>
      </c>
      <c r="BS619" s="381" t="s">
        <v>1450</v>
      </c>
      <c r="BT619" s="382" t="s">
        <v>719</v>
      </c>
      <c r="BU619" s="383" t="s">
        <v>719</v>
      </c>
      <c r="BV619" s="384" t="s">
        <v>1581</v>
      </c>
      <c r="BW619" s="384">
        <v>60140</v>
      </c>
      <c r="BX619" s="385" t="s">
        <v>1451</v>
      </c>
      <c r="BZ619" s="475">
        <v>956</v>
      </c>
      <c r="CA619" s="320" t="b">
        <f>EXACT(A619,CH619)</f>
        <v>1</v>
      </c>
      <c r="CB619" s="318" t="b">
        <f>EXACT(D619,CF619)</f>
        <v>1</v>
      </c>
      <c r="CC619" s="318" t="b">
        <f>EXACT(E619,CG619)</f>
        <v>1</v>
      </c>
      <c r="CD619" s="502">
        <f>+S618-BC618</f>
        <v>0</v>
      </c>
      <c r="CE619" s="17" t="s">
        <v>686</v>
      </c>
      <c r="CF619" s="17" t="s">
        <v>2053</v>
      </c>
      <c r="CG619" s="103" t="s">
        <v>2054</v>
      </c>
      <c r="CH619" s="275">
        <v>3600700834361</v>
      </c>
      <c r="CI619" s="51"/>
      <c r="CL619" s="51"/>
      <c r="CM619" s="273"/>
      <c r="CO619" s="157"/>
    </row>
    <row r="620" spans="1:93">
      <c r="A620" s="452" t="s">
        <v>4593</v>
      </c>
      <c r="B620" s="83" t="s">
        <v>709</v>
      </c>
      <c r="C620" s="129" t="s">
        <v>686</v>
      </c>
      <c r="D620" s="158" t="s">
        <v>569</v>
      </c>
      <c r="E620" s="92" t="s">
        <v>570</v>
      </c>
      <c r="F620" s="452" t="s">
        <v>4593</v>
      </c>
      <c r="G620" s="59" t="s">
        <v>1580</v>
      </c>
      <c r="H620" s="449" t="s">
        <v>627</v>
      </c>
      <c r="I620" s="234">
        <v>20865.68</v>
      </c>
      <c r="J620" s="234">
        <v>0</v>
      </c>
      <c r="K620" s="234">
        <v>45.3</v>
      </c>
      <c r="L620" s="234">
        <v>0</v>
      </c>
      <c r="M620" s="85">
        <v>1919</v>
      </c>
      <c r="N620" s="85">
        <v>0</v>
      </c>
      <c r="O620" s="234">
        <v>0</v>
      </c>
      <c r="P620" s="234">
        <v>0</v>
      </c>
      <c r="Q620" s="234">
        <v>0</v>
      </c>
      <c r="R620" s="234">
        <v>14107</v>
      </c>
      <c r="S620" s="234">
        <v>8722.98</v>
      </c>
      <c r="T620" s="227" t="s">
        <v>1581</v>
      </c>
      <c r="U620" s="496">
        <v>236</v>
      </c>
      <c r="V620" s="129" t="s">
        <v>686</v>
      </c>
      <c r="W620" s="158" t="s">
        <v>569</v>
      </c>
      <c r="X620" s="92" t="s">
        <v>570</v>
      </c>
      <c r="Y620" s="262">
        <v>3600700835872</v>
      </c>
      <c r="Z620" s="228" t="s">
        <v>1581</v>
      </c>
      <c r="AA620" s="54">
        <v>14107</v>
      </c>
      <c r="AB620" s="55">
        <v>12820</v>
      </c>
      <c r="AC620" s="56"/>
      <c r="AD620" s="175">
        <v>863</v>
      </c>
      <c r="AE620" s="175">
        <v>424</v>
      </c>
      <c r="AF620" s="55"/>
      <c r="AG620" s="55"/>
      <c r="AH620" s="55"/>
      <c r="AI620" s="55"/>
      <c r="AJ620" s="55"/>
      <c r="AK620" s="55"/>
      <c r="AL620" s="55"/>
      <c r="AM620" s="57"/>
      <c r="AN620" s="57"/>
      <c r="AO620" s="57"/>
      <c r="AP620" s="57"/>
      <c r="AQ620" s="58"/>
      <c r="AR620" s="58"/>
      <c r="AS620" s="57"/>
      <c r="AT620" s="57"/>
      <c r="AU620" s="57"/>
      <c r="AV620" s="147"/>
      <c r="AW620" s="57"/>
      <c r="AX620" s="57">
        <v>0</v>
      </c>
      <c r="AY620" s="58"/>
      <c r="AZ620" s="58">
        <v>0</v>
      </c>
      <c r="BA620" s="74">
        <v>0</v>
      </c>
      <c r="BB620" s="58">
        <v>22829.98</v>
      </c>
      <c r="BC620" s="58">
        <v>8722.98</v>
      </c>
      <c r="BD620" s="252"/>
      <c r="BE620" s="170">
        <v>237</v>
      </c>
      <c r="BF620" s="101" t="s">
        <v>1868</v>
      </c>
      <c r="BG620" s="158" t="s">
        <v>569</v>
      </c>
      <c r="BH620" s="92" t="s">
        <v>570</v>
      </c>
      <c r="BI620" s="124">
        <v>12820</v>
      </c>
      <c r="BJ620" s="124">
        <v>12820</v>
      </c>
      <c r="BK620" s="124">
        <v>0</v>
      </c>
      <c r="BL620" s="158"/>
      <c r="BM620" s="59"/>
      <c r="BN620" s="60"/>
      <c r="BO620" s="60"/>
      <c r="BP620" s="48"/>
      <c r="BQ620" s="368" t="s">
        <v>1125</v>
      </c>
      <c r="BR620" s="380" t="s">
        <v>539</v>
      </c>
      <c r="BS620" s="381" t="s">
        <v>709</v>
      </c>
      <c r="BT620" s="382" t="s">
        <v>1126</v>
      </c>
      <c r="BU620" s="383" t="s">
        <v>1426</v>
      </c>
      <c r="BV620" s="384" t="s">
        <v>734</v>
      </c>
      <c r="BW620" s="384">
        <v>12150</v>
      </c>
      <c r="BX620" s="385" t="s">
        <v>1909</v>
      </c>
      <c r="BZ620" s="475">
        <v>870</v>
      </c>
      <c r="CA620" s="320" t="b">
        <f>EXACT(A620,CH620)</f>
        <v>1</v>
      </c>
      <c r="CB620" s="318" t="b">
        <f>EXACT(D620,CF620)</f>
        <v>1</v>
      </c>
      <c r="CC620" s="318" t="b">
        <f>EXACT(E620,CG620)</f>
        <v>1</v>
      </c>
      <c r="CD620" s="502">
        <f>+S619-BC619</f>
        <v>0</v>
      </c>
      <c r="CE620" s="17" t="s">
        <v>686</v>
      </c>
      <c r="CF620" s="157" t="s">
        <v>569</v>
      </c>
      <c r="CG620" s="99" t="s">
        <v>570</v>
      </c>
      <c r="CH620" s="311">
        <v>3600700835872</v>
      </c>
      <c r="CI620" s="51"/>
      <c r="CM620" s="273"/>
      <c r="CO620" s="157"/>
    </row>
    <row r="621" spans="1:93">
      <c r="A621" s="452" t="s">
        <v>7525</v>
      </c>
      <c r="B621" s="83" t="s">
        <v>709</v>
      </c>
      <c r="C621" s="86" t="s">
        <v>686</v>
      </c>
      <c r="D621" s="86" t="s">
        <v>6847</v>
      </c>
      <c r="E621" s="86" t="s">
        <v>6848</v>
      </c>
      <c r="F621" s="452" t="s">
        <v>7525</v>
      </c>
      <c r="G621" s="59" t="s">
        <v>1580</v>
      </c>
      <c r="H621" s="449" t="s">
        <v>6972</v>
      </c>
      <c r="I621" s="234">
        <v>55719</v>
      </c>
      <c r="J621" s="234">
        <v>0</v>
      </c>
      <c r="K621" s="234">
        <v>8.43</v>
      </c>
      <c r="L621" s="234">
        <v>0</v>
      </c>
      <c r="M621" s="85">
        <v>0</v>
      </c>
      <c r="N621" s="85">
        <v>0</v>
      </c>
      <c r="O621" s="234">
        <v>0</v>
      </c>
      <c r="P621" s="234">
        <v>1531.07</v>
      </c>
      <c r="Q621" s="234">
        <v>0</v>
      </c>
      <c r="R621" s="234">
        <v>17207</v>
      </c>
      <c r="S621" s="234">
        <v>36989.360000000001</v>
      </c>
      <c r="T621" s="227" t="s">
        <v>1581</v>
      </c>
      <c r="U621" s="496">
        <v>1253</v>
      </c>
      <c r="V621" s="86" t="s">
        <v>686</v>
      </c>
      <c r="W621" s="86" t="s">
        <v>6847</v>
      </c>
      <c r="X621" s="422" t="s">
        <v>6848</v>
      </c>
      <c r="Y621" s="262">
        <v>3600700836224</v>
      </c>
      <c r="Z621" s="228" t="s">
        <v>1581</v>
      </c>
      <c r="AA621" s="54">
        <v>18738.07</v>
      </c>
      <c r="AB621" s="55">
        <v>15920</v>
      </c>
      <c r="AC621" s="56"/>
      <c r="AD621" s="175">
        <v>863</v>
      </c>
      <c r="AE621" s="175">
        <v>424</v>
      </c>
      <c r="AF621" s="55"/>
      <c r="AG621" s="55"/>
      <c r="AH621" s="55"/>
      <c r="AI621" s="55"/>
      <c r="AJ621" s="55"/>
      <c r="AK621" s="55"/>
      <c r="AL621" s="55"/>
      <c r="AM621" s="57"/>
      <c r="AN621" s="57"/>
      <c r="AO621" s="57"/>
      <c r="AP621" s="57"/>
      <c r="AQ621" s="58"/>
      <c r="AR621" s="58"/>
      <c r="AS621" s="57"/>
      <c r="AT621" s="57"/>
      <c r="AU621" s="57"/>
      <c r="AV621" s="147"/>
      <c r="AW621" s="57"/>
      <c r="AX621" s="57">
        <v>0</v>
      </c>
      <c r="AY621" s="58"/>
      <c r="AZ621" s="58">
        <v>1531.07</v>
      </c>
      <c r="BA621" s="74">
        <v>0</v>
      </c>
      <c r="BB621" s="58">
        <v>55727.43</v>
      </c>
      <c r="BC621" s="58">
        <v>36989.360000000001</v>
      </c>
      <c r="BD621" s="252"/>
      <c r="BE621" s="170">
        <v>1255</v>
      </c>
      <c r="BF621" s="101" t="s">
        <v>7161</v>
      </c>
      <c r="BG621" s="158" t="s">
        <v>6847</v>
      </c>
      <c r="BH621" s="158" t="s">
        <v>6848</v>
      </c>
      <c r="BI621" s="124">
        <v>15920</v>
      </c>
      <c r="BJ621" s="124">
        <v>15920</v>
      </c>
      <c r="BK621" s="124">
        <v>0</v>
      </c>
      <c r="BL621" s="158"/>
      <c r="BM621" s="59"/>
      <c r="BN621" s="60"/>
      <c r="BO621" s="60"/>
      <c r="BP621" s="59"/>
      <c r="BQ621" s="369">
        <v>212</v>
      </c>
      <c r="BR621" s="380">
        <v>3</v>
      </c>
      <c r="BS621" s="381" t="s">
        <v>709</v>
      </c>
      <c r="BT621" s="383" t="s">
        <v>1530</v>
      </c>
      <c r="BU621" s="383" t="s">
        <v>1531</v>
      </c>
      <c r="BV621" s="383" t="s">
        <v>1270</v>
      </c>
      <c r="BW621" s="383">
        <v>17000</v>
      </c>
      <c r="BX621" s="385" t="s">
        <v>7289</v>
      </c>
      <c r="BY621" s="23"/>
      <c r="BZ621" s="495">
        <v>237</v>
      </c>
      <c r="CA621" s="320" t="b">
        <f>EXACT(A621,CH621)</f>
        <v>1</v>
      </c>
      <c r="CB621" s="318" t="b">
        <f>EXACT(D621,CF621)</f>
        <v>1</v>
      </c>
      <c r="CC621" s="318" t="b">
        <f>EXACT(E621,CG621)</f>
        <v>1</v>
      </c>
      <c r="CD621" s="502">
        <f>+S620-BC620</f>
        <v>0</v>
      </c>
      <c r="CE621" s="17" t="s">
        <v>686</v>
      </c>
      <c r="CF621" s="17" t="s">
        <v>6847</v>
      </c>
      <c r="CG621" s="103" t="s">
        <v>6848</v>
      </c>
      <c r="CH621" s="275">
        <v>3600700836224</v>
      </c>
    </row>
    <row r="622" spans="1:93">
      <c r="A622" s="452" t="s">
        <v>7513</v>
      </c>
      <c r="B622" s="83" t="s">
        <v>709</v>
      </c>
      <c r="C622" s="237" t="s">
        <v>686</v>
      </c>
      <c r="D622" s="86" t="s">
        <v>2555</v>
      </c>
      <c r="E622" s="86" t="s">
        <v>6185</v>
      </c>
      <c r="F622" s="452" t="s">
        <v>7513</v>
      </c>
      <c r="G622" s="59" t="s">
        <v>1580</v>
      </c>
      <c r="H622" s="283" t="s">
        <v>6960</v>
      </c>
      <c r="I622" s="244">
        <v>35034.07</v>
      </c>
      <c r="J622" s="310">
        <v>0</v>
      </c>
      <c r="K622" s="81">
        <v>0</v>
      </c>
      <c r="L622" s="81">
        <v>0</v>
      </c>
      <c r="M622" s="85">
        <v>0</v>
      </c>
      <c r="N622" s="81">
        <v>0</v>
      </c>
      <c r="O622" s="81">
        <v>0</v>
      </c>
      <c r="P622" s="85">
        <v>460.03</v>
      </c>
      <c r="Q622" s="81">
        <v>0</v>
      </c>
      <c r="R622" s="85">
        <v>23287</v>
      </c>
      <c r="S622" s="81">
        <v>11287.04</v>
      </c>
      <c r="T622" s="227" t="s">
        <v>1581</v>
      </c>
      <c r="U622" s="496">
        <v>1105</v>
      </c>
      <c r="V622" s="237" t="s">
        <v>686</v>
      </c>
      <c r="W622" s="86" t="s">
        <v>2555</v>
      </c>
      <c r="X622" s="422" t="s">
        <v>6185</v>
      </c>
      <c r="Y622" s="261">
        <v>3600700849555</v>
      </c>
      <c r="Z622" s="228" t="s">
        <v>1581</v>
      </c>
      <c r="AA622" s="266">
        <v>23747.03</v>
      </c>
      <c r="AB622" s="65">
        <v>22000</v>
      </c>
      <c r="AC622" s="65"/>
      <c r="AD622" s="65">
        <v>863</v>
      </c>
      <c r="AE622" s="65">
        <v>424</v>
      </c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>
        <v>0</v>
      </c>
      <c r="AS622" s="65"/>
      <c r="AT622" s="65"/>
      <c r="AU622" s="65"/>
      <c r="AV622" s="148"/>
      <c r="AW622" s="65"/>
      <c r="AX622" s="65">
        <v>0</v>
      </c>
      <c r="AY622" s="65"/>
      <c r="AZ622" s="65">
        <v>460.03</v>
      </c>
      <c r="BA622" s="57">
        <v>0</v>
      </c>
      <c r="BB622" s="65">
        <v>35034.07</v>
      </c>
      <c r="BC622" s="65">
        <v>11287.04</v>
      </c>
      <c r="BD622" s="260"/>
      <c r="BE622" s="170">
        <v>1106</v>
      </c>
      <c r="BF622" s="163" t="s">
        <v>7140</v>
      </c>
      <c r="BG622" s="86" t="s">
        <v>2555</v>
      </c>
      <c r="BH622" s="86" t="s">
        <v>6185</v>
      </c>
      <c r="BI622" s="171">
        <v>24021.279999999999</v>
      </c>
      <c r="BJ622" s="172">
        <v>22000</v>
      </c>
      <c r="BK622" s="171">
        <v>2021.2799999999988</v>
      </c>
      <c r="BL622" s="86"/>
      <c r="BM622" s="48"/>
      <c r="BN622" s="67"/>
      <c r="BO622" s="67"/>
      <c r="BP622" s="48"/>
      <c r="BQ622" s="368" t="s">
        <v>7307</v>
      </c>
      <c r="BR622" s="381" t="s">
        <v>709</v>
      </c>
      <c r="BS622" s="381" t="s">
        <v>7308</v>
      </c>
      <c r="BT622" s="382" t="s">
        <v>719</v>
      </c>
      <c r="BU622" s="383" t="s">
        <v>719</v>
      </c>
      <c r="BV622" s="384" t="s">
        <v>1581</v>
      </c>
      <c r="BW622" s="384">
        <v>60140</v>
      </c>
      <c r="BX622" s="385" t="s">
        <v>7309</v>
      </c>
      <c r="BZ622" s="495">
        <v>1253</v>
      </c>
      <c r="CA622" s="320" t="b">
        <f>EXACT(A622,CH622)</f>
        <v>1</v>
      </c>
      <c r="CB622" s="318" t="b">
        <f>EXACT(D622,CF622)</f>
        <v>1</v>
      </c>
      <c r="CC622" s="318" t="b">
        <f>EXACT(E622,CG622)</f>
        <v>1</v>
      </c>
      <c r="CD622" s="502">
        <f>+S621-BC621</f>
        <v>0</v>
      </c>
      <c r="CE622" s="17" t="s">
        <v>686</v>
      </c>
      <c r="CF622" s="157" t="s">
        <v>2555</v>
      </c>
      <c r="CG622" s="103" t="s">
        <v>6185</v>
      </c>
      <c r="CH622" s="275">
        <v>3600700849555</v>
      </c>
      <c r="CI622" s="51"/>
      <c r="CL622" s="51"/>
      <c r="CM622" s="273"/>
      <c r="CO622" s="158"/>
    </row>
    <row r="623" spans="1:93">
      <c r="A623" s="451" t="s">
        <v>7406</v>
      </c>
      <c r="B623" s="83" t="s">
        <v>709</v>
      </c>
      <c r="C623" s="237" t="s">
        <v>686</v>
      </c>
      <c r="D623" s="86" t="s">
        <v>529</v>
      </c>
      <c r="E623" s="92" t="s">
        <v>6729</v>
      </c>
      <c r="F623" s="451" t="s">
        <v>7406</v>
      </c>
      <c r="G623" s="59" t="s">
        <v>1580</v>
      </c>
      <c r="H623" s="449" t="s">
        <v>6868</v>
      </c>
      <c r="I623" s="244">
        <v>52537.4</v>
      </c>
      <c r="J623" s="310">
        <v>0</v>
      </c>
      <c r="K623" s="81">
        <v>8.43</v>
      </c>
      <c r="L623" s="81">
        <v>0</v>
      </c>
      <c r="M623" s="85">
        <v>0</v>
      </c>
      <c r="N623" s="81">
        <v>0</v>
      </c>
      <c r="O623" s="81">
        <v>0</v>
      </c>
      <c r="P623" s="85">
        <v>1074.1500000000001</v>
      </c>
      <c r="Q623" s="81">
        <v>0</v>
      </c>
      <c r="R623" s="85">
        <v>32622.799999999999</v>
      </c>
      <c r="S623" s="81">
        <v>15020.970000000001</v>
      </c>
      <c r="T623" s="227" t="s">
        <v>1581</v>
      </c>
      <c r="U623" s="496">
        <v>113</v>
      </c>
      <c r="V623" s="237" t="s">
        <v>686</v>
      </c>
      <c r="W623" s="86" t="s">
        <v>529</v>
      </c>
      <c r="X623" s="92" t="s">
        <v>6729</v>
      </c>
      <c r="Y623" s="262">
        <v>3600700854605</v>
      </c>
      <c r="Z623" s="228" t="s">
        <v>1581</v>
      </c>
      <c r="AA623" s="54">
        <v>37524.860000000008</v>
      </c>
      <c r="AB623" s="55">
        <v>26805</v>
      </c>
      <c r="AC623" s="56"/>
      <c r="AD623" s="175">
        <v>863</v>
      </c>
      <c r="AE623" s="175">
        <v>424</v>
      </c>
      <c r="AF623" s="55">
        <v>1797</v>
      </c>
      <c r="AG623" s="55"/>
      <c r="AH623" s="55"/>
      <c r="AI623" s="55"/>
      <c r="AJ623" s="55"/>
      <c r="AK623" s="55"/>
      <c r="AL623" s="55"/>
      <c r="AM623" s="57"/>
      <c r="AN623" s="57"/>
      <c r="AO623" s="57"/>
      <c r="AP623" s="57"/>
      <c r="AQ623" s="58"/>
      <c r="AR623" s="58">
        <v>2061</v>
      </c>
      <c r="AS623" s="57"/>
      <c r="AT623" s="57"/>
      <c r="AU623" s="57"/>
      <c r="AV623" s="147"/>
      <c r="AW623" s="57"/>
      <c r="AX623" s="57">
        <v>3827.91</v>
      </c>
      <c r="AY623" s="58">
        <v>672.8</v>
      </c>
      <c r="AZ623" s="58">
        <v>1074.1500000000001</v>
      </c>
      <c r="BA623" s="74">
        <v>0</v>
      </c>
      <c r="BB623" s="58">
        <v>52545.83</v>
      </c>
      <c r="BC623" s="58">
        <v>15020.969999999994</v>
      </c>
      <c r="BD623" s="252"/>
      <c r="BE623" s="170">
        <v>113</v>
      </c>
      <c r="BF623" s="101" t="s">
        <v>7002</v>
      </c>
      <c r="BG623" s="158" t="s">
        <v>529</v>
      </c>
      <c r="BH623" s="92" t="s">
        <v>6729</v>
      </c>
      <c r="BI623" s="124">
        <v>26805</v>
      </c>
      <c r="BJ623" s="124">
        <v>26805</v>
      </c>
      <c r="BK623" s="124">
        <v>0</v>
      </c>
      <c r="BL623" s="158"/>
      <c r="BM623" s="59"/>
      <c r="BN623" s="60"/>
      <c r="BO623" s="60"/>
      <c r="BP623" s="48"/>
      <c r="BQ623" s="368" t="s">
        <v>7189</v>
      </c>
      <c r="BR623" s="380" t="s">
        <v>738</v>
      </c>
      <c r="BS623" s="381" t="s">
        <v>709</v>
      </c>
      <c r="BT623" s="382" t="s">
        <v>719</v>
      </c>
      <c r="BU623" s="383" t="s">
        <v>719</v>
      </c>
      <c r="BV623" s="383" t="s">
        <v>1581</v>
      </c>
      <c r="BW623" s="383">
        <v>60140</v>
      </c>
      <c r="BX623" s="385" t="s">
        <v>7190</v>
      </c>
      <c r="BY623" s="23"/>
      <c r="BZ623" s="475">
        <v>1104</v>
      </c>
      <c r="CA623" s="320" t="b">
        <f>EXACT(A623,CH623)</f>
        <v>1</v>
      </c>
      <c r="CB623" s="318" t="b">
        <f>EXACT(D623,CF623)</f>
        <v>1</v>
      </c>
      <c r="CC623" s="318" t="b">
        <f>EXACT(E623,CG623)</f>
        <v>1</v>
      </c>
      <c r="CD623" s="502">
        <f>+S623-BC623</f>
        <v>0</v>
      </c>
      <c r="CE623" s="17" t="s">
        <v>686</v>
      </c>
      <c r="CF623" s="90" t="s">
        <v>529</v>
      </c>
      <c r="CG623" s="103" t="s">
        <v>6729</v>
      </c>
      <c r="CH623" s="275">
        <v>3600700854605</v>
      </c>
      <c r="CM623" s="273"/>
      <c r="CO623" s="157"/>
    </row>
    <row r="624" spans="1:93">
      <c r="A624" s="452" t="s">
        <v>4615</v>
      </c>
      <c r="B624" s="83" t="s">
        <v>709</v>
      </c>
      <c r="C624" s="129" t="s">
        <v>672</v>
      </c>
      <c r="D624" s="158" t="s">
        <v>205</v>
      </c>
      <c r="E624" s="92" t="s">
        <v>1380</v>
      </c>
      <c r="F624" s="452" t="s">
        <v>4615</v>
      </c>
      <c r="G624" s="59" t="s">
        <v>1580</v>
      </c>
      <c r="H624" s="449" t="s">
        <v>1034</v>
      </c>
      <c r="I624" s="234">
        <v>30109.200000000001</v>
      </c>
      <c r="J624" s="234">
        <v>0</v>
      </c>
      <c r="K624" s="234">
        <v>133.18</v>
      </c>
      <c r="L624" s="234">
        <v>0</v>
      </c>
      <c r="M624" s="85">
        <v>3520</v>
      </c>
      <c r="N624" s="85">
        <v>0</v>
      </c>
      <c r="O624" s="234">
        <v>0</v>
      </c>
      <c r="P624" s="234">
        <v>146.44999999999999</v>
      </c>
      <c r="Q624" s="234">
        <v>0</v>
      </c>
      <c r="R624" s="234">
        <v>20077</v>
      </c>
      <c r="S624" s="234">
        <v>13538.930000000004</v>
      </c>
      <c r="T624" s="227" t="s">
        <v>1581</v>
      </c>
      <c r="U624" s="496">
        <v>1042</v>
      </c>
      <c r="V624" s="129" t="s">
        <v>672</v>
      </c>
      <c r="W624" s="158" t="s">
        <v>205</v>
      </c>
      <c r="X624" s="92" t="s">
        <v>1380</v>
      </c>
      <c r="Y624" s="262">
        <v>3600700854648</v>
      </c>
      <c r="Z624" s="228" t="s">
        <v>1581</v>
      </c>
      <c r="AA624" s="54">
        <v>20223.45</v>
      </c>
      <c r="AB624" s="55">
        <v>18790</v>
      </c>
      <c r="AC624" s="56"/>
      <c r="AD624" s="175">
        <v>863</v>
      </c>
      <c r="AE624" s="175">
        <v>424</v>
      </c>
      <c r="AF624" s="55"/>
      <c r="AG624" s="55"/>
      <c r="AH624" s="55"/>
      <c r="AI624" s="55"/>
      <c r="AJ624" s="55"/>
      <c r="AK624" s="55"/>
      <c r="AL624" s="55"/>
      <c r="AM624" s="57"/>
      <c r="AN624" s="57"/>
      <c r="AO624" s="57"/>
      <c r="AP624" s="57"/>
      <c r="AQ624" s="58"/>
      <c r="AR624" s="58"/>
      <c r="AS624" s="57"/>
      <c r="AT624" s="57"/>
      <c r="AU624" s="57"/>
      <c r="AV624" s="147"/>
      <c r="AW624" s="57"/>
      <c r="AX624" s="57">
        <v>0</v>
      </c>
      <c r="AY624" s="58"/>
      <c r="AZ624" s="58">
        <v>146.44999999999999</v>
      </c>
      <c r="BA624" s="74">
        <v>0</v>
      </c>
      <c r="BB624" s="58">
        <v>33762.380000000005</v>
      </c>
      <c r="BC624" s="58">
        <v>13538.930000000004</v>
      </c>
      <c r="BD624" s="252"/>
      <c r="BE624" s="170">
        <v>1043</v>
      </c>
      <c r="BF624" s="101" t="s">
        <v>2316</v>
      </c>
      <c r="BG624" s="158" t="s">
        <v>205</v>
      </c>
      <c r="BH624" s="92" t="s">
        <v>1380</v>
      </c>
      <c r="BI624" s="124">
        <v>18790</v>
      </c>
      <c r="BJ624" s="124">
        <v>18790</v>
      </c>
      <c r="BK624" s="124">
        <v>0</v>
      </c>
      <c r="BL624" s="158"/>
      <c r="BM624" s="59"/>
      <c r="BN624" s="60"/>
      <c r="BO624" s="60"/>
      <c r="BP624" s="59"/>
      <c r="BQ624" s="370" t="s">
        <v>361</v>
      </c>
      <c r="BR624" s="387" t="s">
        <v>738</v>
      </c>
      <c r="BS624" s="381" t="s">
        <v>51</v>
      </c>
      <c r="BT624" s="388" t="s">
        <v>719</v>
      </c>
      <c r="BU624" s="388" t="s">
        <v>719</v>
      </c>
      <c r="BV624" s="388" t="s">
        <v>1581</v>
      </c>
      <c r="BW624" s="389">
        <v>60140</v>
      </c>
      <c r="BX624" s="389" t="s">
        <v>196</v>
      </c>
      <c r="BY624" s="51"/>
      <c r="BZ624" s="495">
        <v>113</v>
      </c>
      <c r="CA624" s="320" t="b">
        <f>EXACT(A624,CH624)</f>
        <v>1</v>
      </c>
      <c r="CB624" s="318" t="b">
        <f>EXACT(D624,CF624)</f>
        <v>1</v>
      </c>
      <c r="CC624" s="318" t="b">
        <f>EXACT(E624,CG624)</f>
        <v>1</v>
      </c>
      <c r="CD624" s="502">
        <f>+S623-BC623</f>
        <v>0</v>
      </c>
      <c r="CE624" s="17" t="s">
        <v>672</v>
      </c>
      <c r="CF624" s="157" t="s">
        <v>205</v>
      </c>
      <c r="CG624" s="103" t="s">
        <v>1380</v>
      </c>
      <c r="CH624" s="311">
        <v>3600700854648</v>
      </c>
      <c r="CJ624" s="51"/>
      <c r="CL624" s="51"/>
      <c r="CM624" s="273"/>
      <c r="CO624" s="157"/>
    </row>
    <row r="625" spans="1:93">
      <c r="A625" s="452" t="s">
        <v>7783</v>
      </c>
      <c r="B625" s="83" t="s">
        <v>709</v>
      </c>
      <c r="C625" s="129" t="s">
        <v>686</v>
      </c>
      <c r="D625" s="158" t="s">
        <v>3007</v>
      </c>
      <c r="E625" s="92" t="s">
        <v>732</v>
      </c>
      <c r="F625" s="452" t="s">
        <v>7783</v>
      </c>
      <c r="G625" s="59" t="s">
        <v>1580</v>
      </c>
      <c r="H625" s="449" t="s">
        <v>7897</v>
      </c>
      <c r="I625" s="234">
        <v>53029.2</v>
      </c>
      <c r="J625" s="234">
        <v>0</v>
      </c>
      <c r="K625" s="234">
        <v>8.43</v>
      </c>
      <c r="L625" s="234">
        <v>0</v>
      </c>
      <c r="M625" s="85">
        <v>0</v>
      </c>
      <c r="N625" s="85">
        <v>0</v>
      </c>
      <c r="O625" s="234">
        <v>0</v>
      </c>
      <c r="P625" s="234">
        <v>1980.2</v>
      </c>
      <c r="Q625" s="234">
        <v>0</v>
      </c>
      <c r="R625" s="234">
        <v>28863</v>
      </c>
      <c r="S625" s="234">
        <v>16339.979999999996</v>
      </c>
      <c r="T625" s="227" t="s">
        <v>1581</v>
      </c>
      <c r="U625" s="496">
        <v>346</v>
      </c>
      <c r="V625" s="129" t="s">
        <v>686</v>
      </c>
      <c r="W625" s="158" t="s">
        <v>3007</v>
      </c>
      <c r="X625" s="92" t="s">
        <v>732</v>
      </c>
      <c r="Y625" s="262" t="s">
        <v>7783</v>
      </c>
      <c r="Z625" s="228" t="s">
        <v>1581</v>
      </c>
      <c r="AA625" s="266">
        <v>36697.649999999994</v>
      </c>
      <c r="AB625" s="55">
        <v>28000</v>
      </c>
      <c r="AC625" s="55"/>
      <c r="AD625" s="175">
        <v>863</v>
      </c>
      <c r="AE625" s="175"/>
      <c r="AF625" s="55"/>
      <c r="AG625" s="55"/>
      <c r="AH625" s="55"/>
      <c r="AI625" s="55"/>
      <c r="AJ625" s="55"/>
      <c r="AK625" s="55"/>
      <c r="AL625" s="55"/>
      <c r="AM625" s="65"/>
      <c r="AN625" s="65"/>
      <c r="AO625" s="65"/>
      <c r="AP625" s="65"/>
      <c r="AQ625" s="66"/>
      <c r="AR625" s="65"/>
      <c r="AS625" s="65"/>
      <c r="AT625" s="65"/>
      <c r="AU625" s="65"/>
      <c r="AV625" s="148"/>
      <c r="AW625" s="65"/>
      <c r="AX625" s="65">
        <v>5854.45</v>
      </c>
      <c r="AY625" s="66"/>
      <c r="AZ625" s="66">
        <v>1980.2</v>
      </c>
      <c r="BA625" s="74">
        <v>0</v>
      </c>
      <c r="BB625" s="66">
        <v>53037.63</v>
      </c>
      <c r="BC625" s="66">
        <v>16339.980000000003</v>
      </c>
      <c r="BD625" s="252"/>
      <c r="BE625" s="170">
        <v>347</v>
      </c>
      <c r="BF625" s="101" t="s">
        <v>8294</v>
      </c>
      <c r="BG625" s="158" t="s">
        <v>3007</v>
      </c>
      <c r="BH625" s="92" t="s">
        <v>732</v>
      </c>
      <c r="BI625" s="169">
        <v>36745</v>
      </c>
      <c r="BJ625" s="124">
        <v>28000</v>
      </c>
      <c r="BK625" s="124">
        <v>8745</v>
      </c>
      <c r="BL625" s="158"/>
      <c r="BM625" s="48"/>
      <c r="BN625" s="67"/>
      <c r="BO625" s="67"/>
      <c r="BP625" s="48"/>
      <c r="BQ625" s="368">
        <v>204</v>
      </c>
      <c r="BR625" s="380">
        <v>15</v>
      </c>
      <c r="BS625" s="381" t="s">
        <v>51</v>
      </c>
      <c r="BT625" s="382" t="s">
        <v>7997</v>
      </c>
      <c r="BU625" s="383" t="s">
        <v>7998</v>
      </c>
      <c r="BV625" s="384" t="s">
        <v>28</v>
      </c>
      <c r="BW625" s="384">
        <v>67180</v>
      </c>
      <c r="BX625" s="385"/>
      <c r="BY625" s="51"/>
      <c r="BZ625" s="475">
        <v>1042</v>
      </c>
      <c r="CA625" s="320" t="b">
        <f>EXACT(A625,CH625)</f>
        <v>1</v>
      </c>
      <c r="CB625" s="318" t="b">
        <f>EXACT(D625,CF625)</f>
        <v>1</v>
      </c>
      <c r="CC625" s="318" t="b">
        <f>EXACT(E625,CG625)</f>
        <v>1</v>
      </c>
      <c r="CD625" s="502">
        <f>+S624-BC624</f>
        <v>0</v>
      </c>
      <c r="CE625" s="51" t="s">
        <v>686</v>
      </c>
      <c r="CF625" s="90" t="s">
        <v>3007</v>
      </c>
      <c r="CG625" s="103" t="s">
        <v>732</v>
      </c>
      <c r="CH625" s="275" t="s">
        <v>7783</v>
      </c>
      <c r="CI625" s="51"/>
      <c r="CM625" s="273"/>
      <c r="CO625" s="157"/>
    </row>
    <row r="626" spans="1:93">
      <c r="A626" s="452" t="s">
        <v>7398</v>
      </c>
      <c r="B626" s="83" t="s">
        <v>709</v>
      </c>
      <c r="C626" s="129" t="s">
        <v>672</v>
      </c>
      <c r="D626" s="158" t="s">
        <v>6717</v>
      </c>
      <c r="E626" s="92" t="s">
        <v>6718</v>
      </c>
      <c r="F626" s="452" t="s">
        <v>7398</v>
      </c>
      <c r="G626" s="59" t="s">
        <v>1580</v>
      </c>
      <c r="H626" s="449" t="s">
        <v>6861</v>
      </c>
      <c r="I626" s="234">
        <v>53472</v>
      </c>
      <c r="J626" s="234">
        <v>0</v>
      </c>
      <c r="K626" s="234">
        <v>0</v>
      </c>
      <c r="L626" s="234">
        <v>0</v>
      </c>
      <c r="M626" s="85">
        <v>0</v>
      </c>
      <c r="N626" s="85">
        <v>0</v>
      </c>
      <c r="O626" s="234">
        <v>0</v>
      </c>
      <c r="P626" s="234">
        <v>1638.86</v>
      </c>
      <c r="Q626" s="234">
        <v>0</v>
      </c>
      <c r="R626" s="234">
        <v>29622</v>
      </c>
      <c r="S626" s="234">
        <v>15906.339999999997</v>
      </c>
      <c r="T626" s="227" t="s">
        <v>1581</v>
      </c>
      <c r="U626" s="496">
        <v>45</v>
      </c>
      <c r="V626" s="129" t="s">
        <v>672</v>
      </c>
      <c r="W626" s="158" t="s">
        <v>6717</v>
      </c>
      <c r="X626" s="92" t="s">
        <v>6718</v>
      </c>
      <c r="Y626" s="262">
        <v>3600700856365</v>
      </c>
      <c r="Z626" s="228" t="s">
        <v>1581</v>
      </c>
      <c r="AA626" s="54">
        <v>37565.660000000003</v>
      </c>
      <c r="AB626" s="55">
        <v>27695</v>
      </c>
      <c r="AC626" s="56"/>
      <c r="AD626" s="175">
        <v>1726</v>
      </c>
      <c r="AE626" s="175"/>
      <c r="AF626" s="55">
        <v>201</v>
      </c>
      <c r="AG626" s="55"/>
      <c r="AH626" s="55"/>
      <c r="AI626" s="55"/>
      <c r="AJ626" s="55"/>
      <c r="AK626" s="55"/>
      <c r="AL626" s="55"/>
      <c r="AM626" s="57"/>
      <c r="AN626" s="57"/>
      <c r="AO626" s="57"/>
      <c r="AP626" s="57"/>
      <c r="AQ626" s="58"/>
      <c r="AR626" s="58">
        <v>0</v>
      </c>
      <c r="AS626" s="57"/>
      <c r="AT626" s="57"/>
      <c r="AU626" s="57"/>
      <c r="AV626" s="147"/>
      <c r="AW626" s="57"/>
      <c r="AX626" s="57">
        <v>6304.8</v>
      </c>
      <c r="AY626" s="58"/>
      <c r="AZ626" s="58">
        <v>1638.86</v>
      </c>
      <c r="BA626" s="74">
        <v>0</v>
      </c>
      <c r="BB626" s="58">
        <v>53472</v>
      </c>
      <c r="BC626" s="58">
        <v>15906.339999999997</v>
      </c>
      <c r="BD626" s="252"/>
      <c r="BE626" s="170">
        <v>45</v>
      </c>
      <c r="BF626" s="101" t="s">
        <v>6989</v>
      </c>
      <c r="BG626" s="158" t="s">
        <v>6717</v>
      </c>
      <c r="BH626" s="92" t="s">
        <v>6718</v>
      </c>
      <c r="BI626" s="124">
        <v>27695</v>
      </c>
      <c r="BJ626" s="124">
        <v>27695</v>
      </c>
      <c r="BK626" s="124">
        <v>0</v>
      </c>
      <c r="BL626" s="158"/>
      <c r="BM626" s="59"/>
      <c r="BN626" s="60"/>
      <c r="BO626" s="60"/>
      <c r="BP626" s="59"/>
      <c r="BQ626" s="369">
        <v>1091</v>
      </c>
      <c r="BR626" s="380" t="s">
        <v>738</v>
      </c>
      <c r="BS626" s="381" t="s">
        <v>51</v>
      </c>
      <c r="BT626" s="382" t="s">
        <v>719</v>
      </c>
      <c r="BU626" s="383" t="s">
        <v>719</v>
      </c>
      <c r="BV626" s="384" t="s">
        <v>1581</v>
      </c>
      <c r="BW626" s="384">
        <v>60140</v>
      </c>
      <c r="BX626" s="385" t="s">
        <v>7180</v>
      </c>
      <c r="BY626" s="76"/>
      <c r="BZ626" s="495">
        <v>347</v>
      </c>
      <c r="CA626" s="320" t="b">
        <f>EXACT(A626,CH626)</f>
        <v>1</v>
      </c>
      <c r="CB626" s="318" t="b">
        <f>EXACT(D626,CF626)</f>
        <v>1</v>
      </c>
      <c r="CC626" s="318" t="b">
        <f>EXACT(E626,CG626)</f>
        <v>1</v>
      </c>
      <c r="CD626" s="502">
        <f>+S626-BC626</f>
        <v>0</v>
      </c>
      <c r="CE626" s="17" t="s">
        <v>672</v>
      </c>
      <c r="CF626" s="157" t="s">
        <v>6717</v>
      </c>
      <c r="CG626" s="103" t="s">
        <v>6718</v>
      </c>
      <c r="CH626" s="275">
        <v>3600700856365</v>
      </c>
      <c r="CM626" s="273"/>
      <c r="CO626" s="157"/>
    </row>
    <row r="627" spans="1:93">
      <c r="A627" s="511" t="s">
        <v>8551</v>
      </c>
      <c r="B627" s="83" t="s">
        <v>709</v>
      </c>
      <c r="C627" s="237" t="s">
        <v>672</v>
      </c>
      <c r="D627" s="17" t="s">
        <v>2977</v>
      </c>
      <c r="E627" s="75" t="s">
        <v>6718</v>
      </c>
      <c r="F627" s="514" t="s">
        <v>8551</v>
      </c>
      <c r="G627" s="59" t="s">
        <v>1580</v>
      </c>
      <c r="H627" s="98" t="s">
        <v>8647</v>
      </c>
      <c r="I627" s="133">
        <v>41569.15</v>
      </c>
      <c r="J627" s="167">
        <v>0</v>
      </c>
      <c r="K627" s="18">
        <v>0</v>
      </c>
      <c r="L627" s="18">
        <v>0</v>
      </c>
      <c r="M627" s="53">
        <v>0</v>
      </c>
      <c r="N627" s="18">
        <v>0</v>
      </c>
      <c r="O627" s="18">
        <v>0</v>
      </c>
      <c r="P627" s="53">
        <v>161.79</v>
      </c>
      <c r="Q627" s="18">
        <v>0</v>
      </c>
      <c r="R627" s="53">
        <v>27863</v>
      </c>
      <c r="S627" s="18">
        <v>13544.36</v>
      </c>
      <c r="T627" s="227" t="s">
        <v>1581</v>
      </c>
      <c r="U627" s="496">
        <v>1334</v>
      </c>
      <c r="V627" s="516" t="s">
        <v>672</v>
      </c>
      <c r="W627" s="17" t="s">
        <v>2977</v>
      </c>
      <c r="X627" s="17" t="s">
        <v>6718</v>
      </c>
      <c r="Y627" s="261">
        <v>3600700856373</v>
      </c>
      <c r="Z627" s="228" t="s">
        <v>1581</v>
      </c>
      <c r="AA627" s="266">
        <v>28024.79</v>
      </c>
      <c r="AB627" s="65">
        <v>27000</v>
      </c>
      <c r="AC627" s="65"/>
      <c r="AD627" s="65">
        <v>863</v>
      </c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148"/>
      <c r="AW627" s="65"/>
      <c r="AX627" s="65">
        <v>0</v>
      </c>
      <c r="AY627" s="65"/>
      <c r="AZ627" s="65">
        <v>161.79</v>
      </c>
      <c r="BA627" s="57">
        <v>0</v>
      </c>
      <c r="BB627" s="65">
        <v>41569.15</v>
      </c>
      <c r="BC627" s="65">
        <v>13544.36</v>
      </c>
      <c r="BD627" s="260"/>
      <c r="BE627" s="170">
        <v>1336</v>
      </c>
      <c r="BF627" s="163" t="s">
        <v>8742</v>
      </c>
      <c r="BG627" s="51" t="s">
        <v>2977</v>
      </c>
      <c r="BH627" s="17" t="s">
        <v>6718</v>
      </c>
      <c r="BI627" s="171">
        <v>33936.910000000003</v>
      </c>
      <c r="BJ627" s="172">
        <v>27000</v>
      </c>
      <c r="BK627" s="171">
        <v>6936.9100000000035</v>
      </c>
      <c r="BM627" s="48"/>
      <c r="BN627" s="67"/>
      <c r="BO627" s="67"/>
      <c r="BP627" s="48"/>
      <c r="BQ627" s="435" t="s">
        <v>540</v>
      </c>
      <c r="BR627" s="380">
        <v>15</v>
      </c>
      <c r="BS627" s="381"/>
      <c r="BT627" s="382" t="s">
        <v>719</v>
      </c>
      <c r="BU627" s="383" t="s">
        <v>719</v>
      </c>
      <c r="BV627" s="384" t="s">
        <v>1581</v>
      </c>
      <c r="BW627" s="384">
        <v>60140</v>
      </c>
      <c r="BX627" s="385" t="s">
        <v>8893</v>
      </c>
      <c r="BZ627" s="495">
        <v>45</v>
      </c>
      <c r="CA627" s="320" t="b">
        <f>EXACT(A627,CH627)</f>
        <v>1</v>
      </c>
      <c r="CB627" s="318" t="b">
        <f>EXACT(D627,CF627)</f>
        <v>1</v>
      </c>
      <c r="CC627" s="318" t="b">
        <f>EXACT(E627,CG627)</f>
        <v>1</v>
      </c>
      <c r="CD627" s="502">
        <f>+S626-BC626</f>
        <v>0</v>
      </c>
      <c r="CE627" s="17" t="s">
        <v>672</v>
      </c>
      <c r="CF627" s="157" t="s">
        <v>2977</v>
      </c>
      <c r="CG627" s="99" t="s">
        <v>6718</v>
      </c>
      <c r="CH627" s="311">
        <v>3600700856373</v>
      </c>
      <c r="CL627" s="51"/>
      <c r="CM627" s="273"/>
      <c r="CO627" s="158"/>
    </row>
    <row r="628" spans="1:93">
      <c r="A628" s="451" t="s">
        <v>5481</v>
      </c>
      <c r="B628" s="83" t="s">
        <v>709</v>
      </c>
      <c r="C628" s="158" t="s">
        <v>672</v>
      </c>
      <c r="D628" s="158" t="s">
        <v>1667</v>
      </c>
      <c r="E628" s="92" t="s">
        <v>5480</v>
      </c>
      <c r="F628" s="451" t="s">
        <v>5481</v>
      </c>
      <c r="G628" s="59" t="s">
        <v>1580</v>
      </c>
      <c r="H628" s="449" t="s">
        <v>5482</v>
      </c>
      <c r="I628" s="234">
        <v>30195.32</v>
      </c>
      <c r="J628" s="234">
        <v>0</v>
      </c>
      <c r="K628" s="234">
        <v>26.78</v>
      </c>
      <c r="L628" s="234">
        <v>0</v>
      </c>
      <c r="M628" s="85">
        <v>0</v>
      </c>
      <c r="N628" s="85">
        <v>0</v>
      </c>
      <c r="O628" s="234">
        <v>0</v>
      </c>
      <c r="P628" s="234">
        <v>0</v>
      </c>
      <c r="Q628" s="234">
        <v>0</v>
      </c>
      <c r="R628" s="234">
        <v>5087</v>
      </c>
      <c r="S628" s="234">
        <v>25135.1</v>
      </c>
      <c r="T628" s="227" t="s">
        <v>1581</v>
      </c>
      <c r="U628" s="496">
        <v>1157</v>
      </c>
      <c r="V628" s="158" t="s">
        <v>672</v>
      </c>
      <c r="W628" s="158" t="s">
        <v>1667</v>
      </c>
      <c r="X628" s="92" t="s">
        <v>5480</v>
      </c>
      <c r="Y628" s="262">
        <v>3600700867634</v>
      </c>
      <c r="Z628" s="228" t="s">
        <v>1581</v>
      </c>
      <c r="AA628" s="54">
        <v>5087</v>
      </c>
      <c r="AB628" s="55">
        <v>0</v>
      </c>
      <c r="AC628" s="56"/>
      <c r="AD628" s="175">
        <v>863</v>
      </c>
      <c r="AE628" s="175">
        <v>424</v>
      </c>
      <c r="AF628" s="55"/>
      <c r="AG628" s="55"/>
      <c r="AH628" s="55"/>
      <c r="AI628" s="55"/>
      <c r="AJ628" s="55"/>
      <c r="AK628" s="55"/>
      <c r="AL628" s="55"/>
      <c r="AM628" s="57"/>
      <c r="AN628" s="57"/>
      <c r="AO628" s="57"/>
      <c r="AP628" s="57"/>
      <c r="AQ628" s="58"/>
      <c r="AR628" s="58">
        <v>3800</v>
      </c>
      <c r="AS628" s="57"/>
      <c r="AT628" s="57"/>
      <c r="AU628" s="57"/>
      <c r="AV628" s="147"/>
      <c r="AW628" s="57"/>
      <c r="AX628" s="57">
        <v>0</v>
      </c>
      <c r="AY628" s="58"/>
      <c r="AZ628" s="58">
        <v>0</v>
      </c>
      <c r="BA628" s="74">
        <v>0</v>
      </c>
      <c r="BB628" s="58">
        <v>30222.1</v>
      </c>
      <c r="BC628" s="58">
        <v>25135.1</v>
      </c>
      <c r="BD628" s="252"/>
      <c r="BE628" s="170">
        <v>1158</v>
      </c>
      <c r="BF628" s="101" t="s">
        <v>5641</v>
      </c>
      <c r="BG628" s="158" t="s">
        <v>1667</v>
      </c>
      <c r="BH628" s="92" t="s">
        <v>5480</v>
      </c>
      <c r="BI628" s="124">
        <v>0</v>
      </c>
      <c r="BJ628" s="124">
        <v>0</v>
      </c>
      <c r="BK628" s="124">
        <v>0</v>
      </c>
      <c r="BL628" s="158"/>
      <c r="BM628" s="59"/>
      <c r="BN628" s="60"/>
      <c r="BO628" s="60"/>
      <c r="BP628" s="59"/>
      <c r="BQ628" s="370">
        <v>130</v>
      </c>
      <c r="BR628" s="387" t="s">
        <v>539</v>
      </c>
      <c r="BS628" s="381" t="s">
        <v>709</v>
      </c>
      <c r="BT628" s="388" t="s">
        <v>719</v>
      </c>
      <c r="BU628" s="388" t="s">
        <v>719</v>
      </c>
      <c r="BV628" s="388" t="s">
        <v>1581</v>
      </c>
      <c r="BW628" s="389">
        <v>60140</v>
      </c>
      <c r="BX628" s="389" t="s">
        <v>5832</v>
      </c>
      <c r="BZ628" s="475">
        <v>1334</v>
      </c>
      <c r="CA628" s="320" t="b">
        <f>EXACT(A628,CH628)</f>
        <v>1</v>
      </c>
      <c r="CB628" s="318" t="b">
        <f>EXACT(D628,CF628)</f>
        <v>1</v>
      </c>
      <c r="CC628" s="318" t="b">
        <f>EXACT(E628,CG628)</f>
        <v>1</v>
      </c>
      <c r="CD628" s="502">
        <f>+S627-BC627</f>
        <v>0</v>
      </c>
      <c r="CE628" s="51" t="s">
        <v>672</v>
      </c>
      <c r="CF628" s="94" t="s">
        <v>1667</v>
      </c>
      <c r="CG628" s="99" t="s">
        <v>5480</v>
      </c>
      <c r="CH628" s="275">
        <v>3600700867634</v>
      </c>
      <c r="CM628" s="273"/>
    </row>
    <row r="629" spans="1:93">
      <c r="A629" s="451" t="s">
        <v>7483</v>
      </c>
      <c r="B629" s="83" t="s">
        <v>709</v>
      </c>
      <c r="C629" s="86" t="s">
        <v>695</v>
      </c>
      <c r="D629" s="158" t="s">
        <v>3881</v>
      </c>
      <c r="E629" s="1" t="s">
        <v>6803</v>
      </c>
      <c r="F629" s="451" t="s">
        <v>7483</v>
      </c>
      <c r="G629" s="59" t="s">
        <v>1580</v>
      </c>
      <c r="H629" s="449" t="s">
        <v>6933</v>
      </c>
      <c r="I629" s="244">
        <v>42994</v>
      </c>
      <c r="J629" s="310">
        <v>0</v>
      </c>
      <c r="K629" s="81">
        <v>0</v>
      </c>
      <c r="L629" s="81">
        <v>0</v>
      </c>
      <c r="M629" s="85">
        <v>0</v>
      </c>
      <c r="N629" s="81">
        <v>0</v>
      </c>
      <c r="O629" s="81">
        <v>0</v>
      </c>
      <c r="P629" s="85">
        <v>1091.06</v>
      </c>
      <c r="Q629" s="81">
        <v>0</v>
      </c>
      <c r="R629" s="85">
        <v>31051</v>
      </c>
      <c r="S629" s="81">
        <v>6168.3799999999974</v>
      </c>
      <c r="T629" s="227" t="s">
        <v>1581</v>
      </c>
      <c r="U629" s="496">
        <v>834</v>
      </c>
      <c r="V629" s="86" t="s">
        <v>695</v>
      </c>
      <c r="W629" s="158" t="s">
        <v>3881</v>
      </c>
      <c r="X629" s="424" t="s">
        <v>6803</v>
      </c>
      <c r="Y629" s="262">
        <v>3600700912591</v>
      </c>
      <c r="Z629" s="228" t="s">
        <v>1581</v>
      </c>
      <c r="AA629" s="266">
        <v>36825.619999999995</v>
      </c>
      <c r="AB629" s="55">
        <v>24445</v>
      </c>
      <c r="AC629" s="59"/>
      <c r="AD629" s="175">
        <v>863</v>
      </c>
      <c r="AE629" s="175"/>
      <c r="AF629" s="59"/>
      <c r="AG629" s="59"/>
      <c r="AH629" s="59"/>
      <c r="AI629" s="59"/>
      <c r="AJ629" s="59">
        <v>1400</v>
      </c>
      <c r="AK629" s="59"/>
      <c r="AL629" s="59"/>
      <c r="AM629" s="65"/>
      <c r="AN629" s="65"/>
      <c r="AO629" s="65"/>
      <c r="AP629" s="65"/>
      <c r="AQ629" s="66">
        <v>4343</v>
      </c>
      <c r="AR629" s="66"/>
      <c r="AS629" s="65"/>
      <c r="AT629" s="65"/>
      <c r="AU629" s="65"/>
      <c r="AV629" s="148"/>
      <c r="AW629" s="65"/>
      <c r="AX629" s="65">
        <v>4683.5600000000004</v>
      </c>
      <c r="AY629" s="66"/>
      <c r="AZ629" s="66">
        <v>1091.06</v>
      </c>
      <c r="BA629" s="74">
        <v>0</v>
      </c>
      <c r="BB629" s="66">
        <v>42994</v>
      </c>
      <c r="BC629" s="66">
        <v>6168.3800000000047</v>
      </c>
      <c r="BD629" s="252"/>
      <c r="BE629" s="170">
        <v>835</v>
      </c>
      <c r="BF629" s="101" t="s">
        <v>7103</v>
      </c>
      <c r="BG629" s="158" t="s">
        <v>3881</v>
      </c>
      <c r="BH629" s="92" t="s">
        <v>6803</v>
      </c>
      <c r="BI629" s="169">
        <v>24445</v>
      </c>
      <c r="BJ629" s="124">
        <v>24445</v>
      </c>
      <c r="BK629" s="124">
        <v>0</v>
      </c>
      <c r="BL629" s="158"/>
      <c r="BM629" s="48"/>
      <c r="BN629" s="67"/>
      <c r="BO629" s="67"/>
      <c r="BP629" s="48"/>
      <c r="BQ629" s="368" t="s">
        <v>7351</v>
      </c>
      <c r="BR629" s="380" t="s">
        <v>716</v>
      </c>
      <c r="BS629" s="381" t="s">
        <v>51</v>
      </c>
      <c r="BT629" s="383" t="s">
        <v>719</v>
      </c>
      <c r="BU629" s="383" t="s">
        <v>719</v>
      </c>
      <c r="BV629" s="383" t="s">
        <v>1581</v>
      </c>
      <c r="BW629" s="383">
        <v>60140</v>
      </c>
      <c r="BX629" s="385" t="s">
        <v>7352</v>
      </c>
      <c r="BY629" s="51"/>
      <c r="BZ629" s="475">
        <v>1156</v>
      </c>
      <c r="CA629" s="320" t="b">
        <f>EXACT(A629,CH629)</f>
        <v>1</v>
      </c>
      <c r="CB629" s="318" t="b">
        <f>EXACT(D629,CF629)</f>
        <v>1</v>
      </c>
      <c r="CC629" s="318" t="b">
        <f>EXACT(E629,CG629)</f>
        <v>1</v>
      </c>
      <c r="CD629" s="502">
        <f>+S628-BC628</f>
        <v>0</v>
      </c>
      <c r="CE629" s="17" t="s">
        <v>695</v>
      </c>
      <c r="CF629" s="157" t="s">
        <v>3881</v>
      </c>
      <c r="CG629" s="103" t="s">
        <v>6803</v>
      </c>
      <c r="CH629" s="275">
        <v>3600700912591</v>
      </c>
      <c r="CI629" s="51"/>
      <c r="CJ629" s="51"/>
      <c r="CM629" s="273"/>
      <c r="CO629" s="157"/>
    </row>
    <row r="630" spans="1:93">
      <c r="A630" s="452" t="s">
        <v>7515</v>
      </c>
      <c r="B630" s="83" t="s">
        <v>709</v>
      </c>
      <c r="C630" s="237" t="s">
        <v>672</v>
      </c>
      <c r="D630" s="86" t="s">
        <v>509</v>
      </c>
      <c r="E630" s="86" t="s">
        <v>5263</v>
      </c>
      <c r="F630" s="452" t="s">
        <v>7515</v>
      </c>
      <c r="G630" s="59" t="s">
        <v>1580</v>
      </c>
      <c r="H630" s="449" t="s">
        <v>6962</v>
      </c>
      <c r="I630" s="234">
        <v>56963.4</v>
      </c>
      <c r="J630" s="234">
        <v>0</v>
      </c>
      <c r="K630" s="234">
        <v>0</v>
      </c>
      <c r="L630" s="234">
        <v>0</v>
      </c>
      <c r="M630" s="85">
        <v>0</v>
      </c>
      <c r="N630" s="85">
        <v>0</v>
      </c>
      <c r="O630" s="234">
        <v>0</v>
      </c>
      <c r="P630" s="234">
        <v>2586.17</v>
      </c>
      <c r="Q630" s="234">
        <v>0</v>
      </c>
      <c r="R630" s="234">
        <v>1287</v>
      </c>
      <c r="S630" s="234">
        <v>51288.86</v>
      </c>
      <c r="T630" s="227" t="s">
        <v>1581</v>
      </c>
      <c r="U630" s="496">
        <v>1138</v>
      </c>
      <c r="V630" s="237" t="s">
        <v>672</v>
      </c>
      <c r="W630" s="86" t="s">
        <v>509</v>
      </c>
      <c r="X630" s="422" t="s">
        <v>5263</v>
      </c>
      <c r="Y630" s="262">
        <v>3600700913377</v>
      </c>
      <c r="Z630" s="228" t="s">
        <v>1581</v>
      </c>
      <c r="AA630" s="266">
        <v>5674.54</v>
      </c>
      <c r="AB630" s="65">
        <v>0</v>
      </c>
      <c r="AC630" s="65"/>
      <c r="AD630" s="65">
        <v>863</v>
      </c>
      <c r="AE630" s="65">
        <v>424</v>
      </c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148"/>
      <c r="AW630" s="65"/>
      <c r="AX630" s="65">
        <v>1801.37</v>
      </c>
      <c r="AY630" s="65"/>
      <c r="AZ630" s="65">
        <v>2586.17</v>
      </c>
      <c r="BA630" s="57">
        <v>0</v>
      </c>
      <c r="BB630" s="65">
        <v>56963.4</v>
      </c>
      <c r="BC630" s="65">
        <v>51288.86</v>
      </c>
      <c r="BD630" s="252"/>
      <c r="BE630" s="170">
        <v>1139</v>
      </c>
      <c r="BF630" s="163" t="s">
        <v>7144</v>
      </c>
      <c r="BG630" s="158" t="s">
        <v>509</v>
      </c>
      <c r="BH630" s="92" t="s">
        <v>5263</v>
      </c>
      <c r="BI630" s="171">
        <v>0</v>
      </c>
      <c r="BJ630" s="172">
        <v>0</v>
      </c>
      <c r="BK630" s="171">
        <v>0</v>
      </c>
      <c r="BL630" s="86"/>
      <c r="BM630" s="48"/>
      <c r="BN630" s="67"/>
      <c r="BO630" s="67"/>
      <c r="BP630" s="48"/>
      <c r="BQ630" s="368">
        <v>126</v>
      </c>
      <c r="BR630" s="380">
        <v>1</v>
      </c>
      <c r="BS630" s="381" t="s">
        <v>51</v>
      </c>
      <c r="BT630" s="383" t="s">
        <v>11</v>
      </c>
      <c r="BU630" s="383" t="s">
        <v>719</v>
      </c>
      <c r="BV630" s="383" t="s">
        <v>1581</v>
      </c>
      <c r="BW630" s="383">
        <v>60210</v>
      </c>
      <c r="BX630" s="385" t="s">
        <v>7305</v>
      </c>
      <c r="BZ630" s="475">
        <v>834</v>
      </c>
      <c r="CA630" s="320" t="b">
        <f>EXACT(A630,CH630)</f>
        <v>1</v>
      </c>
      <c r="CB630" s="318" t="b">
        <f>EXACT(D630,CF630)</f>
        <v>1</v>
      </c>
      <c r="CC630" s="318" t="b">
        <f>EXACT(E630,CG630)</f>
        <v>1</v>
      </c>
      <c r="CD630" s="502">
        <f>+S629-BC629</f>
        <v>-7.2759576141834259E-12</v>
      </c>
      <c r="CE630" s="17" t="s">
        <v>672</v>
      </c>
      <c r="CF630" s="90" t="s">
        <v>509</v>
      </c>
      <c r="CG630" s="103" t="s">
        <v>5263</v>
      </c>
      <c r="CH630" s="275">
        <v>3600700913377</v>
      </c>
      <c r="CI630" s="51"/>
      <c r="CM630" s="273"/>
      <c r="CO630" s="157"/>
    </row>
    <row r="631" spans="1:93">
      <c r="A631" s="452" t="s">
        <v>4386</v>
      </c>
      <c r="B631" s="83" t="s">
        <v>709</v>
      </c>
      <c r="C631" s="129" t="s">
        <v>686</v>
      </c>
      <c r="D631" s="158" t="s">
        <v>529</v>
      </c>
      <c r="E631" s="92" t="s">
        <v>1195</v>
      </c>
      <c r="F631" s="452" t="s">
        <v>4386</v>
      </c>
      <c r="G631" s="59" t="s">
        <v>1580</v>
      </c>
      <c r="H631" s="449" t="s">
        <v>8976</v>
      </c>
      <c r="I631" s="234">
        <v>16547.8</v>
      </c>
      <c r="J631" s="234">
        <v>0</v>
      </c>
      <c r="K631" s="234">
        <v>16.850000000000001</v>
      </c>
      <c r="L631" s="234">
        <v>0</v>
      </c>
      <c r="M631" s="85">
        <v>1242</v>
      </c>
      <c r="N631" s="85">
        <v>0</v>
      </c>
      <c r="O631" s="234">
        <v>0</v>
      </c>
      <c r="P631" s="234">
        <v>0</v>
      </c>
      <c r="Q631" s="234">
        <v>0</v>
      </c>
      <c r="R631" s="234">
        <v>12203</v>
      </c>
      <c r="S631" s="234">
        <v>4117.5199999999968</v>
      </c>
      <c r="T631" s="227" t="s">
        <v>1581</v>
      </c>
      <c r="U631" s="496">
        <v>111</v>
      </c>
      <c r="V631" s="129" t="s">
        <v>686</v>
      </c>
      <c r="W631" s="158" t="s">
        <v>529</v>
      </c>
      <c r="X631" s="92" t="s">
        <v>1195</v>
      </c>
      <c r="Y631" s="262">
        <v>3600700917887</v>
      </c>
      <c r="Z631" s="228" t="s">
        <v>1581</v>
      </c>
      <c r="AA631" s="266">
        <v>13689.130000000001</v>
      </c>
      <c r="AB631" s="66">
        <v>11400</v>
      </c>
      <c r="AC631" s="65"/>
      <c r="AD631" s="266">
        <v>803</v>
      </c>
      <c r="AE631" s="266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148"/>
      <c r="AW631" s="65"/>
      <c r="AX631" s="65">
        <v>1486.13</v>
      </c>
      <c r="AY631" s="66"/>
      <c r="AZ631" s="66">
        <v>0</v>
      </c>
      <c r="BA631" s="74">
        <v>0</v>
      </c>
      <c r="BB631" s="66">
        <v>17806.649999999998</v>
      </c>
      <c r="BC631" s="66">
        <v>4117.5199999999968</v>
      </c>
      <c r="BD631" s="252"/>
      <c r="BE631" s="170">
        <v>111</v>
      </c>
      <c r="BF631" s="101" t="s">
        <v>1695</v>
      </c>
      <c r="BG631" s="158" t="s">
        <v>529</v>
      </c>
      <c r="BH631" s="92" t="s">
        <v>1195</v>
      </c>
      <c r="BI631" s="169">
        <v>11400</v>
      </c>
      <c r="BJ631" s="124">
        <v>11400</v>
      </c>
      <c r="BK631" s="124">
        <v>0</v>
      </c>
      <c r="BL631" s="158"/>
      <c r="BM631" s="48"/>
      <c r="BN631" s="67"/>
      <c r="BO631" s="67"/>
      <c r="BP631" s="59"/>
      <c r="BQ631" s="369">
        <v>97</v>
      </c>
      <c r="BR631" s="380" t="s">
        <v>709</v>
      </c>
      <c r="BS631" s="381" t="s">
        <v>1337</v>
      </c>
      <c r="BT631" s="382" t="s">
        <v>719</v>
      </c>
      <c r="BU631" s="383" t="s">
        <v>719</v>
      </c>
      <c r="BV631" s="383" t="s">
        <v>1581</v>
      </c>
      <c r="BW631" s="383">
        <v>60140</v>
      </c>
      <c r="BX631" s="385" t="s">
        <v>1338</v>
      </c>
      <c r="BY631" s="62"/>
      <c r="BZ631" s="495">
        <v>1137</v>
      </c>
      <c r="CA631" s="320" t="b">
        <f>EXACT(A631,CH631)</f>
        <v>1</v>
      </c>
      <c r="CB631" s="318" t="b">
        <f>EXACT(D631,CF631)</f>
        <v>1</v>
      </c>
      <c r="CC631" s="318" t="b">
        <f>EXACT(E631,CG631)</f>
        <v>1</v>
      </c>
      <c r="CD631" s="502">
        <f>+S631-BC631</f>
        <v>0</v>
      </c>
      <c r="CE631" s="17" t="s">
        <v>686</v>
      </c>
      <c r="CF631" s="51" t="s">
        <v>529</v>
      </c>
      <c r="CG631" s="51" t="s">
        <v>1195</v>
      </c>
      <c r="CH631" s="312">
        <v>3600700917887</v>
      </c>
      <c r="CL631" s="51"/>
      <c r="CM631" s="273"/>
      <c r="CO631" s="157"/>
    </row>
    <row r="632" spans="1:93">
      <c r="A632" s="511" t="s">
        <v>8547</v>
      </c>
      <c r="B632" s="83" t="s">
        <v>709</v>
      </c>
      <c r="C632" s="86" t="s">
        <v>686</v>
      </c>
      <c r="D632" s="17" t="s">
        <v>1239</v>
      </c>
      <c r="E632" s="75" t="s">
        <v>8448</v>
      </c>
      <c r="F632" s="514" t="s">
        <v>8547</v>
      </c>
      <c r="G632" s="59" t="s">
        <v>1580</v>
      </c>
      <c r="H632" s="98" t="s">
        <v>8643</v>
      </c>
      <c r="I632" s="133">
        <v>41796.07</v>
      </c>
      <c r="J632" s="167">
        <v>0</v>
      </c>
      <c r="K632" s="18">
        <v>0</v>
      </c>
      <c r="L632" s="18">
        <v>0</v>
      </c>
      <c r="M632" s="53">
        <v>0</v>
      </c>
      <c r="N632" s="18">
        <v>0</v>
      </c>
      <c r="O632" s="18">
        <v>0</v>
      </c>
      <c r="P632" s="53">
        <v>971.27</v>
      </c>
      <c r="Q632" s="18">
        <v>0</v>
      </c>
      <c r="R632" s="53">
        <v>25622</v>
      </c>
      <c r="S632" s="18">
        <v>15202.8</v>
      </c>
      <c r="T632" s="227" t="s">
        <v>1581</v>
      </c>
      <c r="U632" s="496">
        <v>1330</v>
      </c>
      <c r="V632" s="516" t="s">
        <v>686</v>
      </c>
      <c r="W632" s="17" t="s">
        <v>1239</v>
      </c>
      <c r="X632" s="17" t="s">
        <v>8448</v>
      </c>
      <c r="Y632" s="261">
        <v>3600700930212</v>
      </c>
      <c r="Z632" s="228" t="s">
        <v>1581</v>
      </c>
      <c r="AA632" s="266">
        <v>26593.27</v>
      </c>
      <c r="AB632" s="65">
        <v>24335</v>
      </c>
      <c r="AC632" s="65"/>
      <c r="AD632" s="65">
        <v>863</v>
      </c>
      <c r="AE632" s="65">
        <v>424</v>
      </c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148"/>
      <c r="AW632" s="65"/>
      <c r="AX632" s="65">
        <v>0</v>
      </c>
      <c r="AY632" s="65"/>
      <c r="AZ632" s="65">
        <v>971.27</v>
      </c>
      <c r="BA632" s="57">
        <v>0</v>
      </c>
      <c r="BB632" s="65">
        <v>41796.07</v>
      </c>
      <c r="BC632" s="65">
        <v>15202.8</v>
      </c>
      <c r="BD632" s="260"/>
      <c r="BE632" s="170">
        <v>1332</v>
      </c>
      <c r="BF632" s="163" t="s">
        <v>8738</v>
      </c>
      <c r="BG632" s="51" t="s">
        <v>1239</v>
      </c>
      <c r="BH632" s="17" t="s">
        <v>8448</v>
      </c>
      <c r="BI632" s="65">
        <v>24335</v>
      </c>
      <c r="BJ632" s="57">
        <v>24335</v>
      </c>
      <c r="BK632" s="171">
        <v>0</v>
      </c>
      <c r="BM632" s="48"/>
      <c r="BN632" s="67"/>
      <c r="BO632" s="67"/>
      <c r="BP632" s="48"/>
      <c r="BQ632" s="435" t="s">
        <v>8885</v>
      </c>
      <c r="BR632" s="380">
        <v>11</v>
      </c>
      <c r="BS632" s="381"/>
      <c r="BT632" s="382" t="s">
        <v>1558</v>
      </c>
      <c r="BU632" s="383" t="s">
        <v>719</v>
      </c>
      <c r="BV632" s="384" t="s">
        <v>1581</v>
      </c>
      <c r="BW632" s="384">
        <v>60140</v>
      </c>
      <c r="BX632" s="385" t="s">
        <v>8886</v>
      </c>
      <c r="BZ632" s="495">
        <v>111</v>
      </c>
      <c r="CA632" s="320" t="b">
        <f>EXACT(A632,CH632)</f>
        <v>1</v>
      </c>
      <c r="CB632" s="318" t="b">
        <f>EXACT(D632,CF632)</f>
        <v>1</v>
      </c>
      <c r="CC632" s="318" t="b">
        <f>EXACT(E632,CG632)</f>
        <v>1</v>
      </c>
      <c r="CD632" s="502">
        <f>+S631-BC631</f>
        <v>0</v>
      </c>
      <c r="CE632" s="17" t="s">
        <v>686</v>
      </c>
      <c r="CF632" s="51" t="s">
        <v>1239</v>
      </c>
      <c r="CG632" s="51" t="s">
        <v>8448</v>
      </c>
      <c r="CH632" s="312">
        <v>3600700930212</v>
      </c>
      <c r="CI632" s="51"/>
      <c r="CM632" s="273"/>
      <c r="CO632" s="158"/>
    </row>
    <row r="633" spans="1:93">
      <c r="A633" s="452" t="s">
        <v>7440</v>
      </c>
      <c r="B633" s="83" t="s">
        <v>709</v>
      </c>
      <c r="C633" s="237" t="s">
        <v>686</v>
      </c>
      <c r="D633" s="86" t="s">
        <v>1206</v>
      </c>
      <c r="E633" s="86" t="s">
        <v>1649</v>
      </c>
      <c r="F633" s="452" t="s">
        <v>7440</v>
      </c>
      <c r="G633" s="59" t="s">
        <v>1580</v>
      </c>
      <c r="H633" s="449" t="s">
        <v>7541</v>
      </c>
      <c r="I633" s="244">
        <v>41580.6</v>
      </c>
      <c r="J633" s="310">
        <v>0</v>
      </c>
      <c r="K633" s="81">
        <v>0</v>
      </c>
      <c r="L633" s="81">
        <v>0</v>
      </c>
      <c r="M633" s="85">
        <v>0</v>
      </c>
      <c r="N633" s="81">
        <v>0</v>
      </c>
      <c r="O633" s="81">
        <v>0</v>
      </c>
      <c r="P633" s="85">
        <v>537.36</v>
      </c>
      <c r="Q633" s="81">
        <v>0</v>
      </c>
      <c r="R633" s="85">
        <v>3697</v>
      </c>
      <c r="S633" s="81">
        <v>37346.239999999998</v>
      </c>
      <c r="T633" s="227" t="s">
        <v>1581</v>
      </c>
      <c r="U633" s="496">
        <v>471</v>
      </c>
      <c r="V633" s="237" t="s">
        <v>686</v>
      </c>
      <c r="W633" s="86" t="s">
        <v>1206</v>
      </c>
      <c r="X633" s="422" t="s">
        <v>1649</v>
      </c>
      <c r="Y633" s="262">
        <v>3600790000104</v>
      </c>
      <c r="Z633" s="228" t="s">
        <v>1581</v>
      </c>
      <c r="AA633" s="54">
        <v>4234.3599999999997</v>
      </c>
      <c r="AB633" s="55">
        <v>2410</v>
      </c>
      <c r="AC633" s="56"/>
      <c r="AD633" s="175">
        <v>863</v>
      </c>
      <c r="AE633" s="175">
        <v>424</v>
      </c>
      <c r="AF633" s="55"/>
      <c r="AG633" s="55"/>
      <c r="AH633" s="55"/>
      <c r="AI633" s="55"/>
      <c r="AJ633" s="55"/>
      <c r="AK633" s="55"/>
      <c r="AL633" s="55"/>
      <c r="AM633" s="57"/>
      <c r="AN633" s="57"/>
      <c r="AO633" s="57"/>
      <c r="AP633" s="57"/>
      <c r="AQ633" s="58"/>
      <c r="AR633" s="57"/>
      <c r="AS633" s="57"/>
      <c r="AT633" s="57"/>
      <c r="AU633" s="57"/>
      <c r="AV633" s="147"/>
      <c r="AW633" s="57"/>
      <c r="AX633" s="57">
        <v>0</v>
      </c>
      <c r="AY633" s="58"/>
      <c r="AZ633" s="58">
        <v>537.36</v>
      </c>
      <c r="BA633" s="74">
        <v>0</v>
      </c>
      <c r="BB633" s="58">
        <v>41580.6</v>
      </c>
      <c r="BC633" s="58">
        <v>37346.239999999998</v>
      </c>
      <c r="BD633" s="252"/>
      <c r="BE633" s="170">
        <v>472</v>
      </c>
      <c r="BF633" s="101" t="s">
        <v>7548</v>
      </c>
      <c r="BG633" s="158" t="s">
        <v>1206</v>
      </c>
      <c r="BH633" s="92" t="s">
        <v>1649</v>
      </c>
      <c r="BI633" s="58">
        <v>2410</v>
      </c>
      <c r="BJ633" s="58">
        <v>2410</v>
      </c>
      <c r="BK633" s="124">
        <v>0</v>
      </c>
      <c r="BL633" s="158"/>
      <c r="BM633" s="59"/>
      <c r="BN633" s="60"/>
      <c r="BO633" s="60"/>
      <c r="BP633" s="48"/>
      <c r="BQ633" s="368">
        <v>9</v>
      </c>
      <c r="BR633" s="380" t="s">
        <v>730</v>
      </c>
      <c r="BS633" s="381" t="s">
        <v>709</v>
      </c>
      <c r="BT633" s="382" t="s">
        <v>1558</v>
      </c>
      <c r="BU633" s="383" t="s">
        <v>719</v>
      </c>
      <c r="BV633" s="384" t="s">
        <v>1581</v>
      </c>
      <c r="BW633" s="384">
        <v>60140</v>
      </c>
      <c r="BX633" s="385" t="s">
        <v>7557</v>
      </c>
      <c r="BY633" s="84"/>
      <c r="BZ633" s="475">
        <v>1330</v>
      </c>
      <c r="CA633" s="320" t="b">
        <f>EXACT(A633,CH633)</f>
        <v>1</v>
      </c>
      <c r="CB633" s="318" t="b">
        <f>EXACT(D633,CF633)</f>
        <v>1</v>
      </c>
      <c r="CC633" s="318" t="b">
        <f>EXACT(E633,CG633)</f>
        <v>1</v>
      </c>
      <c r="CD633" s="502">
        <f>+S632-BC632</f>
        <v>0</v>
      </c>
      <c r="CE633" s="17" t="s">
        <v>686</v>
      </c>
      <c r="CF633" s="17" t="s">
        <v>1206</v>
      </c>
      <c r="CG633" s="103" t="s">
        <v>1649</v>
      </c>
      <c r="CH633" s="275">
        <v>3600790000104</v>
      </c>
    </row>
    <row r="634" spans="1:93">
      <c r="A634" s="452" t="s">
        <v>4497</v>
      </c>
      <c r="B634" s="83" t="s">
        <v>709</v>
      </c>
      <c r="C634" s="129" t="s">
        <v>672</v>
      </c>
      <c r="D634" s="158" t="s">
        <v>3906</v>
      </c>
      <c r="E634" s="92" t="s">
        <v>3907</v>
      </c>
      <c r="F634" s="452" t="s">
        <v>4497</v>
      </c>
      <c r="G634" s="59" t="s">
        <v>1580</v>
      </c>
      <c r="H634" s="449" t="s">
        <v>4013</v>
      </c>
      <c r="I634" s="234">
        <v>35977.43</v>
      </c>
      <c r="J634" s="234">
        <v>0</v>
      </c>
      <c r="K634" s="234">
        <v>9.5299999999999994</v>
      </c>
      <c r="L634" s="234">
        <v>0</v>
      </c>
      <c r="M634" s="85">
        <v>0</v>
      </c>
      <c r="N634" s="85">
        <v>0</v>
      </c>
      <c r="O634" s="234">
        <v>0</v>
      </c>
      <c r="P634" s="234">
        <v>507.68</v>
      </c>
      <c r="Q634" s="234">
        <v>0</v>
      </c>
      <c r="R634" s="234">
        <v>28288.639999999999</v>
      </c>
      <c r="S634" s="234">
        <v>7190.6399999999994</v>
      </c>
      <c r="T634" s="227" t="s">
        <v>1581</v>
      </c>
      <c r="U634" s="496">
        <v>1137</v>
      </c>
      <c r="V634" s="129" t="s">
        <v>672</v>
      </c>
      <c r="W634" s="158" t="s">
        <v>3906</v>
      </c>
      <c r="X634" s="92" t="s">
        <v>3907</v>
      </c>
      <c r="Y634" s="262">
        <v>3600800009192</v>
      </c>
      <c r="Z634" s="228" t="s">
        <v>1581</v>
      </c>
      <c r="AA634" s="266">
        <v>28796.32</v>
      </c>
      <c r="AB634" s="65">
        <v>27001.64</v>
      </c>
      <c r="AC634" s="65"/>
      <c r="AD634" s="65">
        <v>863</v>
      </c>
      <c r="AE634" s="65">
        <v>424</v>
      </c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148"/>
      <c r="AW634" s="65"/>
      <c r="AX634" s="65">
        <v>0</v>
      </c>
      <c r="AY634" s="65"/>
      <c r="AZ634" s="65">
        <v>507.68</v>
      </c>
      <c r="BA634" s="57">
        <v>0</v>
      </c>
      <c r="BB634" s="65">
        <v>35986.959999999999</v>
      </c>
      <c r="BC634" s="65">
        <v>7190.6399999999994</v>
      </c>
      <c r="BD634" s="252"/>
      <c r="BE634" s="170">
        <v>1138</v>
      </c>
      <c r="BF634" s="163" t="s">
        <v>4107</v>
      </c>
      <c r="BG634" s="158" t="s">
        <v>3906</v>
      </c>
      <c r="BH634" s="92" t="s">
        <v>3907</v>
      </c>
      <c r="BI634" s="65">
        <v>27001.64</v>
      </c>
      <c r="BJ634" s="57">
        <v>27001.64</v>
      </c>
      <c r="BK634" s="171">
        <v>0</v>
      </c>
      <c r="BL634" s="86"/>
      <c r="BM634" s="48"/>
      <c r="BN634" s="67"/>
      <c r="BO634" s="67"/>
      <c r="BP634" s="48"/>
      <c r="BQ634" s="368">
        <v>61</v>
      </c>
      <c r="BR634" s="380" t="s">
        <v>2850</v>
      </c>
      <c r="BS634" s="381" t="s">
        <v>51</v>
      </c>
      <c r="BT634" s="383" t="s">
        <v>3600</v>
      </c>
      <c r="BU634" s="383" t="s">
        <v>945</v>
      </c>
      <c r="BV634" s="384" t="s">
        <v>128</v>
      </c>
      <c r="BW634" s="384">
        <v>60160</v>
      </c>
      <c r="BX634" s="385" t="s">
        <v>4171</v>
      </c>
      <c r="BZ634" s="475">
        <v>472</v>
      </c>
      <c r="CA634" s="320" t="b">
        <f>EXACT(A634,CH634)</f>
        <v>1</v>
      </c>
      <c r="CB634" s="318" t="b">
        <f>EXACT(D634,CF634)</f>
        <v>1</v>
      </c>
      <c r="CC634" s="318" t="b">
        <f>EXACT(E634,CG634)</f>
        <v>1</v>
      </c>
      <c r="CD634" s="502">
        <f>+S633-BC633</f>
        <v>0</v>
      </c>
      <c r="CE634" s="17" t="s">
        <v>672</v>
      </c>
      <c r="CF634" s="17" t="s">
        <v>3906</v>
      </c>
      <c r="CG634" s="103" t="s">
        <v>3907</v>
      </c>
      <c r="CH634" s="275">
        <v>3600800009192</v>
      </c>
      <c r="CI634" s="51"/>
      <c r="CM634" s="273"/>
      <c r="CO634" s="157"/>
    </row>
    <row r="635" spans="1:93">
      <c r="A635" s="452" t="s">
        <v>4992</v>
      </c>
      <c r="B635" s="83" t="s">
        <v>709</v>
      </c>
      <c r="C635" s="129" t="s">
        <v>686</v>
      </c>
      <c r="D635" s="158" t="s">
        <v>3019</v>
      </c>
      <c r="E635" s="158" t="s">
        <v>3020</v>
      </c>
      <c r="F635" s="452" t="s">
        <v>4992</v>
      </c>
      <c r="G635" s="59" t="s">
        <v>1580</v>
      </c>
      <c r="H635" s="449" t="s">
        <v>3074</v>
      </c>
      <c r="I635" s="234">
        <v>34309.33</v>
      </c>
      <c r="J635" s="234">
        <v>0</v>
      </c>
      <c r="K635" s="234">
        <v>107.4</v>
      </c>
      <c r="L635" s="234">
        <v>0</v>
      </c>
      <c r="M635" s="85">
        <v>1372</v>
      </c>
      <c r="N635" s="85">
        <v>0</v>
      </c>
      <c r="O635" s="234">
        <v>0</v>
      </c>
      <c r="P635" s="234">
        <v>0</v>
      </c>
      <c r="Q635" s="234">
        <v>0</v>
      </c>
      <c r="R635" s="234">
        <v>863</v>
      </c>
      <c r="S635" s="234">
        <v>34925.730000000003</v>
      </c>
      <c r="T635" s="227" t="s">
        <v>1581</v>
      </c>
      <c r="U635" s="496">
        <v>580</v>
      </c>
      <c r="V635" s="129" t="s">
        <v>686</v>
      </c>
      <c r="W635" s="158" t="s">
        <v>3019</v>
      </c>
      <c r="X635" s="158" t="s">
        <v>3020</v>
      </c>
      <c r="Y635" s="262">
        <v>3600800009796</v>
      </c>
      <c r="Z635" s="228" t="s">
        <v>1581</v>
      </c>
      <c r="AA635" s="54">
        <v>863</v>
      </c>
      <c r="AB635" s="55">
        <v>0</v>
      </c>
      <c r="AC635" s="56"/>
      <c r="AD635" s="175">
        <v>863</v>
      </c>
      <c r="AE635" s="175"/>
      <c r="AF635" s="55"/>
      <c r="AG635" s="55"/>
      <c r="AH635" s="55"/>
      <c r="AI635" s="55"/>
      <c r="AJ635" s="55"/>
      <c r="AK635" s="55"/>
      <c r="AL635" s="55"/>
      <c r="AM635" s="57"/>
      <c r="AN635" s="57"/>
      <c r="AO635" s="57"/>
      <c r="AP635" s="57"/>
      <c r="AQ635" s="58"/>
      <c r="AR635" s="58"/>
      <c r="AS635" s="57"/>
      <c r="AT635" s="57"/>
      <c r="AU635" s="57"/>
      <c r="AV635" s="147"/>
      <c r="AW635" s="57"/>
      <c r="AX635" s="57">
        <v>0</v>
      </c>
      <c r="AY635" s="58"/>
      <c r="AZ635" s="58">
        <v>0</v>
      </c>
      <c r="BA635" s="74">
        <v>0</v>
      </c>
      <c r="BB635" s="58">
        <v>35788.730000000003</v>
      </c>
      <c r="BC635" s="58">
        <v>34925.730000000003</v>
      </c>
      <c r="BD635" s="252"/>
      <c r="BE635" s="170">
        <v>581</v>
      </c>
      <c r="BF635" s="101" t="s">
        <v>3126</v>
      </c>
      <c r="BG635" s="158" t="s">
        <v>3019</v>
      </c>
      <c r="BH635" s="158" t="s">
        <v>3020</v>
      </c>
      <c r="BI635" s="58">
        <v>0</v>
      </c>
      <c r="BJ635" s="58">
        <v>0</v>
      </c>
      <c r="BK635" s="58">
        <v>0</v>
      </c>
      <c r="BL635" s="158"/>
      <c r="BM635" s="59" t="s">
        <v>677</v>
      </c>
      <c r="BN635" s="60"/>
      <c r="BO635" s="60"/>
      <c r="BP635" s="48"/>
      <c r="BQ635" s="368">
        <v>69</v>
      </c>
      <c r="BR635" s="380" t="s">
        <v>716</v>
      </c>
      <c r="BS635" s="381" t="s">
        <v>51</v>
      </c>
      <c r="BT635" s="382" t="s">
        <v>787</v>
      </c>
      <c r="BU635" s="383" t="s">
        <v>679</v>
      </c>
      <c r="BV635" s="384" t="s">
        <v>1581</v>
      </c>
      <c r="BW635" s="384">
        <v>60160</v>
      </c>
      <c r="BX635" s="385" t="s">
        <v>3180</v>
      </c>
      <c r="BZ635" s="475">
        <v>1136</v>
      </c>
      <c r="CA635" s="320" t="b">
        <f>EXACT(A635,CH635)</f>
        <v>1</v>
      </c>
      <c r="CB635" s="318" t="b">
        <f>EXACT(D635,CF635)</f>
        <v>1</v>
      </c>
      <c r="CC635" s="318" t="b">
        <f>EXACT(E635,CG635)</f>
        <v>1</v>
      </c>
      <c r="CD635" s="502">
        <f>+S634-BC634</f>
        <v>0</v>
      </c>
      <c r="CE635" s="51" t="s">
        <v>686</v>
      </c>
      <c r="CF635" s="157" t="s">
        <v>3019</v>
      </c>
      <c r="CG635" s="99" t="s">
        <v>3020</v>
      </c>
      <c r="CH635" s="311">
        <v>3600800009796</v>
      </c>
      <c r="CJ635" s="51"/>
      <c r="CL635" s="51"/>
      <c r="CM635" s="273"/>
      <c r="CO635" s="157"/>
    </row>
    <row r="636" spans="1:93">
      <c r="A636" s="452" t="s">
        <v>4510</v>
      </c>
      <c r="B636" s="83" t="s">
        <v>709</v>
      </c>
      <c r="C636" s="129" t="s">
        <v>672</v>
      </c>
      <c r="D636" s="158" t="s">
        <v>3351</v>
      </c>
      <c r="E636" s="92" t="s">
        <v>3352</v>
      </c>
      <c r="F636" s="452" t="s">
        <v>4510</v>
      </c>
      <c r="G636" s="59" t="s">
        <v>1580</v>
      </c>
      <c r="H636" s="449" t="s">
        <v>3449</v>
      </c>
      <c r="I636" s="234">
        <v>42759.6</v>
      </c>
      <c r="J636" s="234">
        <v>0</v>
      </c>
      <c r="K636" s="234">
        <v>33.700000000000003</v>
      </c>
      <c r="L636" s="234">
        <v>0</v>
      </c>
      <c r="M636" s="85">
        <v>0</v>
      </c>
      <c r="N636" s="85">
        <v>0</v>
      </c>
      <c r="O636" s="234">
        <v>0</v>
      </c>
      <c r="P636" s="234">
        <v>597.99</v>
      </c>
      <c r="Q636" s="234">
        <v>0</v>
      </c>
      <c r="R636" s="234">
        <v>37000</v>
      </c>
      <c r="S636" s="234">
        <v>736.91999999999825</v>
      </c>
      <c r="T636" s="227" t="s">
        <v>1581</v>
      </c>
      <c r="U636" s="496">
        <v>155</v>
      </c>
      <c r="V636" s="129" t="s">
        <v>672</v>
      </c>
      <c r="W636" s="158" t="s">
        <v>3351</v>
      </c>
      <c r="X636" s="92" t="s">
        <v>3352</v>
      </c>
      <c r="Y636" s="262">
        <v>3600800009982</v>
      </c>
      <c r="Z636" s="228" t="s">
        <v>1581</v>
      </c>
      <c r="AA636" s="54">
        <v>42056.38</v>
      </c>
      <c r="AB636" s="55">
        <v>36000</v>
      </c>
      <c r="AC636" s="56"/>
      <c r="AD636" s="175"/>
      <c r="AE636" s="175"/>
      <c r="AF636" s="55"/>
      <c r="AG636" s="55"/>
      <c r="AH636" s="55"/>
      <c r="AI636" s="55">
        <v>1000</v>
      </c>
      <c r="AJ636" s="55"/>
      <c r="AK636" s="55"/>
      <c r="AL636" s="55"/>
      <c r="AM636" s="57"/>
      <c r="AN636" s="57"/>
      <c r="AO636" s="57">
        <v>0</v>
      </c>
      <c r="AP636" s="57"/>
      <c r="AQ636" s="58"/>
      <c r="AR636" s="58"/>
      <c r="AS636" s="57"/>
      <c r="AT636" s="57"/>
      <c r="AU636" s="57"/>
      <c r="AV636" s="147"/>
      <c r="AW636" s="57"/>
      <c r="AX636" s="57">
        <v>4458.3900000000003</v>
      </c>
      <c r="AY636" s="58"/>
      <c r="AZ636" s="58">
        <v>597.99</v>
      </c>
      <c r="BA636" s="74">
        <v>0</v>
      </c>
      <c r="BB636" s="58">
        <v>42793.299999999996</v>
      </c>
      <c r="BC636" s="58">
        <v>736.91999999999825</v>
      </c>
      <c r="BD636" s="252"/>
      <c r="BE636" s="170">
        <v>155</v>
      </c>
      <c r="BF636" s="101" t="s">
        <v>3532</v>
      </c>
      <c r="BG636" s="158" t="s">
        <v>3351</v>
      </c>
      <c r="BH636" s="92" t="s">
        <v>3352</v>
      </c>
      <c r="BI636" s="124">
        <v>40187.72</v>
      </c>
      <c r="BJ636" s="124">
        <v>36000</v>
      </c>
      <c r="BK636" s="124">
        <v>4187.7200000000012</v>
      </c>
      <c r="BL636" s="158"/>
      <c r="BM636" s="59" t="s">
        <v>690</v>
      </c>
      <c r="BN636" s="60"/>
      <c r="BO636" s="60"/>
      <c r="BP636" s="48"/>
      <c r="BQ636" s="368" t="s">
        <v>3597</v>
      </c>
      <c r="BR636" s="380" t="s">
        <v>716</v>
      </c>
      <c r="BS636" s="381" t="s">
        <v>709</v>
      </c>
      <c r="BT636" s="382" t="s">
        <v>787</v>
      </c>
      <c r="BU636" s="383" t="s">
        <v>679</v>
      </c>
      <c r="BV636" s="384" t="s">
        <v>1581</v>
      </c>
      <c r="BW636" s="384">
        <v>60160</v>
      </c>
      <c r="BX636" s="385" t="s">
        <v>3598</v>
      </c>
      <c r="BY636" s="76"/>
      <c r="BZ636" s="495">
        <v>581</v>
      </c>
      <c r="CA636" s="320" t="b">
        <f>EXACT(A636,CH636)</f>
        <v>1</v>
      </c>
      <c r="CB636" s="318" t="b">
        <f>EXACT(D636,CF636)</f>
        <v>1</v>
      </c>
      <c r="CC636" s="318" t="b">
        <f>EXACT(E636,CG636)</f>
        <v>1</v>
      </c>
      <c r="CD636" s="502">
        <f>+S636-BC636</f>
        <v>0</v>
      </c>
      <c r="CE636" s="17" t="s">
        <v>672</v>
      </c>
      <c r="CF636" s="17" t="s">
        <v>3351</v>
      </c>
      <c r="CG636" s="103" t="s">
        <v>3352</v>
      </c>
      <c r="CH636" s="275">
        <v>3600800009982</v>
      </c>
      <c r="CM636" s="273"/>
    </row>
    <row r="637" spans="1:93">
      <c r="A637" s="451" t="s">
        <v>5380</v>
      </c>
      <c r="B637" s="83" t="s">
        <v>709</v>
      </c>
      <c r="C637" s="238" t="s">
        <v>672</v>
      </c>
      <c r="D637" s="239" t="s">
        <v>5374</v>
      </c>
      <c r="E637" s="240" t="s">
        <v>5379</v>
      </c>
      <c r="F637" s="451" t="s">
        <v>5380</v>
      </c>
      <c r="G637" s="59" t="s">
        <v>1580</v>
      </c>
      <c r="H637" s="449" t="s">
        <v>5381</v>
      </c>
      <c r="I637" s="418">
        <v>45954</v>
      </c>
      <c r="J637" s="418">
        <v>0</v>
      </c>
      <c r="K637" s="418">
        <v>0</v>
      </c>
      <c r="L637" s="418">
        <v>0</v>
      </c>
      <c r="M637" s="419">
        <v>0</v>
      </c>
      <c r="N637" s="419">
        <v>0</v>
      </c>
      <c r="O637" s="418">
        <v>0</v>
      </c>
      <c r="P637" s="418">
        <v>526.86</v>
      </c>
      <c r="Q637" s="418">
        <v>0</v>
      </c>
      <c r="R637" s="418">
        <v>29766.400000000001</v>
      </c>
      <c r="S637" s="418">
        <v>15660.739999999998</v>
      </c>
      <c r="T637" s="227" t="s">
        <v>1581</v>
      </c>
      <c r="U637" s="496">
        <v>770</v>
      </c>
      <c r="V637" s="238" t="s">
        <v>672</v>
      </c>
      <c r="W637" s="239" t="s">
        <v>5374</v>
      </c>
      <c r="X637" s="240" t="s">
        <v>5379</v>
      </c>
      <c r="Y637" s="262">
        <v>3600800016326</v>
      </c>
      <c r="Z637" s="228" t="s">
        <v>1581</v>
      </c>
      <c r="AA637" s="54">
        <v>30293.260000000002</v>
      </c>
      <c r="AB637" s="55">
        <v>18340</v>
      </c>
      <c r="AC637" s="56"/>
      <c r="AD637" s="175">
        <v>863</v>
      </c>
      <c r="AE637" s="175">
        <v>424</v>
      </c>
      <c r="AF637" s="55">
        <v>1135.4000000000001</v>
      </c>
      <c r="AG637" s="55"/>
      <c r="AH637" s="55"/>
      <c r="AI637" s="55"/>
      <c r="AJ637" s="55"/>
      <c r="AK637" s="55"/>
      <c r="AL637" s="55"/>
      <c r="AM637" s="57"/>
      <c r="AN637" s="57"/>
      <c r="AO637" s="57"/>
      <c r="AP637" s="57"/>
      <c r="AQ637" s="58"/>
      <c r="AR637" s="58"/>
      <c r="AS637" s="57"/>
      <c r="AT637" s="57"/>
      <c r="AU637" s="57"/>
      <c r="AV637" s="147"/>
      <c r="AW637" s="57">
        <v>7500</v>
      </c>
      <c r="AX637" s="57">
        <v>0</v>
      </c>
      <c r="AY637" s="58">
        <v>1504</v>
      </c>
      <c r="AZ637" s="58">
        <v>526.86</v>
      </c>
      <c r="BA637" s="74">
        <v>0</v>
      </c>
      <c r="BB637" s="58">
        <v>45954</v>
      </c>
      <c r="BC637" s="58">
        <v>15660.739999999998</v>
      </c>
      <c r="BD637" s="252"/>
      <c r="BE637" s="170">
        <v>771</v>
      </c>
      <c r="BF637" s="101" t="s">
        <v>5610</v>
      </c>
      <c r="BG637" s="158" t="s">
        <v>5374</v>
      </c>
      <c r="BH637" s="92" t="s">
        <v>5379</v>
      </c>
      <c r="BI637" s="124">
        <v>18340</v>
      </c>
      <c r="BJ637" s="124">
        <v>18340</v>
      </c>
      <c r="BK637" s="124">
        <v>0</v>
      </c>
      <c r="BL637" s="158"/>
      <c r="BM637" s="59"/>
      <c r="BN637" s="60"/>
      <c r="BO637" s="60"/>
      <c r="BP637" s="48"/>
      <c r="BQ637" s="368">
        <v>254</v>
      </c>
      <c r="BR637" s="380" t="s">
        <v>676</v>
      </c>
      <c r="BS637" s="381" t="s">
        <v>8</v>
      </c>
      <c r="BT637" s="382" t="s">
        <v>740</v>
      </c>
      <c r="BU637" s="383" t="s">
        <v>707</v>
      </c>
      <c r="BV637" s="384" t="s">
        <v>1581</v>
      </c>
      <c r="BW637" s="384">
        <v>60220</v>
      </c>
      <c r="BX637" s="385" t="s">
        <v>5777</v>
      </c>
      <c r="BZ637" s="495">
        <v>155</v>
      </c>
      <c r="CA637" s="320" t="b">
        <f>EXACT(A637,CH637)</f>
        <v>1</v>
      </c>
      <c r="CB637" s="318" t="b">
        <f>EXACT(D637,CF637)</f>
        <v>1</v>
      </c>
      <c r="CC637" s="318" t="b">
        <f>EXACT(E637,CG637)</f>
        <v>1</v>
      </c>
      <c r="CD637" s="502">
        <f>+S636-BC636</f>
        <v>0</v>
      </c>
      <c r="CE637" s="51" t="s">
        <v>672</v>
      </c>
      <c r="CF637" s="157" t="s">
        <v>5374</v>
      </c>
      <c r="CG637" s="103" t="s">
        <v>5379</v>
      </c>
      <c r="CH637" s="275">
        <v>3600800016326</v>
      </c>
      <c r="CL637" s="51"/>
      <c r="CM637" s="273"/>
      <c r="CO637" s="158"/>
    </row>
    <row r="638" spans="1:93">
      <c r="A638" s="452" t="s">
        <v>7393</v>
      </c>
      <c r="B638" s="83" t="s">
        <v>709</v>
      </c>
      <c r="C638" s="129" t="s">
        <v>686</v>
      </c>
      <c r="D638" s="158" t="s">
        <v>5161</v>
      </c>
      <c r="E638" s="158" t="s">
        <v>6710</v>
      </c>
      <c r="F638" s="452" t="s">
        <v>7393</v>
      </c>
      <c r="G638" s="59" t="s">
        <v>1580</v>
      </c>
      <c r="H638" s="449" t="s">
        <v>6856</v>
      </c>
      <c r="I638" s="234">
        <v>52775.199999999997</v>
      </c>
      <c r="J638" s="234">
        <v>0</v>
      </c>
      <c r="K638" s="234">
        <v>8.43</v>
      </c>
      <c r="L638" s="234">
        <v>0</v>
      </c>
      <c r="M638" s="85">
        <v>0</v>
      </c>
      <c r="N638" s="85">
        <v>0</v>
      </c>
      <c r="O638" s="234">
        <v>0</v>
      </c>
      <c r="P638" s="234">
        <v>1931.28</v>
      </c>
      <c r="Q638" s="234">
        <v>0</v>
      </c>
      <c r="R638" s="234">
        <v>30343</v>
      </c>
      <c r="S638" s="234">
        <v>20509.349999999999</v>
      </c>
      <c r="T638" s="227" t="s">
        <v>1581</v>
      </c>
      <c r="U638" s="496">
        <v>22</v>
      </c>
      <c r="V638" s="129" t="s">
        <v>686</v>
      </c>
      <c r="W638" s="158" t="s">
        <v>5161</v>
      </c>
      <c r="X638" s="158" t="s">
        <v>6710</v>
      </c>
      <c r="Y638" s="262">
        <v>3600800016334</v>
      </c>
      <c r="Z638" s="228" t="s">
        <v>1581</v>
      </c>
      <c r="AA638" s="266">
        <v>32274.28</v>
      </c>
      <c r="AB638" s="66">
        <v>27580</v>
      </c>
      <c r="AC638" s="65"/>
      <c r="AD638" s="266">
        <v>863</v>
      </c>
      <c r="AE638" s="266">
        <v>424</v>
      </c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148"/>
      <c r="AW638" s="65"/>
      <c r="AX638" s="65">
        <v>0</v>
      </c>
      <c r="AY638" s="66">
        <v>1476</v>
      </c>
      <c r="AZ638" s="66">
        <v>1931.28</v>
      </c>
      <c r="BA638" s="74">
        <v>0</v>
      </c>
      <c r="BB638" s="66">
        <v>52783.63</v>
      </c>
      <c r="BC638" s="66">
        <v>20509.349999999999</v>
      </c>
      <c r="BD638" s="252"/>
      <c r="BE638" s="170">
        <v>22</v>
      </c>
      <c r="BF638" s="101" t="s">
        <v>6982</v>
      </c>
      <c r="BG638" s="158" t="s">
        <v>5161</v>
      </c>
      <c r="BH638" s="158" t="s">
        <v>6710</v>
      </c>
      <c r="BI638" s="169">
        <v>27580</v>
      </c>
      <c r="BJ638" s="124">
        <v>27580</v>
      </c>
      <c r="BK638" s="124">
        <v>0</v>
      </c>
      <c r="BL638" s="158"/>
      <c r="BM638" s="48"/>
      <c r="BN638" s="67"/>
      <c r="BO638" s="67"/>
      <c r="BP638" s="48"/>
      <c r="BQ638" s="369">
        <v>180</v>
      </c>
      <c r="BR638" s="380">
        <v>6</v>
      </c>
      <c r="BS638" s="381" t="s">
        <v>709</v>
      </c>
      <c r="BT638" s="383" t="s">
        <v>787</v>
      </c>
      <c r="BU638" s="383" t="s">
        <v>679</v>
      </c>
      <c r="BV638" s="384" t="s">
        <v>1581</v>
      </c>
      <c r="BW638" s="384">
        <v>60160</v>
      </c>
      <c r="BX638" s="385" t="s">
        <v>7173</v>
      </c>
      <c r="BZ638" s="475">
        <v>770</v>
      </c>
      <c r="CA638" s="320" t="b">
        <f>EXACT(A638,CH638)</f>
        <v>1</v>
      </c>
      <c r="CB638" s="318" t="b">
        <f>EXACT(D638,CF638)</f>
        <v>1</v>
      </c>
      <c r="CC638" s="318" t="b">
        <f>EXACT(E638,CG638)</f>
        <v>1</v>
      </c>
      <c r="CD638" s="502">
        <f>+S638-BC638</f>
        <v>0</v>
      </c>
      <c r="CE638" s="17" t="s">
        <v>686</v>
      </c>
      <c r="CF638" s="17" t="s">
        <v>5161</v>
      </c>
      <c r="CG638" s="103" t="s">
        <v>6710</v>
      </c>
      <c r="CH638" s="275">
        <v>3600800016334</v>
      </c>
      <c r="CM638" s="273"/>
      <c r="CO638" s="158"/>
    </row>
    <row r="639" spans="1:93">
      <c r="A639" s="452" t="s">
        <v>4380</v>
      </c>
      <c r="B639" s="83" t="s">
        <v>709</v>
      </c>
      <c r="C639" s="237" t="s">
        <v>672</v>
      </c>
      <c r="D639" s="86" t="s">
        <v>784</v>
      </c>
      <c r="E639" s="92" t="s">
        <v>785</v>
      </c>
      <c r="F639" s="452" t="s">
        <v>4380</v>
      </c>
      <c r="G639" s="59" t="s">
        <v>1580</v>
      </c>
      <c r="H639" s="449" t="s">
        <v>837</v>
      </c>
      <c r="I639" s="244">
        <v>15500</v>
      </c>
      <c r="J639" s="310">
        <v>0</v>
      </c>
      <c r="K639" s="81">
        <v>0</v>
      </c>
      <c r="L639" s="81">
        <v>0</v>
      </c>
      <c r="M639" s="85">
        <v>8165</v>
      </c>
      <c r="N639" s="81">
        <v>0</v>
      </c>
      <c r="O639" s="81">
        <v>0</v>
      </c>
      <c r="P639" s="85">
        <v>0</v>
      </c>
      <c r="Q639" s="81">
        <v>0</v>
      </c>
      <c r="R639" s="85">
        <v>7187</v>
      </c>
      <c r="S639" s="81">
        <v>16478</v>
      </c>
      <c r="T639" s="227" t="s">
        <v>1581</v>
      </c>
      <c r="U639" s="496">
        <v>103</v>
      </c>
      <c r="V639" s="237" t="s">
        <v>672</v>
      </c>
      <c r="W639" s="86" t="s">
        <v>784</v>
      </c>
      <c r="X639" s="92" t="s">
        <v>785</v>
      </c>
      <c r="Y639" s="262">
        <v>3600800019724</v>
      </c>
      <c r="Z639" s="228" t="s">
        <v>1581</v>
      </c>
      <c r="AA639" s="266">
        <v>7187</v>
      </c>
      <c r="AB639" s="66">
        <v>5900</v>
      </c>
      <c r="AC639" s="65"/>
      <c r="AD639" s="266">
        <v>863</v>
      </c>
      <c r="AE639" s="266">
        <v>424</v>
      </c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148"/>
      <c r="AW639" s="65"/>
      <c r="AX639" s="65">
        <v>0</v>
      </c>
      <c r="AY639" s="65"/>
      <c r="AZ639" s="65">
        <v>0</v>
      </c>
      <c r="BA639" s="57">
        <v>0</v>
      </c>
      <c r="BB639" s="65">
        <v>23665</v>
      </c>
      <c r="BC639" s="65">
        <v>16478</v>
      </c>
      <c r="BD639" s="252"/>
      <c r="BE639" s="170">
        <v>103</v>
      </c>
      <c r="BF639" s="282" t="s">
        <v>1693</v>
      </c>
      <c r="BG639" s="158" t="s">
        <v>784</v>
      </c>
      <c r="BH639" s="92" t="s">
        <v>785</v>
      </c>
      <c r="BI639" s="171">
        <v>5900</v>
      </c>
      <c r="BJ639" s="172">
        <v>5900</v>
      </c>
      <c r="BK639" s="171">
        <v>0</v>
      </c>
      <c r="BL639" s="158"/>
      <c r="BM639" s="48"/>
      <c r="BN639" s="67"/>
      <c r="BO639" s="67"/>
      <c r="BP639" s="48"/>
      <c r="BQ639" s="368">
        <v>230</v>
      </c>
      <c r="BR639" s="380" t="s">
        <v>698</v>
      </c>
      <c r="BS639" s="381" t="s">
        <v>51</v>
      </c>
      <c r="BT639" s="382" t="s">
        <v>787</v>
      </c>
      <c r="BU639" s="383" t="s">
        <v>679</v>
      </c>
      <c r="BV639" s="384" t="s">
        <v>1581</v>
      </c>
      <c r="BW639" s="384" t="s">
        <v>680</v>
      </c>
      <c r="BX639" s="385"/>
      <c r="BY639" s="61"/>
      <c r="BZ639" s="475">
        <v>22</v>
      </c>
      <c r="CA639" s="320" t="b">
        <f>EXACT(A639,CH639)</f>
        <v>1</v>
      </c>
      <c r="CB639" s="318" t="b">
        <f>EXACT(D639,CF639)</f>
        <v>1</v>
      </c>
      <c r="CC639" s="318" t="b">
        <f>EXACT(E639,CG639)</f>
        <v>1</v>
      </c>
      <c r="CD639" s="502">
        <f>+S639-BC639</f>
        <v>0</v>
      </c>
      <c r="CE639" s="86" t="s">
        <v>672</v>
      </c>
      <c r="CF639" s="51" t="s">
        <v>784</v>
      </c>
      <c r="CG639" s="51" t="s">
        <v>785</v>
      </c>
      <c r="CH639" s="312">
        <v>3600800019724</v>
      </c>
      <c r="CI639" s="51"/>
      <c r="CJ639" s="51"/>
      <c r="CM639" s="273"/>
      <c r="CO639" s="157"/>
    </row>
    <row r="640" spans="1:93">
      <c r="A640" s="452" t="s">
        <v>4962</v>
      </c>
      <c r="B640" s="83" t="s">
        <v>709</v>
      </c>
      <c r="C640" s="129" t="s">
        <v>672</v>
      </c>
      <c r="D640" s="158" t="s">
        <v>3018</v>
      </c>
      <c r="E640" s="92" t="s">
        <v>785</v>
      </c>
      <c r="F640" s="452" t="s">
        <v>4962</v>
      </c>
      <c r="G640" s="59" t="s">
        <v>1580</v>
      </c>
      <c r="H640" s="449" t="s">
        <v>3073</v>
      </c>
      <c r="I640" s="234">
        <v>47418</v>
      </c>
      <c r="J640" s="234">
        <v>0</v>
      </c>
      <c r="K640" s="234">
        <v>121.8</v>
      </c>
      <c r="L640" s="234">
        <v>0</v>
      </c>
      <c r="M640" s="85">
        <v>1324</v>
      </c>
      <c r="N640" s="85">
        <v>0</v>
      </c>
      <c r="O640" s="234">
        <v>0</v>
      </c>
      <c r="P640" s="234">
        <v>1678.04</v>
      </c>
      <c r="Q640" s="234">
        <v>0</v>
      </c>
      <c r="R640" s="234">
        <v>36370.15</v>
      </c>
      <c r="S640" s="234">
        <v>5186.3300000000017</v>
      </c>
      <c r="T640" s="227" t="s">
        <v>1581</v>
      </c>
      <c r="U640" s="496">
        <v>534</v>
      </c>
      <c r="V640" s="129" t="s">
        <v>672</v>
      </c>
      <c r="W640" s="158" t="s">
        <v>3018</v>
      </c>
      <c r="X640" s="92" t="s">
        <v>785</v>
      </c>
      <c r="Y640" s="262">
        <v>3600800019741</v>
      </c>
      <c r="Z640" s="228" t="s">
        <v>1581</v>
      </c>
      <c r="AA640" s="266">
        <v>43677.47</v>
      </c>
      <c r="AB640" s="66">
        <v>32372.15</v>
      </c>
      <c r="AC640" s="65"/>
      <c r="AD640" s="266">
        <v>863</v>
      </c>
      <c r="AE640" s="266">
        <v>424</v>
      </c>
      <c r="AF640" s="65"/>
      <c r="AG640" s="65"/>
      <c r="AH640" s="65"/>
      <c r="AI640" s="65"/>
      <c r="AJ640" s="65"/>
      <c r="AK640" s="65"/>
      <c r="AL640" s="65"/>
      <c r="AM640" s="65"/>
      <c r="AN640" s="65"/>
      <c r="AO640" s="65">
        <v>2711</v>
      </c>
      <c r="AP640" s="65"/>
      <c r="AQ640" s="65"/>
      <c r="AR640" s="65"/>
      <c r="AS640" s="65"/>
      <c r="AT640" s="65"/>
      <c r="AU640" s="65"/>
      <c r="AV640" s="148"/>
      <c r="AW640" s="65"/>
      <c r="AX640" s="65">
        <v>5629.28</v>
      </c>
      <c r="AY640" s="66"/>
      <c r="AZ640" s="66">
        <v>1678.04</v>
      </c>
      <c r="BA640" s="74">
        <v>0</v>
      </c>
      <c r="BB640" s="66">
        <v>48863.8</v>
      </c>
      <c r="BC640" s="66">
        <v>5186.3300000000017</v>
      </c>
      <c r="BD640" s="252"/>
      <c r="BE640" s="170">
        <v>535</v>
      </c>
      <c r="BF640" s="101" t="s">
        <v>3125</v>
      </c>
      <c r="BG640" s="158" t="s">
        <v>3018</v>
      </c>
      <c r="BH640" s="92" t="s">
        <v>785</v>
      </c>
      <c r="BI640" s="169">
        <v>32372.15</v>
      </c>
      <c r="BJ640" s="124">
        <v>32372.15</v>
      </c>
      <c r="BK640" s="124">
        <v>0</v>
      </c>
      <c r="BL640" s="158"/>
      <c r="BM640" s="48" t="s">
        <v>792</v>
      </c>
      <c r="BN640" s="67"/>
      <c r="BO640" s="67"/>
      <c r="BP640" s="59"/>
      <c r="BQ640" s="370" t="s">
        <v>2878</v>
      </c>
      <c r="BR640" s="387" t="s">
        <v>700</v>
      </c>
      <c r="BS640" s="381" t="s">
        <v>51</v>
      </c>
      <c r="BT640" s="388" t="s">
        <v>787</v>
      </c>
      <c r="BU640" s="388" t="s">
        <v>679</v>
      </c>
      <c r="BV640" s="388" t="s">
        <v>1581</v>
      </c>
      <c r="BW640" s="389">
        <v>60160</v>
      </c>
      <c r="BX640" s="389" t="s">
        <v>3201</v>
      </c>
      <c r="BY640" s="88"/>
      <c r="BZ640" s="495">
        <v>103</v>
      </c>
      <c r="CA640" s="320" t="b">
        <f>EXACT(A640,CH640)</f>
        <v>1</v>
      </c>
      <c r="CB640" s="318" t="b">
        <f>EXACT(D640,CF640)</f>
        <v>1</v>
      </c>
      <c r="CC640" s="318" t="b">
        <f>EXACT(E640,CG640)</f>
        <v>1</v>
      </c>
      <c r="CD640" s="502">
        <f>+S639-BC639</f>
        <v>0</v>
      </c>
      <c r="CE640" s="17" t="s">
        <v>672</v>
      </c>
      <c r="CF640" s="17" t="s">
        <v>3018</v>
      </c>
      <c r="CG640" s="103" t="s">
        <v>785</v>
      </c>
      <c r="CH640" s="275">
        <v>3600800019741</v>
      </c>
    </row>
    <row r="641" spans="1:93">
      <c r="A641" s="452" t="s">
        <v>4971</v>
      </c>
      <c r="B641" s="83" t="s">
        <v>709</v>
      </c>
      <c r="C641" s="129" t="s">
        <v>686</v>
      </c>
      <c r="D641" s="158" t="s">
        <v>3251</v>
      </c>
      <c r="E641" s="92" t="s">
        <v>785</v>
      </c>
      <c r="F641" s="452" t="s">
        <v>4971</v>
      </c>
      <c r="G641" s="59" t="s">
        <v>1580</v>
      </c>
      <c r="H641" s="449" t="s">
        <v>2778</v>
      </c>
      <c r="I641" s="234">
        <v>42464</v>
      </c>
      <c r="J641" s="234">
        <v>0</v>
      </c>
      <c r="K641" s="234">
        <v>106.58</v>
      </c>
      <c r="L641" s="234">
        <v>0</v>
      </c>
      <c r="M641" s="85">
        <v>1209</v>
      </c>
      <c r="N641" s="85">
        <v>0</v>
      </c>
      <c r="O641" s="234">
        <v>0</v>
      </c>
      <c r="P641" s="234">
        <v>766.25</v>
      </c>
      <c r="Q641" s="234">
        <v>0</v>
      </c>
      <c r="R641" s="234">
        <v>31836.39</v>
      </c>
      <c r="S641" s="234">
        <v>6223.18</v>
      </c>
      <c r="T641" s="227" t="s">
        <v>1581</v>
      </c>
      <c r="U641" s="496">
        <v>549</v>
      </c>
      <c r="V641" s="129" t="s">
        <v>686</v>
      </c>
      <c r="W641" s="158" t="s">
        <v>3251</v>
      </c>
      <c r="X641" s="92" t="s">
        <v>785</v>
      </c>
      <c r="Y641" s="262">
        <v>3600800019775</v>
      </c>
      <c r="Z641" s="228" t="s">
        <v>1581</v>
      </c>
      <c r="AA641" s="54">
        <v>37556.400000000001</v>
      </c>
      <c r="AB641" s="55">
        <v>27841.39</v>
      </c>
      <c r="AC641" s="56"/>
      <c r="AD641" s="175">
        <v>863</v>
      </c>
      <c r="AE641" s="175">
        <v>424</v>
      </c>
      <c r="AF641" s="55"/>
      <c r="AG641" s="55"/>
      <c r="AH641" s="55"/>
      <c r="AI641" s="55"/>
      <c r="AJ641" s="55"/>
      <c r="AK641" s="55"/>
      <c r="AL641" s="55"/>
      <c r="AM641" s="57"/>
      <c r="AN641" s="57"/>
      <c r="AO641" s="57">
        <v>2708</v>
      </c>
      <c r="AP641" s="57"/>
      <c r="AQ641" s="58"/>
      <c r="AR641" s="57"/>
      <c r="AS641" s="57"/>
      <c r="AT641" s="57"/>
      <c r="AU641" s="57"/>
      <c r="AV641" s="147"/>
      <c r="AW641" s="57"/>
      <c r="AX641" s="57">
        <v>4953.76</v>
      </c>
      <c r="AY641" s="58"/>
      <c r="AZ641" s="58">
        <v>766.25</v>
      </c>
      <c r="BA641" s="74">
        <v>0</v>
      </c>
      <c r="BB641" s="58">
        <v>43779.58</v>
      </c>
      <c r="BC641" s="58">
        <v>6223.18</v>
      </c>
      <c r="BD641" s="252"/>
      <c r="BE641" s="170">
        <v>550</v>
      </c>
      <c r="BF641" s="101" t="s">
        <v>3252</v>
      </c>
      <c r="BG641" s="158" t="s">
        <v>3251</v>
      </c>
      <c r="BH641" s="92" t="s">
        <v>785</v>
      </c>
      <c r="BI641" s="58">
        <v>27841.39</v>
      </c>
      <c r="BJ641" s="58">
        <v>27841.39</v>
      </c>
      <c r="BK641" s="58">
        <v>0</v>
      </c>
      <c r="BL641" s="158"/>
      <c r="BM641" s="59"/>
      <c r="BN641" s="60"/>
      <c r="BO641" s="60"/>
      <c r="BP641" s="48"/>
      <c r="BQ641" s="368" t="s">
        <v>2878</v>
      </c>
      <c r="BR641" s="380" t="s">
        <v>138</v>
      </c>
      <c r="BS641" s="381" t="s">
        <v>709</v>
      </c>
      <c r="BT641" s="382" t="s">
        <v>787</v>
      </c>
      <c r="BU641" s="383" t="s">
        <v>679</v>
      </c>
      <c r="BV641" s="384" t="s">
        <v>1581</v>
      </c>
      <c r="BW641" s="384">
        <v>60160</v>
      </c>
      <c r="BX641" s="385" t="s">
        <v>2879</v>
      </c>
      <c r="BY641" s="51"/>
      <c r="BZ641" s="495">
        <v>535</v>
      </c>
      <c r="CA641" s="320" t="b">
        <f>EXACT(A641,CH641)</f>
        <v>1</v>
      </c>
      <c r="CB641" s="318" t="b">
        <f>EXACT(D641,CF641)</f>
        <v>1</v>
      </c>
      <c r="CC641" s="318" t="b">
        <f>EXACT(E641,CG641)</f>
        <v>1</v>
      </c>
      <c r="CD641" s="502">
        <f>+S640-BC640</f>
        <v>0</v>
      </c>
      <c r="CE641" s="51" t="s">
        <v>686</v>
      </c>
      <c r="CF641" s="157" t="s">
        <v>3251</v>
      </c>
      <c r="CG641" s="99" t="s">
        <v>785</v>
      </c>
      <c r="CH641" s="311">
        <v>3600800019775</v>
      </c>
      <c r="CJ641" s="51"/>
      <c r="CL641" s="51"/>
      <c r="CM641" s="273"/>
      <c r="CO641" s="157"/>
    </row>
    <row r="642" spans="1:93">
      <c r="A642" s="511" t="s">
        <v>8518</v>
      </c>
      <c r="B642" s="83" t="s">
        <v>709</v>
      </c>
      <c r="C642" s="86" t="s">
        <v>686</v>
      </c>
      <c r="D642" s="17" t="s">
        <v>8416</v>
      </c>
      <c r="E642" s="75" t="s">
        <v>1236</v>
      </c>
      <c r="F642" s="514" t="s">
        <v>8518</v>
      </c>
      <c r="G642" s="59" t="s">
        <v>1580</v>
      </c>
      <c r="H642" s="98" t="s">
        <v>8614</v>
      </c>
      <c r="I642" s="133">
        <v>37212</v>
      </c>
      <c r="J642" s="167">
        <v>0</v>
      </c>
      <c r="K642" s="18">
        <v>0</v>
      </c>
      <c r="L642" s="18">
        <v>0</v>
      </c>
      <c r="M642" s="53">
        <v>0</v>
      </c>
      <c r="N642" s="18">
        <v>0</v>
      </c>
      <c r="O642" s="18">
        <v>0</v>
      </c>
      <c r="P642" s="53">
        <v>318.93</v>
      </c>
      <c r="Q642" s="18">
        <v>0</v>
      </c>
      <c r="R642" s="53">
        <v>17438</v>
      </c>
      <c r="S642" s="18">
        <v>19455.07</v>
      </c>
      <c r="T642" s="227" t="s">
        <v>1581</v>
      </c>
      <c r="U642" s="496">
        <v>1301</v>
      </c>
      <c r="V642" s="467" t="s">
        <v>686</v>
      </c>
      <c r="W642" s="17" t="s">
        <v>8416</v>
      </c>
      <c r="X642" s="17" t="s">
        <v>1236</v>
      </c>
      <c r="Y642" s="261">
        <v>3600800031376</v>
      </c>
      <c r="Z642" s="228" t="s">
        <v>1581</v>
      </c>
      <c r="AA642" s="266">
        <v>17756.93</v>
      </c>
      <c r="AB642" s="65">
        <v>16575</v>
      </c>
      <c r="AC642" s="65"/>
      <c r="AD642" s="65">
        <v>863</v>
      </c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148"/>
      <c r="AW642" s="65"/>
      <c r="AX642" s="65">
        <v>0</v>
      </c>
      <c r="AY642" s="65"/>
      <c r="AZ642" s="65">
        <v>318.93</v>
      </c>
      <c r="BA642" s="57">
        <v>0</v>
      </c>
      <c r="BB642" s="65">
        <v>37212</v>
      </c>
      <c r="BC642" s="65">
        <v>19455.07</v>
      </c>
      <c r="BD642" s="260"/>
      <c r="BE642" s="170">
        <v>1303</v>
      </c>
      <c r="BF642" s="163" t="s">
        <v>8709</v>
      </c>
      <c r="BG642" s="51" t="s">
        <v>8416</v>
      </c>
      <c r="BH642" s="17" t="s">
        <v>1236</v>
      </c>
      <c r="BI642" s="65">
        <v>16575</v>
      </c>
      <c r="BJ642" s="57">
        <v>16575</v>
      </c>
      <c r="BK642" s="65">
        <v>0</v>
      </c>
      <c r="BM642" s="48"/>
      <c r="BN642" s="67"/>
      <c r="BO642" s="67"/>
      <c r="BP642" s="48"/>
      <c r="BQ642" s="435" t="s">
        <v>8834</v>
      </c>
      <c r="BR642" s="380">
        <v>3</v>
      </c>
      <c r="BS642" s="381"/>
      <c r="BT642" s="382" t="s">
        <v>1175</v>
      </c>
      <c r="BU642" s="383" t="s">
        <v>702</v>
      </c>
      <c r="BV642" s="384" t="s">
        <v>1581</v>
      </c>
      <c r="BW642" s="384">
        <v>60110</v>
      </c>
      <c r="BX642" s="385" t="s">
        <v>8835</v>
      </c>
      <c r="BZ642" s="475">
        <v>550</v>
      </c>
      <c r="CA642" s="320" t="b">
        <f>EXACT(A642,CH642)</f>
        <v>1</v>
      </c>
      <c r="CB642" s="318" t="b">
        <f>EXACT(D642,CF642)</f>
        <v>1</v>
      </c>
      <c r="CC642" s="318" t="b">
        <f>EXACT(E642,CG642)</f>
        <v>1</v>
      </c>
      <c r="CD642" s="502">
        <f>+S641-BC641</f>
        <v>0</v>
      </c>
      <c r="CE642" s="17" t="s">
        <v>686</v>
      </c>
      <c r="CF642" s="17" t="s">
        <v>8416</v>
      </c>
      <c r="CG642" s="103" t="s">
        <v>1236</v>
      </c>
      <c r="CH642" s="311">
        <v>3600800031376</v>
      </c>
      <c r="CI642" s="51"/>
      <c r="CJ642" s="51"/>
      <c r="CM642" s="273"/>
      <c r="CO642" s="158"/>
    </row>
    <row r="643" spans="1:93">
      <c r="A643" s="452" t="s">
        <v>7804</v>
      </c>
      <c r="B643" s="83" t="s">
        <v>709</v>
      </c>
      <c r="C643" s="129" t="s">
        <v>672</v>
      </c>
      <c r="D643" s="158" t="s">
        <v>2535</v>
      </c>
      <c r="E643" s="92" t="s">
        <v>6199</v>
      </c>
      <c r="F643" s="452" t="s">
        <v>7804</v>
      </c>
      <c r="G643" s="59" t="s">
        <v>1580</v>
      </c>
      <c r="H643" s="449" t="s">
        <v>7919</v>
      </c>
      <c r="I643" s="234">
        <v>35726.129999999997</v>
      </c>
      <c r="J643" s="234">
        <v>0</v>
      </c>
      <c r="K643" s="234">
        <v>0</v>
      </c>
      <c r="L643" s="234">
        <v>0</v>
      </c>
      <c r="M643" s="85">
        <v>0</v>
      </c>
      <c r="N643" s="85">
        <v>0</v>
      </c>
      <c r="O643" s="234">
        <v>0</v>
      </c>
      <c r="P643" s="234">
        <v>244.64</v>
      </c>
      <c r="Q643" s="234">
        <v>0</v>
      </c>
      <c r="R643" s="234">
        <v>21792</v>
      </c>
      <c r="S643" s="234">
        <v>13689.489999999998</v>
      </c>
      <c r="T643" s="227" t="s">
        <v>1581</v>
      </c>
      <c r="U643" s="496">
        <v>620</v>
      </c>
      <c r="V643" s="129" t="s">
        <v>672</v>
      </c>
      <c r="W643" s="158" t="s">
        <v>2535</v>
      </c>
      <c r="X643" s="92" t="s">
        <v>6199</v>
      </c>
      <c r="Y643" s="261" t="s">
        <v>7804</v>
      </c>
      <c r="Z643" s="228" t="s">
        <v>1581</v>
      </c>
      <c r="AA643" s="54">
        <v>22036.639999999999</v>
      </c>
      <c r="AB643" s="55">
        <v>20340</v>
      </c>
      <c r="AC643" s="56"/>
      <c r="AD643" s="175">
        <v>863</v>
      </c>
      <c r="AE643" s="175">
        <v>424</v>
      </c>
      <c r="AF643" s="55">
        <v>165</v>
      </c>
      <c r="AG643" s="55"/>
      <c r="AH643" s="55"/>
      <c r="AI643" s="55"/>
      <c r="AJ643" s="55"/>
      <c r="AK643" s="55"/>
      <c r="AL643" s="55"/>
      <c r="AM643" s="57"/>
      <c r="AN643" s="57"/>
      <c r="AO643" s="57"/>
      <c r="AP643" s="57"/>
      <c r="AQ643" s="58"/>
      <c r="AR643" s="58"/>
      <c r="AS643" s="57"/>
      <c r="AT643" s="57"/>
      <c r="AU643" s="57"/>
      <c r="AV643" s="147"/>
      <c r="AW643" s="57"/>
      <c r="AX643" s="57">
        <v>0</v>
      </c>
      <c r="AY643" s="58"/>
      <c r="AZ643" s="58">
        <v>244.64</v>
      </c>
      <c r="BA643" s="74">
        <v>0</v>
      </c>
      <c r="BB643" s="58">
        <v>35726.129999999997</v>
      </c>
      <c r="BC643" s="58">
        <v>13689.489999999998</v>
      </c>
      <c r="BD643" s="252"/>
      <c r="BE643" s="170">
        <v>621</v>
      </c>
      <c r="BF643" s="101" t="s">
        <v>8316</v>
      </c>
      <c r="BG643" s="158" t="s">
        <v>2535</v>
      </c>
      <c r="BH643" s="92" t="s">
        <v>6199</v>
      </c>
      <c r="BI643" s="124">
        <v>20340</v>
      </c>
      <c r="BJ643" s="124">
        <v>20340</v>
      </c>
      <c r="BK643" s="124">
        <v>0</v>
      </c>
      <c r="BL643" s="456"/>
      <c r="BM643" s="59"/>
      <c r="BN643" s="60"/>
      <c r="BO643" s="60"/>
      <c r="BP643" s="59"/>
      <c r="BQ643" s="369">
        <v>114</v>
      </c>
      <c r="BR643" s="380">
        <v>2</v>
      </c>
      <c r="BS643" s="381" t="s">
        <v>51</v>
      </c>
      <c r="BT643" s="383" t="s">
        <v>86</v>
      </c>
      <c r="BU643" s="383" t="s">
        <v>752</v>
      </c>
      <c r="BV643" s="384" t="s">
        <v>1581</v>
      </c>
      <c r="BW643" s="384">
        <v>60190</v>
      </c>
      <c r="BX643" s="385" t="s">
        <v>8090</v>
      </c>
      <c r="BZ643" s="495">
        <v>1301</v>
      </c>
      <c r="CA643" s="320" t="b">
        <f>EXACT(A643,CH643)</f>
        <v>1</v>
      </c>
      <c r="CB643" s="318" t="b">
        <f>EXACT(D643,CF643)</f>
        <v>1</v>
      </c>
      <c r="CC643" s="318" t="b">
        <f>EXACT(E643,CG643)</f>
        <v>1</v>
      </c>
      <c r="CD643" s="502">
        <f>+S642-BC642</f>
        <v>0</v>
      </c>
      <c r="CE643" s="51" t="s">
        <v>672</v>
      </c>
      <c r="CF643" s="157" t="s">
        <v>2535</v>
      </c>
      <c r="CG643" s="99" t="s">
        <v>6199</v>
      </c>
      <c r="CH643" s="311" t="s">
        <v>7804</v>
      </c>
      <c r="CJ643" s="51"/>
      <c r="CL643" s="51"/>
      <c r="CM643" s="273"/>
      <c r="CO643" s="158"/>
    </row>
    <row r="644" spans="1:93">
      <c r="A644" s="452" t="s">
        <v>4711</v>
      </c>
      <c r="B644" s="83" t="s">
        <v>709</v>
      </c>
      <c r="C644" s="129" t="s">
        <v>672</v>
      </c>
      <c r="D644" s="158" t="s">
        <v>499</v>
      </c>
      <c r="E644" s="92" t="s">
        <v>500</v>
      </c>
      <c r="F644" s="452" t="s">
        <v>4711</v>
      </c>
      <c r="G644" s="59" t="s">
        <v>1580</v>
      </c>
      <c r="H644" s="449" t="s">
        <v>997</v>
      </c>
      <c r="I644" s="234">
        <v>36998.400000000001</v>
      </c>
      <c r="J644" s="234">
        <v>0</v>
      </c>
      <c r="K644" s="234">
        <v>233.03</v>
      </c>
      <c r="L644" s="234">
        <v>0</v>
      </c>
      <c r="M644" s="85">
        <v>2357</v>
      </c>
      <c r="N644" s="85">
        <v>0</v>
      </c>
      <c r="O644" s="234">
        <v>0</v>
      </c>
      <c r="P644" s="234">
        <v>21.08</v>
      </c>
      <c r="Q644" s="234">
        <v>0</v>
      </c>
      <c r="R644" s="234">
        <v>17502</v>
      </c>
      <c r="S644" s="234">
        <v>19865.349999999999</v>
      </c>
      <c r="T644" s="227" t="s">
        <v>1581</v>
      </c>
      <c r="U644" s="496">
        <v>898</v>
      </c>
      <c r="V644" s="129" t="s">
        <v>672</v>
      </c>
      <c r="W644" s="158" t="s">
        <v>499</v>
      </c>
      <c r="X644" s="92" t="s">
        <v>500</v>
      </c>
      <c r="Y644" s="261">
        <v>3600800034022</v>
      </c>
      <c r="Z644" s="228" t="s">
        <v>1581</v>
      </c>
      <c r="AA644" s="54">
        <v>19723.080000000002</v>
      </c>
      <c r="AB644" s="55">
        <v>14090</v>
      </c>
      <c r="AC644" s="56"/>
      <c r="AD644" s="175">
        <v>863</v>
      </c>
      <c r="AE644" s="175">
        <v>424</v>
      </c>
      <c r="AF644" s="55"/>
      <c r="AG644" s="55"/>
      <c r="AH644" s="55"/>
      <c r="AI644" s="55">
        <v>2125</v>
      </c>
      <c r="AJ644" s="55"/>
      <c r="AK644" s="55"/>
      <c r="AL644" s="55"/>
      <c r="AM644" s="57"/>
      <c r="AN644" s="57"/>
      <c r="AO644" s="57"/>
      <c r="AP644" s="57"/>
      <c r="AQ644" s="58"/>
      <c r="AR644" s="58"/>
      <c r="AS644" s="57"/>
      <c r="AT644" s="57"/>
      <c r="AU644" s="57"/>
      <c r="AV644" s="147"/>
      <c r="AW644" s="57"/>
      <c r="AX644" s="57">
        <v>2200</v>
      </c>
      <c r="AY644" s="58"/>
      <c r="AZ644" s="58">
        <v>21.08</v>
      </c>
      <c r="BA644" s="74">
        <v>0</v>
      </c>
      <c r="BB644" s="58">
        <v>39588.43</v>
      </c>
      <c r="BC644" s="58">
        <v>19865.349999999999</v>
      </c>
      <c r="BD644" s="252"/>
      <c r="BE644" s="170">
        <v>899</v>
      </c>
      <c r="BF644" s="101" t="s">
        <v>2279</v>
      </c>
      <c r="BG644" s="158" t="s">
        <v>499</v>
      </c>
      <c r="BH644" s="92" t="s">
        <v>500</v>
      </c>
      <c r="BI644" s="124">
        <v>14090</v>
      </c>
      <c r="BJ644" s="124">
        <v>14090</v>
      </c>
      <c r="BK644" s="124">
        <v>0</v>
      </c>
      <c r="BL644" s="158"/>
      <c r="BM644" s="59" t="s">
        <v>704</v>
      </c>
      <c r="BN644" s="60"/>
      <c r="BO644" s="60"/>
      <c r="BP644" s="48"/>
      <c r="BQ644" s="368" t="s">
        <v>1475</v>
      </c>
      <c r="BR644" s="380" t="s">
        <v>700</v>
      </c>
      <c r="BS644" s="381" t="s">
        <v>709</v>
      </c>
      <c r="BT644" s="382" t="s">
        <v>787</v>
      </c>
      <c r="BU644" s="383" t="s">
        <v>679</v>
      </c>
      <c r="BV644" s="384" t="s">
        <v>1581</v>
      </c>
      <c r="BW644" s="384">
        <v>60160</v>
      </c>
      <c r="BX644" s="385" t="s">
        <v>1476</v>
      </c>
      <c r="BY644" s="51"/>
      <c r="BZ644" s="495">
        <v>621</v>
      </c>
      <c r="CA644" s="320" t="b">
        <f>EXACT(A644,CH644)</f>
        <v>1</v>
      </c>
      <c r="CB644" s="318" t="b">
        <f>EXACT(D644,CF644)</f>
        <v>1</v>
      </c>
      <c r="CC644" s="318" t="b">
        <f>EXACT(E644,CG644)</f>
        <v>1</v>
      </c>
      <c r="CD644" s="502">
        <f>+S643-BC643</f>
        <v>0</v>
      </c>
      <c r="CE644" s="17" t="s">
        <v>672</v>
      </c>
      <c r="CF644" s="17" t="s">
        <v>499</v>
      </c>
      <c r="CG644" s="103" t="s">
        <v>500</v>
      </c>
      <c r="CH644" s="275">
        <v>3600800034022</v>
      </c>
    </row>
    <row r="645" spans="1:93">
      <c r="A645" s="452" t="s">
        <v>4545</v>
      </c>
      <c r="B645" s="83" t="s">
        <v>709</v>
      </c>
      <c r="C645" s="158" t="s">
        <v>686</v>
      </c>
      <c r="D645" s="158" t="s">
        <v>3044</v>
      </c>
      <c r="E645" s="92" t="s">
        <v>3045</v>
      </c>
      <c r="F645" s="452" t="s">
        <v>4545</v>
      </c>
      <c r="G645" s="59" t="s">
        <v>1580</v>
      </c>
      <c r="H645" s="449" t="s">
        <v>3098</v>
      </c>
      <c r="I645" s="234">
        <v>29174.81</v>
      </c>
      <c r="J645" s="234">
        <v>0</v>
      </c>
      <c r="K645" s="234">
        <v>0</v>
      </c>
      <c r="L645" s="234">
        <v>0</v>
      </c>
      <c r="M645" s="85">
        <v>1166</v>
      </c>
      <c r="N645" s="85">
        <v>0</v>
      </c>
      <c r="O645" s="234">
        <v>0</v>
      </c>
      <c r="P645" s="234">
        <v>195.47</v>
      </c>
      <c r="Q645" s="234">
        <v>0</v>
      </c>
      <c r="R645" s="234">
        <v>18000</v>
      </c>
      <c r="S645" s="234">
        <v>9443.2900000000009</v>
      </c>
      <c r="T645" s="227" t="s">
        <v>1581</v>
      </c>
      <c r="U645" s="496">
        <v>1123</v>
      </c>
      <c r="V645" s="129" t="s">
        <v>686</v>
      </c>
      <c r="W645" s="158" t="s">
        <v>3044</v>
      </c>
      <c r="X645" s="92" t="s">
        <v>3045</v>
      </c>
      <c r="Y645" s="262">
        <v>3600800035916</v>
      </c>
      <c r="Z645" s="228" t="s">
        <v>1581</v>
      </c>
      <c r="AA645" s="54">
        <v>20897.52</v>
      </c>
      <c r="AB645" s="55">
        <v>17000</v>
      </c>
      <c r="AC645" s="56"/>
      <c r="AD645" s="175"/>
      <c r="AE645" s="175"/>
      <c r="AF645" s="55"/>
      <c r="AG645" s="55"/>
      <c r="AH645" s="55"/>
      <c r="AI645" s="55">
        <v>1000</v>
      </c>
      <c r="AJ645" s="55"/>
      <c r="AK645" s="55"/>
      <c r="AL645" s="55"/>
      <c r="AM645" s="57"/>
      <c r="AN645" s="57"/>
      <c r="AO645" s="57">
        <v>0</v>
      </c>
      <c r="AP645" s="57"/>
      <c r="AQ645" s="58"/>
      <c r="AR645" s="58"/>
      <c r="AS645" s="57"/>
      <c r="AT645" s="57"/>
      <c r="AU645" s="57"/>
      <c r="AV645" s="147"/>
      <c r="AW645" s="57"/>
      <c r="AX645" s="57">
        <v>2702.05</v>
      </c>
      <c r="AY645" s="58"/>
      <c r="AZ645" s="58">
        <v>195.47</v>
      </c>
      <c r="BA645" s="74">
        <v>0</v>
      </c>
      <c r="BB645" s="58">
        <v>30340.81</v>
      </c>
      <c r="BC645" s="58">
        <v>9443.2900000000009</v>
      </c>
      <c r="BD645" s="252"/>
      <c r="BE645" s="170">
        <v>1124</v>
      </c>
      <c r="BF645" s="101" t="s">
        <v>3151</v>
      </c>
      <c r="BG645" s="158" t="s">
        <v>3044</v>
      </c>
      <c r="BH645" s="92" t="s">
        <v>3045</v>
      </c>
      <c r="BI645" s="58">
        <v>32337.360000000001</v>
      </c>
      <c r="BJ645" s="58">
        <v>17000</v>
      </c>
      <c r="BK645" s="58">
        <v>15337.36</v>
      </c>
      <c r="BL645" s="158"/>
      <c r="BM645" s="59"/>
      <c r="BN645" s="60"/>
      <c r="BO645" s="60"/>
      <c r="BP645" s="59"/>
      <c r="BQ645" s="369">
        <v>92</v>
      </c>
      <c r="BR645" s="380" t="s">
        <v>700</v>
      </c>
      <c r="BS645" s="381" t="s">
        <v>51</v>
      </c>
      <c r="BT645" s="382" t="s">
        <v>787</v>
      </c>
      <c r="BU645" s="383" t="s">
        <v>679</v>
      </c>
      <c r="BV645" s="383" t="s">
        <v>1581</v>
      </c>
      <c r="BW645" s="383">
        <v>60160</v>
      </c>
      <c r="BX645" s="385" t="s">
        <v>3175</v>
      </c>
      <c r="BY645" s="1"/>
      <c r="BZ645" s="475">
        <v>898</v>
      </c>
      <c r="CA645" s="320" t="b">
        <f>EXACT(A645,CH645)</f>
        <v>1</v>
      </c>
      <c r="CB645" s="318" t="b">
        <f>EXACT(D645,CF645)</f>
        <v>1</v>
      </c>
      <c r="CC645" s="318" t="b">
        <f>EXACT(E645,CG645)</f>
        <v>1</v>
      </c>
      <c r="CD645" s="502">
        <f>+S644-BC644</f>
        <v>0</v>
      </c>
      <c r="CE645" s="17" t="s">
        <v>686</v>
      </c>
      <c r="CF645" s="94" t="s">
        <v>3044</v>
      </c>
      <c r="CG645" s="99" t="s">
        <v>3045</v>
      </c>
      <c r="CH645" s="275">
        <v>3600800035916</v>
      </c>
      <c r="CJ645" s="51"/>
      <c r="CM645" s="273"/>
      <c r="CO645" s="157"/>
    </row>
    <row r="646" spans="1:93">
      <c r="A646" s="452" t="s">
        <v>4851</v>
      </c>
      <c r="B646" s="83" t="s">
        <v>709</v>
      </c>
      <c r="C646" s="238" t="s">
        <v>672</v>
      </c>
      <c r="D646" s="239" t="s">
        <v>3368</v>
      </c>
      <c r="E646" s="240" t="s">
        <v>3045</v>
      </c>
      <c r="F646" s="452" t="s">
        <v>4851</v>
      </c>
      <c r="G646" s="59" t="s">
        <v>1580</v>
      </c>
      <c r="H646" s="449" t="s">
        <v>3463</v>
      </c>
      <c r="I646" s="418">
        <v>31967.48</v>
      </c>
      <c r="J646" s="418">
        <v>0</v>
      </c>
      <c r="K646" s="418">
        <v>16.100000000000001</v>
      </c>
      <c r="L646" s="418">
        <v>0</v>
      </c>
      <c r="M646" s="419">
        <v>0</v>
      </c>
      <c r="N646" s="419">
        <v>0</v>
      </c>
      <c r="O646" s="418">
        <v>0</v>
      </c>
      <c r="P646" s="418">
        <v>307.51</v>
      </c>
      <c r="Q646" s="418">
        <v>0</v>
      </c>
      <c r="R646" s="418">
        <v>19000</v>
      </c>
      <c r="S646" s="418">
        <v>9974.0099999999984</v>
      </c>
      <c r="T646" s="227" t="s">
        <v>1581</v>
      </c>
      <c r="U646" s="496">
        <v>354</v>
      </c>
      <c r="V646" s="238" t="s">
        <v>672</v>
      </c>
      <c r="W646" s="239" t="s">
        <v>3368</v>
      </c>
      <c r="X646" s="240" t="s">
        <v>3045</v>
      </c>
      <c r="Y646" s="262">
        <v>3600800035924</v>
      </c>
      <c r="Z646" s="228" t="s">
        <v>1581</v>
      </c>
      <c r="AA646" s="54">
        <v>22009.57</v>
      </c>
      <c r="AB646" s="55">
        <v>18000</v>
      </c>
      <c r="AC646" s="56"/>
      <c r="AD646" s="175"/>
      <c r="AE646" s="175"/>
      <c r="AF646" s="55"/>
      <c r="AG646" s="55"/>
      <c r="AH646" s="55"/>
      <c r="AI646" s="55">
        <v>1000</v>
      </c>
      <c r="AJ646" s="55"/>
      <c r="AK646" s="55"/>
      <c r="AL646" s="55"/>
      <c r="AM646" s="57"/>
      <c r="AN646" s="57"/>
      <c r="AO646" s="57">
        <v>0</v>
      </c>
      <c r="AP646" s="57"/>
      <c r="AQ646" s="58"/>
      <c r="AR646" s="58"/>
      <c r="AS646" s="57"/>
      <c r="AT646" s="57"/>
      <c r="AU646" s="57"/>
      <c r="AV646" s="147"/>
      <c r="AW646" s="57"/>
      <c r="AX646" s="57">
        <v>2702.06</v>
      </c>
      <c r="AY646" s="58"/>
      <c r="AZ646" s="58">
        <v>307.51</v>
      </c>
      <c r="BA646" s="74">
        <v>0</v>
      </c>
      <c r="BB646" s="58">
        <v>31983.579999999998</v>
      </c>
      <c r="BC646" s="58">
        <v>9974.0099999999984</v>
      </c>
      <c r="BD646" s="252"/>
      <c r="BE646" s="170">
        <v>355</v>
      </c>
      <c r="BF646" s="101" t="s">
        <v>3546</v>
      </c>
      <c r="BG646" s="158" t="s">
        <v>3368</v>
      </c>
      <c r="BH646" s="92" t="s">
        <v>3045</v>
      </c>
      <c r="BI646" s="58">
        <v>31400</v>
      </c>
      <c r="BJ646" s="58">
        <v>18000</v>
      </c>
      <c r="BK646" s="58">
        <v>13400</v>
      </c>
      <c r="BL646" s="158"/>
      <c r="BM646" s="59"/>
      <c r="BN646" s="60"/>
      <c r="BO646" s="60"/>
      <c r="BP646" s="48"/>
      <c r="BQ646" s="368">
        <v>92</v>
      </c>
      <c r="BR646" s="380">
        <v>4</v>
      </c>
      <c r="BS646" s="381" t="s">
        <v>709</v>
      </c>
      <c r="BT646" s="382" t="s">
        <v>3600</v>
      </c>
      <c r="BU646" s="383" t="s">
        <v>945</v>
      </c>
      <c r="BV646" s="384" t="s">
        <v>128</v>
      </c>
      <c r="BW646" s="384">
        <v>60160</v>
      </c>
      <c r="BX646" s="385" t="s">
        <v>3677</v>
      </c>
      <c r="BY646" s="84"/>
      <c r="BZ646" s="475">
        <v>1122</v>
      </c>
      <c r="CA646" s="320" t="b">
        <f>EXACT(A646,CH646)</f>
        <v>1</v>
      </c>
      <c r="CB646" s="318" t="b">
        <f>EXACT(D646,CF646)</f>
        <v>1</v>
      </c>
      <c r="CC646" s="318" t="b">
        <f>EXACT(E646,CG646)</f>
        <v>1</v>
      </c>
      <c r="CD646" s="502">
        <f>+S645-BC645</f>
        <v>0</v>
      </c>
      <c r="CE646" s="17" t="s">
        <v>672</v>
      </c>
      <c r="CF646" s="90" t="s">
        <v>3368</v>
      </c>
      <c r="CG646" s="103" t="s">
        <v>3045</v>
      </c>
      <c r="CH646" s="275">
        <v>3600800035924</v>
      </c>
      <c r="CI646" s="51"/>
      <c r="CJ646" s="51"/>
      <c r="CL646" s="51"/>
      <c r="CM646" s="273"/>
      <c r="CO646" s="158"/>
    </row>
    <row r="647" spans="1:93">
      <c r="A647" s="511" t="s">
        <v>8546</v>
      </c>
      <c r="B647" s="83" t="s">
        <v>709</v>
      </c>
      <c r="C647" s="237" t="s">
        <v>686</v>
      </c>
      <c r="D647" s="17" t="s">
        <v>8447</v>
      </c>
      <c r="E647" s="75" t="s">
        <v>356</v>
      </c>
      <c r="F647" s="514" t="s">
        <v>8546</v>
      </c>
      <c r="G647" s="59" t="s">
        <v>1580</v>
      </c>
      <c r="H647" s="98" t="s">
        <v>8642</v>
      </c>
      <c r="I647" s="133">
        <v>49760</v>
      </c>
      <c r="J647" s="167">
        <v>0</v>
      </c>
      <c r="K647" s="18">
        <v>0</v>
      </c>
      <c r="L647" s="18">
        <v>0</v>
      </c>
      <c r="M647" s="53">
        <v>0</v>
      </c>
      <c r="N647" s="18">
        <v>0</v>
      </c>
      <c r="O647" s="18">
        <v>0</v>
      </c>
      <c r="P647" s="53">
        <v>1767.66</v>
      </c>
      <c r="Q647" s="18">
        <v>0</v>
      </c>
      <c r="R647" s="53">
        <v>3821</v>
      </c>
      <c r="S647" s="18">
        <v>44171.34</v>
      </c>
      <c r="T647" s="227" t="s">
        <v>1581</v>
      </c>
      <c r="U647" s="496">
        <v>1329</v>
      </c>
      <c r="V647" s="516" t="s">
        <v>686</v>
      </c>
      <c r="W647" s="17" t="s">
        <v>8447</v>
      </c>
      <c r="X647" s="17" t="s">
        <v>356</v>
      </c>
      <c r="Y647" s="261">
        <v>3600800062301</v>
      </c>
      <c r="Z647" s="228" t="s">
        <v>1581</v>
      </c>
      <c r="AA647" s="266">
        <v>5588.66</v>
      </c>
      <c r="AB647" s="65">
        <v>2110</v>
      </c>
      <c r="AC647" s="65"/>
      <c r="AD647" s="65">
        <v>863</v>
      </c>
      <c r="AE647" s="65">
        <v>848</v>
      </c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148"/>
      <c r="AW647" s="65"/>
      <c r="AX647" s="65">
        <v>0</v>
      </c>
      <c r="AY647" s="65"/>
      <c r="AZ647" s="65">
        <v>1767.66</v>
      </c>
      <c r="BA647" s="57">
        <v>0</v>
      </c>
      <c r="BB647" s="65">
        <v>49760</v>
      </c>
      <c r="BC647" s="65">
        <v>44171.34</v>
      </c>
      <c r="BD647" s="260"/>
      <c r="BE647" s="170">
        <v>1331</v>
      </c>
      <c r="BF647" s="163" t="s">
        <v>8737</v>
      </c>
      <c r="BG647" s="51" t="s">
        <v>8447</v>
      </c>
      <c r="BH647" s="17" t="s">
        <v>356</v>
      </c>
      <c r="BI647" s="65">
        <v>2110</v>
      </c>
      <c r="BJ647" s="57">
        <v>2110</v>
      </c>
      <c r="BK647" s="65">
        <v>0</v>
      </c>
      <c r="BM647" s="48"/>
      <c r="BN647" s="67"/>
      <c r="BO647" s="67"/>
      <c r="BP647" s="48"/>
      <c r="BQ647" s="435" t="s">
        <v>5849</v>
      </c>
      <c r="BR647" s="380">
        <v>7</v>
      </c>
      <c r="BS647" s="381"/>
      <c r="BT647" s="382" t="s">
        <v>679</v>
      </c>
      <c r="BU647" s="383" t="s">
        <v>679</v>
      </c>
      <c r="BV647" s="384" t="s">
        <v>1581</v>
      </c>
      <c r="BW647" s="384">
        <v>60160</v>
      </c>
      <c r="BX647" s="385" t="s">
        <v>8884</v>
      </c>
      <c r="BZ647" s="495">
        <v>355</v>
      </c>
      <c r="CA647" s="320" t="b">
        <f>EXACT(A647,CH647)</f>
        <v>1</v>
      </c>
      <c r="CB647" s="318" t="b">
        <f>EXACT(D647,CF647)</f>
        <v>1</v>
      </c>
      <c r="CC647" s="318" t="b">
        <f>EXACT(E647,CG647)</f>
        <v>1</v>
      </c>
      <c r="CD647" s="502">
        <f>+S646-BC646</f>
        <v>0</v>
      </c>
      <c r="CE647" s="17" t="s">
        <v>686</v>
      </c>
      <c r="CF647" s="17" t="s">
        <v>8447</v>
      </c>
      <c r="CG647" s="103" t="s">
        <v>356</v>
      </c>
      <c r="CH647" s="275">
        <v>3600800062301</v>
      </c>
      <c r="CI647" s="51"/>
      <c r="CM647" s="273"/>
      <c r="CO647" s="158"/>
    </row>
    <row r="648" spans="1:93">
      <c r="A648" s="452" t="s">
        <v>7516</v>
      </c>
      <c r="B648" s="83" t="s">
        <v>709</v>
      </c>
      <c r="C648" s="237" t="s">
        <v>695</v>
      </c>
      <c r="D648" s="86" t="s">
        <v>7378</v>
      </c>
      <c r="E648" s="86" t="s">
        <v>6834</v>
      </c>
      <c r="F648" s="452" t="s">
        <v>7516</v>
      </c>
      <c r="G648" s="59" t="s">
        <v>1580</v>
      </c>
      <c r="H648" s="449" t="s">
        <v>6963</v>
      </c>
      <c r="I648" s="234">
        <v>45501.2</v>
      </c>
      <c r="J648" s="234">
        <v>0</v>
      </c>
      <c r="K648" s="234">
        <v>0</v>
      </c>
      <c r="L648" s="234">
        <v>0</v>
      </c>
      <c r="M648" s="85">
        <v>0</v>
      </c>
      <c r="N648" s="85">
        <v>0</v>
      </c>
      <c r="O648" s="234">
        <v>0</v>
      </c>
      <c r="P648" s="234">
        <v>872.36</v>
      </c>
      <c r="Q648" s="234">
        <v>0</v>
      </c>
      <c r="R648" s="234">
        <v>27272.15</v>
      </c>
      <c r="S648" s="234">
        <v>11156.689999999995</v>
      </c>
      <c r="T648" s="227" t="s">
        <v>1581</v>
      </c>
      <c r="U648" s="496">
        <v>1154</v>
      </c>
      <c r="V648" s="237" t="s">
        <v>695</v>
      </c>
      <c r="W648" s="86" t="s">
        <v>7378</v>
      </c>
      <c r="X648" s="422" t="s">
        <v>6834</v>
      </c>
      <c r="Y648" s="262">
        <v>3600800062778</v>
      </c>
      <c r="Z648" s="228" t="s">
        <v>1581</v>
      </c>
      <c r="AA648" s="55">
        <v>34344.51</v>
      </c>
      <c r="AB648" s="55">
        <v>26409.15</v>
      </c>
      <c r="AC648" s="59"/>
      <c r="AD648" s="175">
        <v>863</v>
      </c>
      <c r="AE648" s="175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>
        <v>0</v>
      </c>
      <c r="AP648" s="59"/>
      <c r="AQ648" s="59"/>
      <c r="AR648" s="59"/>
      <c r="AS648" s="59"/>
      <c r="AT648" s="59"/>
      <c r="AU648" s="59"/>
      <c r="AV648" s="59"/>
      <c r="AW648" s="59"/>
      <c r="AX648" s="59">
        <v>6200</v>
      </c>
      <c r="AY648" s="59"/>
      <c r="AZ648" s="59">
        <v>872.36</v>
      </c>
      <c r="BA648" s="59">
        <v>0</v>
      </c>
      <c r="BB648" s="59">
        <v>45501.2</v>
      </c>
      <c r="BC648" s="59">
        <v>11156.689999999995</v>
      </c>
      <c r="BD648" s="252"/>
      <c r="BE648" s="170">
        <v>1155</v>
      </c>
      <c r="BF648" s="282" t="s">
        <v>7145</v>
      </c>
      <c r="BG648" s="158" t="s">
        <v>7378</v>
      </c>
      <c r="BH648" s="92" t="s">
        <v>6834</v>
      </c>
      <c r="BI648" s="121">
        <v>26409.15</v>
      </c>
      <c r="BJ648" s="121">
        <v>26409.15</v>
      </c>
      <c r="BK648" s="121">
        <v>0</v>
      </c>
      <c r="BL648" s="158"/>
      <c r="BM648" s="59"/>
      <c r="BN648" s="59"/>
      <c r="BO648" s="59"/>
      <c r="BP648" s="48"/>
      <c r="BQ648" s="368">
        <v>38</v>
      </c>
      <c r="BR648" s="380" t="s">
        <v>676</v>
      </c>
      <c r="BS648" s="381" t="s">
        <v>7303</v>
      </c>
      <c r="BT648" s="382" t="s">
        <v>679</v>
      </c>
      <c r="BU648" s="383" t="s">
        <v>679</v>
      </c>
      <c r="BV648" s="384" t="s">
        <v>1581</v>
      </c>
      <c r="BW648" s="384">
        <v>60160</v>
      </c>
      <c r="BX648" s="385" t="s">
        <v>7304</v>
      </c>
      <c r="BZ648" s="495">
        <v>1329</v>
      </c>
      <c r="CA648" s="320" t="b">
        <f>EXACT(A648,CH648)</f>
        <v>1</v>
      </c>
      <c r="CB648" s="318" t="b">
        <f>EXACT(D648,CF648)</f>
        <v>1</v>
      </c>
      <c r="CC648" s="318" t="b">
        <f>EXACT(E648,CG648)</f>
        <v>1</v>
      </c>
      <c r="CD648" s="502">
        <f>+S647-BC647</f>
        <v>0</v>
      </c>
      <c r="CE648" s="17" t="s">
        <v>695</v>
      </c>
      <c r="CF648" s="17" t="s">
        <v>7378</v>
      </c>
      <c r="CG648" s="103" t="s">
        <v>6834</v>
      </c>
      <c r="CH648" s="275">
        <v>3600800062778</v>
      </c>
      <c r="CJ648" s="51"/>
      <c r="CL648" s="51"/>
      <c r="CM648" s="273"/>
      <c r="CO648" s="158"/>
    </row>
    <row r="649" spans="1:93">
      <c r="A649" s="452" t="s">
        <v>5053</v>
      </c>
      <c r="B649" s="83" t="s">
        <v>709</v>
      </c>
      <c r="C649" s="238" t="s">
        <v>686</v>
      </c>
      <c r="D649" s="239" t="s">
        <v>391</v>
      </c>
      <c r="E649" s="240" t="s">
        <v>1508</v>
      </c>
      <c r="F649" s="452" t="s">
        <v>5053</v>
      </c>
      <c r="G649" s="59" t="s">
        <v>1580</v>
      </c>
      <c r="H649" s="449" t="s">
        <v>1990</v>
      </c>
      <c r="I649" s="418">
        <v>18838.400000000001</v>
      </c>
      <c r="J649" s="418">
        <v>0</v>
      </c>
      <c r="K649" s="418">
        <v>0</v>
      </c>
      <c r="L649" s="418">
        <v>0</v>
      </c>
      <c r="M649" s="419">
        <v>1732</v>
      </c>
      <c r="N649" s="419">
        <v>0</v>
      </c>
      <c r="O649" s="418">
        <v>0</v>
      </c>
      <c r="P649" s="418">
        <v>0</v>
      </c>
      <c r="Q649" s="418">
        <v>0</v>
      </c>
      <c r="R649" s="418">
        <v>11287</v>
      </c>
      <c r="S649" s="418">
        <v>9283.4000000000015</v>
      </c>
      <c r="T649" s="227" t="s">
        <v>1581</v>
      </c>
      <c r="U649" s="496">
        <v>706</v>
      </c>
      <c r="V649" s="238" t="s">
        <v>686</v>
      </c>
      <c r="W649" s="239" t="s">
        <v>391</v>
      </c>
      <c r="X649" s="240" t="s">
        <v>1508</v>
      </c>
      <c r="Y649" s="262">
        <v>3600800063367</v>
      </c>
      <c r="Z649" s="228" t="s">
        <v>1581</v>
      </c>
      <c r="AA649" s="266">
        <v>11287</v>
      </c>
      <c r="AB649" s="66">
        <v>10000</v>
      </c>
      <c r="AC649" s="65"/>
      <c r="AD649" s="266">
        <v>863</v>
      </c>
      <c r="AE649" s="266">
        <v>424</v>
      </c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148"/>
      <c r="AW649" s="65"/>
      <c r="AX649" s="65">
        <v>0</v>
      </c>
      <c r="AY649" s="66"/>
      <c r="AZ649" s="66">
        <v>0</v>
      </c>
      <c r="BA649" s="74">
        <v>0</v>
      </c>
      <c r="BB649" s="66">
        <v>20570.400000000001</v>
      </c>
      <c r="BC649" s="66">
        <v>9283.4000000000015</v>
      </c>
      <c r="BD649" s="252"/>
      <c r="BE649" s="170">
        <v>707</v>
      </c>
      <c r="BF649" s="101" t="s">
        <v>106</v>
      </c>
      <c r="BG649" s="92" t="s">
        <v>391</v>
      </c>
      <c r="BH649" s="92" t="s">
        <v>1508</v>
      </c>
      <c r="BI649" s="66">
        <v>10000</v>
      </c>
      <c r="BJ649" s="58">
        <v>10000</v>
      </c>
      <c r="BK649" s="58">
        <v>0</v>
      </c>
      <c r="BL649" s="158"/>
      <c r="BM649" s="48" t="s">
        <v>690</v>
      </c>
      <c r="BN649" s="67"/>
      <c r="BO649" s="67"/>
      <c r="BP649" s="59"/>
      <c r="BQ649" s="369" t="s">
        <v>388</v>
      </c>
      <c r="BR649" s="380" t="s">
        <v>676</v>
      </c>
      <c r="BS649" s="381" t="s">
        <v>709</v>
      </c>
      <c r="BT649" s="383" t="s">
        <v>679</v>
      </c>
      <c r="BU649" s="383" t="s">
        <v>679</v>
      </c>
      <c r="BV649" s="383" t="s">
        <v>1581</v>
      </c>
      <c r="BW649" s="383">
        <v>60160</v>
      </c>
      <c r="BX649" s="385" t="s">
        <v>389</v>
      </c>
      <c r="BY649" s="23"/>
      <c r="BZ649" s="495">
        <v>1153</v>
      </c>
      <c r="CA649" s="320" t="b">
        <f>EXACT(A649,CH649)</f>
        <v>1</v>
      </c>
      <c r="CB649" s="318" t="b">
        <f>EXACT(D649,CF649)</f>
        <v>1</v>
      </c>
      <c r="CC649" s="318" t="b">
        <f>EXACT(E649,CG649)</f>
        <v>1</v>
      </c>
      <c r="CD649" s="502">
        <f>+S648-BC648</f>
        <v>0</v>
      </c>
      <c r="CE649" s="17" t="s">
        <v>686</v>
      </c>
      <c r="CF649" s="17" t="s">
        <v>391</v>
      </c>
      <c r="CG649" s="103" t="s">
        <v>1508</v>
      </c>
      <c r="CH649" s="275">
        <v>3600800063367</v>
      </c>
    </row>
    <row r="650" spans="1:93">
      <c r="A650" s="452" t="s">
        <v>7837</v>
      </c>
      <c r="B650" s="83" t="s">
        <v>709</v>
      </c>
      <c r="C650" s="129" t="s">
        <v>686</v>
      </c>
      <c r="D650" s="158" t="s">
        <v>173</v>
      </c>
      <c r="E650" s="92" t="s">
        <v>809</v>
      </c>
      <c r="F650" s="452" t="s">
        <v>7837</v>
      </c>
      <c r="G650" s="59" t="s">
        <v>1580</v>
      </c>
      <c r="H650" s="449" t="s">
        <v>7954</v>
      </c>
      <c r="I650" s="234">
        <v>41730.03</v>
      </c>
      <c r="J650" s="234">
        <v>0</v>
      </c>
      <c r="K650" s="234">
        <v>0</v>
      </c>
      <c r="L650" s="234">
        <v>0</v>
      </c>
      <c r="M650" s="85">
        <v>0</v>
      </c>
      <c r="N650" s="85">
        <v>0</v>
      </c>
      <c r="O650" s="234">
        <v>0</v>
      </c>
      <c r="P650" s="234">
        <v>714.67</v>
      </c>
      <c r="Q650" s="234">
        <v>0</v>
      </c>
      <c r="R650" s="234">
        <v>30179.19</v>
      </c>
      <c r="S650" s="234">
        <v>10836.170000000002</v>
      </c>
      <c r="T650" s="227" t="s">
        <v>1581</v>
      </c>
      <c r="U650" s="496">
        <v>975</v>
      </c>
      <c r="V650" s="129" t="s">
        <v>686</v>
      </c>
      <c r="W650" s="158" t="s">
        <v>173</v>
      </c>
      <c r="X650" s="92" t="s">
        <v>809</v>
      </c>
      <c r="Y650" s="262" t="s">
        <v>7837</v>
      </c>
      <c r="Z650" s="228" t="s">
        <v>1581</v>
      </c>
      <c r="AA650" s="266">
        <v>30893.859999999997</v>
      </c>
      <c r="AB650" s="66">
        <v>28792.19</v>
      </c>
      <c r="AC650" s="65"/>
      <c r="AD650" s="266">
        <v>863</v>
      </c>
      <c r="AE650" s="266">
        <v>424</v>
      </c>
      <c r="AF650" s="65"/>
      <c r="AG650" s="65"/>
      <c r="AH650" s="65"/>
      <c r="AI650" s="65">
        <v>100</v>
      </c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148"/>
      <c r="AW650" s="65"/>
      <c r="AX650" s="65">
        <v>0</v>
      </c>
      <c r="AY650" s="65"/>
      <c r="AZ650" s="66">
        <v>714.67</v>
      </c>
      <c r="BA650" s="74">
        <v>0</v>
      </c>
      <c r="BB650" s="66">
        <v>41730.03</v>
      </c>
      <c r="BC650" s="66">
        <v>10836.170000000002</v>
      </c>
      <c r="BD650" s="252"/>
      <c r="BE650" s="170">
        <v>976</v>
      </c>
      <c r="BF650" s="101" t="s">
        <v>8350</v>
      </c>
      <c r="BG650" s="158" t="s">
        <v>173</v>
      </c>
      <c r="BH650" s="92" t="s">
        <v>809</v>
      </c>
      <c r="BI650" s="66">
        <v>28792.19</v>
      </c>
      <c r="BJ650" s="58">
        <v>28792.19</v>
      </c>
      <c r="BK650" s="58">
        <v>0</v>
      </c>
      <c r="BL650" s="158"/>
      <c r="BM650" s="48"/>
      <c r="BN650" s="67"/>
      <c r="BO650" s="67"/>
      <c r="BP650" s="48"/>
      <c r="BQ650" s="368">
        <v>53</v>
      </c>
      <c r="BR650" s="380">
        <v>1</v>
      </c>
      <c r="BS650" s="381" t="s">
        <v>51</v>
      </c>
      <c r="BT650" s="382" t="s">
        <v>679</v>
      </c>
      <c r="BU650" s="383" t="s">
        <v>679</v>
      </c>
      <c r="BV650" s="384" t="s">
        <v>1581</v>
      </c>
      <c r="BW650" s="384">
        <v>60160</v>
      </c>
      <c r="BX650" s="385" t="s">
        <v>8050</v>
      </c>
      <c r="BY650" s="23"/>
      <c r="BZ650" s="475">
        <v>706</v>
      </c>
      <c r="CA650" s="320" t="b">
        <f>EXACT(A650,CH650)</f>
        <v>1</v>
      </c>
      <c r="CB650" s="318" t="b">
        <f>EXACT(D650,CF650)</f>
        <v>1</v>
      </c>
      <c r="CC650" s="318" t="b">
        <f>EXACT(E650,CG650)</f>
        <v>1</v>
      </c>
      <c r="CD650" s="502">
        <f>+S649-BC649</f>
        <v>0</v>
      </c>
      <c r="CE650" s="51" t="s">
        <v>686</v>
      </c>
      <c r="CF650" s="157" t="s">
        <v>173</v>
      </c>
      <c r="CG650" s="99" t="s">
        <v>809</v>
      </c>
      <c r="CH650" s="311" t="s">
        <v>7837</v>
      </c>
      <c r="CJ650" s="51"/>
      <c r="CL650" s="51"/>
      <c r="CM650" s="273"/>
      <c r="CO650" s="450"/>
    </row>
    <row r="651" spans="1:93">
      <c r="A651" s="452" t="s">
        <v>7464</v>
      </c>
      <c r="B651" s="83" t="s">
        <v>709</v>
      </c>
      <c r="C651" s="242" t="s">
        <v>672</v>
      </c>
      <c r="D651" s="86" t="s">
        <v>1372</v>
      </c>
      <c r="E651" s="86" t="s">
        <v>3263</v>
      </c>
      <c r="F651" s="452" t="s">
        <v>7464</v>
      </c>
      <c r="G651" s="59" t="s">
        <v>1580</v>
      </c>
      <c r="H651" s="449" t="s">
        <v>6915</v>
      </c>
      <c r="I651" s="234">
        <v>48662.8</v>
      </c>
      <c r="J651" s="234">
        <v>0</v>
      </c>
      <c r="K651" s="234">
        <v>0</v>
      </c>
      <c r="L651" s="234">
        <v>0</v>
      </c>
      <c r="M651" s="85">
        <v>0</v>
      </c>
      <c r="N651" s="85">
        <v>0</v>
      </c>
      <c r="O651" s="234">
        <v>0</v>
      </c>
      <c r="P651" s="234">
        <v>784.57</v>
      </c>
      <c r="Q651" s="234">
        <v>0</v>
      </c>
      <c r="R651" s="234">
        <v>1287</v>
      </c>
      <c r="S651" s="234">
        <v>39691.230000000003</v>
      </c>
      <c r="T651" s="227" t="s">
        <v>1581</v>
      </c>
      <c r="U651" s="496">
        <v>634</v>
      </c>
      <c r="V651" s="242" t="s">
        <v>672</v>
      </c>
      <c r="W651" s="86" t="s">
        <v>1372</v>
      </c>
      <c r="X651" s="422" t="s">
        <v>3263</v>
      </c>
      <c r="Y651" s="262">
        <v>3600800063740</v>
      </c>
      <c r="Z651" s="228" t="s">
        <v>1581</v>
      </c>
      <c r="AA651" s="266">
        <v>8971.57</v>
      </c>
      <c r="AB651" s="65">
        <v>0</v>
      </c>
      <c r="AC651" s="65"/>
      <c r="AD651" s="65">
        <v>863</v>
      </c>
      <c r="AE651" s="65">
        <v>424</v>
      </c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148"/>
      <c r="AW651" s="65"/>
      <c r="AX651" s="65">
        <v>6900</v>
      </c>
      <c r="AY651" s="65"/>
      <c r="AZ651" s="65">
        <v>784.57</v>
      </c>
      <c r="BA651" s="57">
        <v>0</v>
      </c>
      <c r="BB651" s="65">
        <v>48662.8</v>
      </c>
      <c r="BC651" s="65">
        <v>39691.230000000003</v>
      </c>
      <c r="BD651" s="252"/>
      <c r="BE651" s="170">
        <v>635</v>
      </c>
      <c r="BF651" s="163" t="s">
        <v>7073</v>
      </c>
      <c r="BG651" s="158" t="s">
        <v>1372</v>
      </c>
      <c r="BH651" s="92" t="s">
        <v>3263</v>
      </c>
      <c r="BI651" s="171">
        <v>0</v>
      </c>
      <c r="BJ651" s="172">
        <v>0</v>
      </c>
      <c r="BK651" s="171">
        <v>0</v>
      </c>
      <c r="BL651" s="86"/>
      <c r="BM651" s="48"/>
      <c r="BN651" s="67"/>
      <c r="BO651" s="67"/>
      <c r="BP651" s="59"/>
      <c r="BQ651" s="369">
        <v>129</v>
      </c>
      <c r="BR651" s="380" t="s">
        <v>698</v>
      </c>
      <c r="BS651" s="381" t="s">
        <v>709</v>
      </c>
      <c r="BT651" s="382" t="s">
        <v>45</v>
      </c>
      <c r="BU651" s="383" t="s">
        <v>46</v>
      </c>
      <c r="BV651" s="383" t="s">
        <v>1581</v>
      </c>
      <c r="BW651" s="383">
        <v>60000</v>
      </c>
      <c r="BX651" s="389" t="s">
        <v>7274</v>
      </c>
      <c r="BZ651" s="495">
        <v>975</v>
      </c>
      <c r="CA651" s="320" t="b">
        <f>EXACT(A651,CH651)</f>
        <v>1</v>
      </c>
      <c r="CB651" s="318" t="b">
        <f>EXACT(D651,CF651)</f>
        <v>1</v>
      </c>
      <c r="CC651" s="318" t="b">
        <f>EXACT(E651,CG651)</f>
        <v>1</v>
      </c>
      <c r="CD651" s="502">
        <f>+S650-BC650</f>
        <v>0</v>
      </c>
      <c r="CE651" s="17" t="s">
        <v>672</v>
      </c>
      <c r="CF651" s="51" t="s">
        <v>1372</v>
      </c>
      <c r="CG651" s="51" t="s">
        <v>3263</v>
      </c>
      <c r="CH651" s="312">
        <v>3600800063740</v>
      </c>
      <c r="CL651" s="51"/>
      <c r="CM651" s="273"/>
      <c r="CO651" s="157"/>
    </row>
    <row r="652" spans="1:93">
      <c r="A652" s="452" t="s">
        <v>4384</v>
      </c>
      <c r="B652" s="83" t="s">
        <v>709</v>
      </c>
      <c r="C652" s="241" t="s">
        <v>695</v>
      </c>
      <c r="D652" s="158" t="s">
        <v>563</v>
      </c>
      <c r="E652" s="92" t="s">
        <v>3346</v>
      </c>
      <c r="F652" s="452" t="s">
        <v>4384</v>
      </c>
      <c r="G652" s="59" t="s">
        <v>1580</v>
      </c>
      <c r="H652" s="449" t="s">
        <v>3445</v>
      </c>
      <c r="I652" s="234">
        <v>26943.35</v>
      </c>
      <c r="J652" s="234">
        <v>0</v>
      </c>
      <c r="K652" s="234">
        <v>93.98</v>
      </c>
      <c r="L652" s="234">
        <v>0</v>
      </c>
      <c r="M652" s="85">
        <v>0</v>
      </c>
      <c r="N652" s="85">
        <v>0</v>
      </c>
      <c r="O652" s="234">
        <v>0</v>
      </c>
      <c r="P652" s="234">
        <v>0</v>
      </c>
      <c r="Q652" s="234">
        <v>0</v>
      </c>
      <c r="R652" s="234">
        <v>863</v>
      </c>
      <c r="S652" s="234">
        <v>26174.329999999998</v>
      </c>
      <c r="T652" s="227" t="s">
        <v>1581</v>
      </c>
      <c r="U652" s="496">
        <v>109</v>
      </c>
      <c r="V652" s="241" t="s">
        <v>695</v>
      </c>
      <c r="W652" s="158" t="s">
        <v>563</v>
      </c>
      <c r="X652" s="92" t="s">
        <v>3346</v>
      </c>
      <c r="Y652" s="261">
        <v>3600800066501</v>
      </c>
      <c r="Z652" s="228" t="s">
        <v>1581</v>
      </c>
      <c r="AA652" s="266">
        <v>863</v>
      </c>
      <c r="AB652" s="65">
        <v>0</v>
      </c>
      <c r="AC652" s="65"/>
      <c r="AD652" s="65">
        <v>863</v>
      </c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148"/>
      <c r="AW652" s="65"/>
      <c r="AX652" s="65">
        <v>0</v>
      </c>
      <c r="AY652" s="65"/>
      <c r="AZ652" s="65">
        <v>0</v>
      </c>
      <c r="BA652" s="57">
        <v>0</v>
      </c>
      <c r="BB652" s="65">
        <v>27037.329999999998</v>
      </c>
      <c r="BC652" s="65">
        <v>26174.329999999998</v>
      </c>
      <c r="BD652" s="252"/>
      <c r="BE652" s="170">
        <v>109</v>
      </c>
      <c r="BF652" s="163" t="s">
        <v>7000</v>
      </c>
      <c r="BG652" s="158" t="s">
        <v>563</v>
      </c>
      <c r="BH652" s="92" t="s">
        <v>3346</v>
      </c>
      <c r="BI652" s="171">
        <v>0</v>
      </c>
      <c r="BJ652" s="172">
        <v>0</v>
      </c>
      <c r="BK652" s="171">
        <v>0</v>
      </c>
      <c r="BL652" s="86"/>
      <c r="BM652" s="48"/>
      <c r="BN652" s="67"/>
      <c r="BO652" s="67"/>
      <c r="BP652" s="59"/>
      <c r="BQ652" s="370">
        <v>302</v>
      </c>
      <c r="BR652" s="387">
        <v>1</v>
      </c>
      <c r="BS652" s="398" t="s">
        <v>709</v>
      </c>
      <c r="BT652" s="388" t="s">
        <v>679</v>
      </c>
      <c r="BU652" s="388" t="s">
        <v>679</v>
      </c>
      <c r="BV652" s="388" t="s">
        <v>1581</v>
      </c>
      <c r="BW652" s="389">
        <v>60160</v>
      </c>
      <c r="BX652" s="389" t="s">
        <v>3715</v>
      </c>
      <c r="BZ652" s="495">
        <v>635</v>
      </c>
      <c r="CA652" s="320" t="b">
        <f>EXACT(A652,CH652)</f>
        <v>1</v>
      </c>
      <c r="CB652" s="318" t="b">
        <f>EXACT(D652,CF652)</f>
        <v>1</v>
      </c>
      <c r="CC652" s="318" t="b">
        <f>EXACT(E652,CG652)</f>
        <v>1</v>
      </c>
      <c r="CD652" s="502">
        <f>+S652-BC652</f>
        <v>0</v>
      </c>
      <c r="CE652" s="51" t="s">
        <v>695</v>
      </c>
      <c r="CF652" s="17" t="s">
        <v>563</v>
      </c>
      <c r="CG652" s="103" t="s">
        <v>3346</v>
      </c>
      <c r="CH652" s="275">
        <v>3600800066501</v>
      </c>
      <c r="CM652" s="273"/>
    </row>
    <row r="653" spans="1:93">
      <c r="A653" s="452" t="s">
        <v>6059</v>
      </c>
      <c r="B653" s="83" t="s">
        <v>709</v>
      </c>
      <c r="C653" s="237" t="s">
        <v>686</v>
      </c>
      <c r="D653" s="86" t="s">
        <v>6057</v>
      </c>
      <c r="E653" s="92" t="s">
        <v>6058</v>
      </c>
      <c r="F653" s="452" t="s">
        <v>6059</v>
      </c>
      <c r="G653" s="59" t="s">
        <v>1580</v>
      </c>
      <c r="H653" s="283" t="s">
        <v>6273</v>
      </c>
      <c r="I653" s="244">
        <v>32154.27</v>
      </c>
      <c r="J653" s="310">
        <v>0</v>
      </c>
      <c r="K653" s="81">
        <v>0</v>
      </c>
      <c r="L653" s="81">
        <v>0</v>
      </c>
      <c r="M653" s="85">
        <v>0</v>
      </c>
      <c r="N653" s="81">
        <v>0</v>
      </c>
      <c r="O653" s="81">
        <v>0</v>
      </c>
      <c r="P653" s="85">
        <v>259.75</v>
      </c>
      <c r="Q653" s="81">
        <v>0</v>
      </c>
      <c r="R653" s="85">
        <v>3793</v>
      </c>
      <c r="S653" s="81">
        <v>28101.52</v>
      </c>
      <c r="T653" s="227" t="s">
        <v>1581</v>
      </c>
      <c r="U653" s="496">
        <v>547</v>
      </c>
      <c r="V653" s="237" t="s">
        <v>686</v>
      </c>
      <c r="W653" s="86" t="s">
        <v>6057</v>
      </c>
      <c r="X653" s="92" t="s">
        <v>6058</v>
      </c>
      <c r="Y653" s="261">
        <v>3600800066650</v>
      </c>
      <c r="Z653" s="228" t="s">
        <v>1581</v>
      </c>
      <c r="AA653" s="266">
        <v>4052.75</v>
      </c>
      <c r="AB653" s="65">
        <v>2930</v>
      </c>
      <c r="AC653" s="65"/>
      <c r="AD653" s="65">
        <v>863</v>
      </c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148"/>
      <c r="AW653" s="65"/>
      <c r="AX653" s="65">
        <v>0</v>
      </c>
      <c r="AY653" s="65"/>
      <c r="AZ653" s="65">
        <v>259.75</v>
      </c>
      <c r="BA653" s="57">
        <v>0</v>
      </c>
      <c r="BB653" s="65">
        <v>32154.27</v>
      </c>
      <c r="BC653" s="65">
        <v>28101.52</v>
      </c>
      <c r="BD653" s="260"/>
      <c r="BE653" s="170">
        <v>548</v>
      </c>
      <c r="BF653" s="163" t="s">
        <v>6383</v>
      </c>
      <c r="BG653" s="86" t="s">
        <v>6057</v>
      </c>
      <c r="BH653" s="86" t="s">
        <v>6058</v>
      </c>
      <c r="BI653" s="171">
        <v>2930</v>
      </c>
      <c r="BJ653" s="172">
        <v>2930</v>
      </c>
      <c r="BK653" s="171">
        <v>0</v>
      </c>
      <c r="BL653" s="86"/>
      <c r="BM653" s="48"/>
      <c r="BN653" s="67"/>
      <c r="BO653" s="67"/>
      <c r="BP653" s="48"/>
      <c r="BQ653" s="368" t="s">
        <v>6627</v>
      </c>
      <c r="BR653" s="380" t="s">
        <v>716</v>
      </c>
      <c r="BS653" s="381" t="s">
        <v>709</v>
      </c>
      <c r="BT653" s="382" t="s">
        <v>679</v>
      </c>
      <c r="BU653" s="383" t="s">
        <v>679</v>
      </c>
      <c r="BV653" s="384" t="s">
        <v>1581</v>
      </c>
      <c r="BW653" s="384">
        <v>60190</v>
      </c>
      <c r="BX653" s="385" t="s">
        <v>6628</v>
      </c>
      <c r="BZ653" s="495">
        <v>109</v>
      </c>
      <c r="CA653" s="320" t="b">
        <f>EXACT(A653,CH653)</f>
        <v>1</v>
      </c>
      <c r="CB653" s="318" t="b">
        <f>EXACT(D653,CF653)</f>
        <v>1</v>
      </c>
      <c r="CC653" s="318" t="b">
        <f>EXACT(E653,CG653)</f>
        <v>1</v>
      </c>
      <c r="CD653" s="502">
        <f>+S652-BC652</f>
        <v>0</v>
      </c>
      <c r="CE653" s="17" t="s">
        <v>686</v>
      </c>
      <c r="CF653" s="157" t="s">
        <v>6057</v>
      </c>
      <c r="CG653" s="103" t="s">
        <v>6058</v>
      </c>
      <c r="CH653" s="275">
        <v>3600800066650</v>
      </c>
      <c r="CL653" s="51"/>
      <c r="CM653" s="273"/>
      <c r="CO653" s="364"/>
    </row>
    <row r="654" spans="1:93">
      <c r="A654" s="451" t="s">
        <v>7802</v>
      </c>
      <c r="B654" s="83" t="s">
        <v>709</v>
      </c>
      <c r="C654" s="129" t="s">
        <v>686</v>
      </c>
      <c r="D654" s="158" t="s">
        <v>7686</v>
      </c>
      <c r="E654" s="92" t="s">
        <v>7687</v>
      </c>
      <c r="F654" s="451" t="s">
        <v>7802</v>
      </c>
      <c r="G654" s="59" t="s">
        <v>1580</v>
      </c>
      <c r="H654" s="449" t="s">
        <v>7917</v>
      </c>
      <c r="I654" s="234">
        <v>35201.019999999997</v>
      </c>
      <c r="J654" s="234">
        <v>0</v>
      </c>
      <c r="K654" s="234">
        <v>0</v>
      </c>
      <c r="L654" s="234">
        <v>0</v>
      </c>
      <c r="M654" s="85">
        <v>0</v>
      </c>
      <c r="N654" s="85">
        <v>0</v>
      </c>
      <c r="O654" s="234">
        <v>0</v>
      </c>
      <c r="P654" s="234">
        <v>251.49</v>
      </c>
      <c r="Q654" s="234">
        <v>0</v>
      </c>
      <c r="R654" s="234">
        <v>2877</v>
      </c>
      <c r="S654" s="234">
        <v>32072.53</v>
      </c>
      <c r="T654" s="227" t="s">
        <v>1581</v>
      </c>
      <c r="U654" s="496">
        <v>601</v>
      </c>
      <c r="V654" s="129" t="s">
        <v>686</v>
      </c>
      <c r="W654" s="158" t="s">
        <v>7686</v>
      </c>
      <c r="X654" s="92" t="s">
        <v>7687</v>
      </c>
      <c r="Y654" s="262" t="s">
        <v>7802</v>
      </c>
      <c r="Z654" s="228" t="s">
        <v>1581</v>
      </c>
      <c r="AA654" s="54">
        <v>3128.49</v>
      </c>
      <c r="AB654" s="55">
        <v>1590</v>
      </c>
      <c r="AC654" s="56"/>
      <c r="AD654" s="175">
        <v>863</v>
      </c>
      <c r="AE654" s="175">
        <v>424</v>
      </c>
      <c r="AF654" s="55"/>
      <c r="AG654" s="55"/>
      <c r="AH654" s="55"/>
      <c r="AI654" s="55"/>
      <c r="AJ654" s="55"/>
      <c r="AK654" s="55"/>
      <c r="AL654" s="55"/>
      <c r="AM654" s="57"/>
      <c r="AN654" s="57"/>
      <c r="AO654" s="57"/>
      <c r="AP654" s="57"/>
      <c r="AQ654" s="58"/>
      <c r="AR654" s="58"/>
      <c r="AS654" s="57"/>
      <c r="AT654" s="57"/>
      <c r="AU654" s="57"/>
      <c r="AV654" s="147"/>
      <c r="AW654" s="57"/>
      <c r="AX654" s="57">
        <v>0</v>
      </c>
      <c r="AY654" s="58"/>
      <c r="AZ654" s="58">
        <v>251.49</v>
      </c>
      <c r="BA654" s="74">
        <v>0</v>
      </c>
      <c r="BB654" s="58">
        <v>35201.019999999997</v>
      </c>
      <c r="BC654" s="58">
        <v>32072.53</v>
      </c>
      <c r="BD654" s="252"/>
      <c r="BE654" s="170">
        <v>602</v>
      </c>
      <c r="BF654" s="101" t="s">
        <v>8314</v>
      </c>
      <c r="BG654" s="158" t="s">
        <v>7686</v>
      </c>
      <c r="BH654" s="92" t="s">
        <v>7687</v>
      </c>
      <c r="BI654" s="124">
        <v>1590</v>
      </c>
      <c r="BJ654" s="124">
        <v>1590</v>
      </c>
      <c r="BK654" s="124">
        <v>0</v>
      </c>
      <c r="BL654" s="158"/>
      <c r="BM654" s="59"/>
      <c r="BN654" s="60"/>
      <c r="BO654" s="60"/>
      <c r="BP654" s="48"/>
      <c r="BQ654" s="368" t="s">
        <v>8017</v>
      </c>
      <c r="BR654" s="380">
        <v>1</v>
      </c>
      <c r="BS654" s="381"/>
      <c r="BT654" s="382" t="s">
        <v>747</v>
      </c>
      <c r="BU654" s="383" t="s">
        <v>679</v>
      </c>
      <c r="BV654" s="383" t="s">
        <v>1581</v>
      </c>
      <c r="BW654" s="383">
        <v>60160</v>
      </c>
      <c r="BX654" s="385" t="s">
        <v>8018</v>
      </c>
      <c r="BY654" s="61"/>
      <c r="BZ654" s="475">
        <v>548</v>
      </c>
      <c r="CA654" s="320" t="b">
        <f>EXACT(A654,CH654)</f>
        <v>1</v>
      </c>
      <c r="CB654" s="318" t="b">
        <f>EXACT(D654,CF654)</f>
        <v>1</v>
      </c>
      <c r="CC654" s="318" t="b">
        <f>EXACT(E654,CG654)</f>
        <v>1</v>
      </c>
      <c r="CD654" s="502">
        <f>+S653-BC653</f>
        <v>0</v>
      </c>
      <c r="CE654" s="17" t="s">
        <v>686</v>
      </c>
      <c r="CF654" s="157" t="s">
        <v>7686</v>
      </c>
      <c r="CG654" s="99" t="s">
        <v>7687</v>
      </c>
      <c r="CH654" s="311" t="s">
        <v>7802</v>
      </c>
      <c r="CJ654" s="51"/>
      <c r="CL654" s="51"/>
      <c r="CM654" s="273"/>
      <c r="CO654" s="157"/>
    </row>
    <row r="655" spans="1:93">
      <c r="A655" s="452" t="s">
        <v>7607</v>
      </c>
      <c r="B655" s="83" t="s">
        <v>709</v>
      </c>
      <c r="C655" s="237" t="s">
        <v>672</v>
      </c>
      <c r="D655" s="158" t="s">
        <v>7604</v>
      </c>
      <c r="E655" s="86" t="s">
        <v>7605</v>
      </c>
      <c r="F655" s="452" t="s">
        <v>7607</v>
      </c>
      <c r="G655" s="59" t="s">
        <v>1580</v>
      </c>
      <c r="H655" s="449" t="s">
        <v>7609</v>
      </c>
      <c r="I655" s="234">
        <v>33051.21</v>
      </c>
      <c r="J655" s="234">
        <v>0</v>
      </c>
      <c r="K655" s="234">
        <v>0</v>
      </c>
      <c r="L655" s="234">
        <v>0</v>
      </c>
      <c r="M655" s="85">
        <v>0</v>
      </c>
      <c r="N655" s="85">
        <v>0</v>
      </c>
      <c r="O655" s="234">
        <v>0</v>
      </c>
      <c r="P655" s="234">
        <v>0</v>
      </c>
      <c r="Q655" s="234">
        <v>0</v>
      </c>
      <c r="R655" s="234">
        <v>23583</v>
      </c>
      <c r="S655" s="234">
        <v>9468.2099999999991</v>
      </c>
      <c r="T655" s="227" t="s">
        <v>1581</v>
      </c>
      <c r="U655" s="496">
        <v>1184</v>
      </c>
      <c r="V655" s="129" t="s">
        <v>672</v>
      </c>
      <c r="W655" s="158" t="s">
        <v>7604</v>
      </c>
      <c r="X655" s="92" t="s">
        <v>7605</v>
      </c>
      <c r="Y655" s="262">
        <v>3600800067281</v>
      </c>
      <c r="Z655" s="228" t="s">
        <v>1581</v>
      </c>
      <c r="AA655" s="266">
        <v>23583</v>
      </c>
      <c r="AB655" s="65">
        <v>22720</v>
      </c>
      <c r="AC655" s="65"/>
      <c r="AD655" s="65">
        <v>863</v>
      </c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148"/>
      <c r="AW655" s="65"/>
      <c r="AX655" s="65">
        <v>0</v>
      </c>
      <c r="AY655" s="65"/>
      <c r="AZ655" s="65">
        <v>0</v>
      </c>
      <c r="BA655" s="57">
        <v>0</v>
      </c>
      <c r="BB655" s="65">
        <v>33051.21</v>
      </c>
      <c r="BC655" s="65">
        <v>9468.2099999999991</v>
      </c>
      <c r="BD655" s="252"/>
      <c r="BE655" s="170">
        <v>1186</v>
      </c>
      <c r="BF655" s="163" t="s">
        <v>7613</v>
      </c>
      <c r="BG655" s="158" t="s">
        <v>7604</v>
      </c>
      <c r="BH655" s="92" t="s">
        <v>7605</v>
      </c>
      <c r="BI655" s="171">
        <v>22720</v>
      </c>
      <c r="BJ655" s="172">
        <v>22720</v>
      </c>
      <c r="BK655" s="171">
        <v>0</v>
      </c>
      <c r="BL655" s="86"/>
      <c r="BM655" s="48"/>
      <c r="BN655" s="67"/>
      <c r="BO655" s="67"/>
      <c r="BP655" s="48"/>
      <c r="BQ655" s="368">
        <v>121</v>
      </c>
      <c r="BR655" s="380" t="s">
        <v>676</v>
      </c>
      <c r="BS655" s="381" t="s">
        <v>709</v>
      </c>
      <c r="BT655" s="382" t="s">
        <v>945</v>
      </c>
      <c r="BU655" s="383" t="s">
        <v>945</v>
      </c>
      <c r="BV655" s="384" t="s">
        <v>128</v>
      </c>
      <c r="BW655" s="384">
        <v>60160</v>
      </c>
      <c r="BX655" s="382" t="s">
        <v>7616</v>
      </c>
      <c r="BZ655" s="475">
        <v>602</v>
      </c>
      <c r="CA655" s="320" t="b">
        <f>EXACT(A655,CH655)</f>
        <v>1</v>
      </c>
      <c r="CB655" s="318" t="b">
        <f>EXACT(D655,CF655)</f>
        <v>1</v>
      </c>
      <c r="CC655" s="318" t="b">
        <f>EXACT(E655,CG655)</f>
        <v>1</v>
      </c>
      <c r="CD655" s="502">
        <f>+S654-BC654</f>
        <v>0</v>
      </c>
      <c r="CE655" s="17" t="s">
        <v>672</v>
      </c>
      <c r="CF655" s="17" t="s">
        <v>7604</v>
      </c>
      <c r="CG655" s="103" t="s">
        <v>7605</v>
      </c>
      <c r="CH655" s="275">
        <v>3600800067281</v>
      </c>
      <c r="CM655" s="273"/>
      <c r="CO655" s="158"/>
    </row>
    <row r="656" spans="1:93">
      <c r="A656" s="452" t="s">
        <v>4544</v>
      </c>
      <c r="B656" s="83" t="s">
        <v>709</v>
      </c>
      <c r="C656" s="129" t="s">
        <v>695</v>
      </c>
      <c r="D656" s="158" t="s">
        <v>3044</v>
      </c>
      <c r="E656" s="92" t="s">
        <v>3427</v>
      </c>
      <c r="F656" s="452" t="s">
        <v>4544</v>
      </c>
      <c r="G656" s="59" t="s">
        <v>1580</v>
      </c>
      <c r="H656" s="449" t="s">
        <v>3512</v>
      </c>
      <c r="I656" s="234">
        <v>54400</v>
      </c>
      <c r="J656" s="234">
        <v>0</v>
      </c>
      <c r="K656" s="234">
        <v>59.63</v>
      </c>
      <c r="L656" s="234">
        <v>0</v>
      </c>
      <c r="M656" s="85">
        <v>0</v>
      </c>
      <c r="N656" s="85">
        <v>0</v>
      </c>
      <c r="O656" s="234">
        <v>0</v>
      </c>
      <c r="P656" s="234">
        <v>1525.96</v>
      </c>
      <c r="Q656" s="234">
        <v>0</v>
      </c>
      <c r="R656" s="234">
        <v>11618</v>
      </c>
      <c r="S656" s="234">
        <v>41315.67</v>
      </c>
      <c r="T656" s="227" t="s">
        <v>1581</v>
      </c>
      <c r="U656" s="496">
        <v>1124</v>
      </c>
      <c r="V656" s="129" t="s">
        <v>695</v>
      </c>
      <c r="W656" s="158" t="s">
        <v>3044</v>
      </c>
      <c r="X656" s="92" t="s">
        <v>3427</v>
      </c>
      <c r="Y656" s="262">
        <v>3600800068580</v>
      </c>
      <c r="Z656" s="228" t="s">
        <v>1581</v>
      </c>
      <c r="AA656" s="266">
        <v>13143.96</v>
      </c>
      <c r="AB656" s="66">
        <v>10655</v>
      </c>
      <c r="AC656" s="65"/>
      <c r="AD656" s="266">
        <v>863</v>
      </c>
      <c r="AE656" s="266"/>
      <c r="AF656" s="65"/>
      <c r="AG656" s="65"/>
      <c r="AH656" s="65"/>
      <c r="AI656" s="65">
        <v>100</v>
      </c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148"/>
      <c r="AW656" s="65"/>
      <c r="AX656" s="65">
        <v>0</v>
      </c>
      <c r="AY656" s="66"/>
      <c r="AZ656" s="66">
        <v>1525.96</v>
      </c>
      <c r="BA656" s="74">
        <v>0</v>
      </c>
      <c r="BB656" s="66">
        <v>54459.63</v>
      </c>
      <c r="BC656" s="66">
        <v>41315.67</v>
      </c>
      <c r="BD656" s="252"/>
      <c r="BE656" s="170">
        <v>1125</v>
      </c>
      <c r="BF656" s="101" t="s">
        <v>7142</v>
      </c>
      <c r="BG656" s="158" t="s">
        <v>3044</v>
      </c>
      <c r="BH656" s="92" t="s">
        <v>3427</v>
      </c>
      <c r="BI656" s="169">
        <v>10655</v>
      </c>
      <c r="BJ656" s="124">
        <v>10655</v>
      </c>
      <c r="BK656" s="124">
        <v>0</v>
      </c>
      <c r="BL656" s="158"/>
      <c r="BM656" s="48"/>
      <c r="BN656" s="67"/>
      <c r="BO656" s="67"/>
      <c r="BP656" s="59"/>
      <c r="BQ656" s="369">
        <v>137</v>
      </c>
      <c r="BR656" s="380" t="s">
        <v>676</v>
      </c>
      <c r="BS656" s="381" t="s">
        <v>709</v>
      </c>
      <c r="BT656" s="383" t="s">
        <v>679</v>
      </c>
      <c r="BU656" s="383" t="s">
        <v>679</v>
      </c>
      <c r="BV656" s="383" t="s">
        <v>1581</v>
      </c>
      <c r="BW656" s="383">
        <v>60160</v>
      </c>
      <c r="BX656" s="385" t="s">
        <v>3654</v>
      </c>
      <c r="BZ656" s="475">
        <v>1184</v>
      </c>
      <c r="CA656" s="320" t="b">
        <f>EXACT(A656,CH656)</f>
        <v>1</v>
      </c>
      <c r="CB656" s="318" t="b">
        <f>EXACT(D656,CF656)</f>
        <v>1</v>
      </c>
      <c r="CC656" s="318" t="b">
        <f>EXACT(E656,CG656)</f>
        <v>1</v>
      </c>
      <c r="CD656" s="502">
        <f>+S655-BC655</f>
        <v>0</v>
      </c>
      <c r="CE656" s="17" t="s">
        <v>695</v>
      </c>
      <c r="CF656" s="17" t="s">
        <v>3044</v>
      </c>
      <c r="CG656" s="103" t="s">
        <v>3427</v>
      </c>
      <c r="CH656" s="311">
        <v>3600800068580</v>
      </c>
      <c r="CJ656" s="51"/>
      <c r="CL656" s="51"/>
      <c r="CM656" s="273"/>
      <c r="CO656" s="157"/>
    </row>
    <row r="657" spans="1:93">
      <c r="A657" s="511" t="s">
        <v>8532</v>
      </c>
      <c r="B657" s="83" t="s">
        <v>709</v>
      </c>
      <c r="C657" s="237" t="s">
        <v>6221</v>
      </c>
      <c r="D657" s="17" t="s">
        <v>749</v>
      </c>
      <c r="E657" s="75" t="s">
        <v>3427</v>
      </c>
      <c r="F657" s="514" t="s">
        <v>8532</v>
      </c>
      <c r="G657" s="59" t="s">
        <v>1580</v>
      </c>
      <c r="H657" s="98" t="s">
        <v>8628</v>
      </c>
      <c r="I657" s="133">
        <v>35756.44</v>
      </c>
      <c r="J657" s="167">
        <v>0</v>
      </c>
      <c r="K657" s="18">
        <v>0</v>
      </c>
      <c r="L657" s="18">
        <v>0</v>
      </c>
      <c r="M657" s="53">
        <v>0</v>
      </c>
      <c r="N657" s="18">
        <v>0</v>
      </c>
      <c r="O657" s="18">
        <v>0</v>
      </c>
      <c r="P657" s="53">
        <v>79.48</v>
      </c>
      <c r="Q657" s="18">
        <v>0</v>
      </c>
      <c r="R657" s="53">
        <v>7418</v>
      </c>
      <c r="S657" s="18">
        <v>28258.960000000003</v>
      </c>
      <c r="T657" s="227" t="s">
        <v>1581</v>
      </c>
      <c r="U657" s="496">
        <v>1315</v>
      </c>
      <c r="V657" s="516" t="s">
        <v>6221</v>
      </c>
      <c r="W657" s="17" t="s">
        <v>749</v>
      </c>
      <c r="X657" s="17" t="s">
        <v>3427</v>
      </c>
      <c r="Y657" s="261">
        <v>3600800068598</v>
      </c>
      <c r="Z657" s="228" t="s">
        <v>1581</v>
      </c>
      <c r="AA657" s="266">
        <v>7497.48</v>
      </c>
      <c r="AB657" s="65">
        <v>6555</v>
      </c>
      <c r="AC657" s="65"/>
      <c r="AD657" s="65">
        <v>863</v>
      </c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148"/>
      <c r="AW657" s="65"/>
      <c r="AX657" s="65">
        <v>0</v>
      </c>
      <c r="AY657" s="65"/>
      <c r="AZ657" s="65">
        <v>79.48</v>
      </c>
      <c r="BA657" s="57">
        <v>0</v>
      </c>
      <c r="BB657" s="65">
        <v>35756.44</v>
      </c>
      <c r="BC657" s="65">
        <v>28258.960000000003</v>
      </c>
      <c r="BD657" s="260"/>
      <c r="BE657" s="170">
        <v>1317</v>
      </c>
      <c r="BF657" s="163" t="s">
        <v>8723</v>
      </c>
      <c r="BG657" s="51" t="s">
        <v>749</v>
      </c>
      <c r="BH657" s="17" t="s">
        <v>3427</v>
      </c>
      <c r="BI657" s="171">
        <v>6555</v>
      </c>
      <c r="BJ657" s="172">
        <v>6555</v>
      </c>
      <c r="BK657" s="171">
        <v>0</v>
      </c>
      <c r="BM657" s="48"/>
      <c r="BN657" s="67"/>
      <c r="BO657" s="67"/>
      <c r="BP657" s="48"/>
      <c r="BQ657" s="435" t="s">
        <v>8858</v>
      </c>
      <c r="BR657" s="380">
        <v>1</v>
      </c>
      <c r="BS657" s="381"/>
      <c r="BT657" s="382" t="s">
        <v>679</v>
      </c>
      <c r="BU657" s="383" t="s">
        <v>679</v>
      </c>
      <c r="BV657" s="384" t="s">
        <v>1581</v>
      </c>
      <c r="BW657" s="384">
        <v>60160</v>
      </c>
      <c r="BX657" s="385" t="s">
        <v>8859</v>
      </c>
      <c r="BZ657" s="495">
        <v>1123</v>
      </c>
      <c r="CA657" s="320" t="b">
        <f>EXACT(A657,CH657)</f>
        <v>1</v>
      </c>
      <c r="CB657" s="318" t="b">
        <f>EXACT(D657,CF657)</f>
        <v>1</v>
      </c>
      <c r="CC657" s="318" t="b">
        <f>EXACT(E657,CG657)</f>
        <v>1</v>
      </c>
      <c r="CD657" s="502">
        <f>+S656-BC656</f>
        <v>0</v>
      </c>
      <c r="CE657" s="17" t="s">
        <v>6221</v>
      </c>
      <c r="CF657" s="17" t="s">
        <v>749</v>
      </c>
      <c r="CG657" s="103" t="s">
        <v>3427</v>
      </c>
      <c r="CH657" s="311">
        <v>3600800068598</v>
      </c>
      <c r="CI657" s="51"/>
      <c r="CJ657" s="51"/>
      <c r="CL657" s="51"/>
      <c r="CM657" s="273"/>
      <c r="CO657" s="157"/>
    </row>
    <row r="658" spans="1:93">
      <c r="A658" s="452" t="s">
        <v>4349</v>
      </c>
      <c r="B658" s="83" t="s">
        <v>709</v>
      </c>
      <c r="C658" s="129" t="s">
        <v>695</v>
      </c>
      <c r="D658" s="158" t="s">
        <v>3799</v>
      </c>
      <c r="E658" s="92" t="s">
        <v>3800</v>
      </c>
      <c r="F658" s="452" t="s">
        <v>4349</v>
      </c>
      <c r="G658" s="59" t="s">
        <v>1580</v>
      </c>
      <c r="H658" s="449" t="s">
        <v>3929</v>
      </c>
      <c r="I658" s="234">
        <v>28568.75</v>
      </c>
      <c r="J658" s="234">
        <v>0</v>
      </c>
      <c r="K658" s="234">
        <v>9.5299999999999994</v>
      </c>
      <c r="L658" s="234">
        <v>0</v>
      </c>
      <c r="M658" s="85">
        <v>0</v>
      </c>
      <c r="N658" s="85">
        <v>0</v>
      </c>
      <c r="O658" s="234">
        <v>0</v>
      </c>
      <c r="P658" s="234">
        <v>0</v>
      </c>
      <c r="Q658" s="234">
        <v>0</v>
      </c>
      <c r="R658" s="234">
        <v>12318</v>
      </c>
      <c r="S658" s="234">
        <v>16260.279999999999</v>
      </c>
      <c r="T658" s="227" t="s">
        <v>1581</v>
      </c>
      <c r="U658" s="496">
        <v>70</v>
      </c>
      <c r="V658" s="129" t="s">
        <v>695</v>
      </c>
      <c r="W658" s="158" t="s">
        <v>3799</v>
      </c>
      <c r="X658" s="92" t="s">
        <v>3800</v>
      </c>
      <c r="Y658" s="262">
        <v>3600800069870</v>
      </c>
      <c r="Z658" s="228" t="s">
        <v>1581</v>
      </c>
      <c r="AA658" s="266">
        <v>12318</v>
      </c>
      <c r="AB658" s="66">
        <v>11255</v>
      </c>
      <c r="AC658" s="65"/>
      <c r="AD658" s="266">
        <v>863</v>
      </c>
      <c r="AE658" s="266"/>
      <c r="AF658" s="65"/>
      <c r="AG658" s="65"/>
      <c r="AH658" s="65"/>
      <c r="AI658" s="65">
        <v>200</v>
      </c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148"/>
      <c r="AW658" s="65"/>
      <c r="AX658" s="65">
        <v>0</v>
      </c>
      <c r="AY658" s="65"/>
      <c r="AZ658" s="66">
        <v>0</v>
      </c>
      <c r="BA658" s="74">
        <v>0</v>
      </c>
      <c r="BB658" s="66">
        <v>28578.28</v>
      </c>
      <c r="BC658" s="66">
        <v>16260.279999999999</v>
      </c>
      <c r="BD658" s="252"/>
      <c r="BE658" s="170">
        <v>70</v>
      </c>
      <c r="BF658" s="101" t="s">
        <v>6994</v>
      </c>
      <c r="BG658" s="158" t="s">
        <v>3799</v>
      </c>
      <c r="BH658" s="92" t="s">
        <v>3800</v>
      </c>
      <c r="BI658" s="169">
        <v>11255</v>
      </c>
      <c r="BJ658" s="124">
        <v>11255</v>
      </c>
      <c r="BK658" s="124">
        <v>0</v>
      </c>
      <c r="BL658" s="158"/>
      <c r="BM658" s="48" t="s">
        <v>690</v>
      </c>
      <c r="BN658" s="67"/>
      <c r="BO658" s="67"/>
      <c r="BP658" s="48"/>
      <c r="BQ658" s="368">
        <v>174</v>
      </c>
      <c r="BR658" s="380">
        <v>1</v>
      </c>
      <c r="BS658" s="381" t="s">
        <v>1333</v>
      </c>
      <c r="BT658" s="382" t="s">
        <v>4260</v>
      </c>
      <c r="BU658" s="383" t="s">
        <v>679</v>
      </c>
      <c r="BV658" s="384" t="s">
        <v>2615</v>
      </c>
      <c r="BW658" s="384">
        <v>60160</v>
      </c>
      <c r="BX658" s="385" t="s">
        <v>4261</v>
      </c>
      <c r="BZ658" s="495">
        <v>1315</v>
      </c>
      <c r="CA658" s="320" t="b">
        <f>EXACT(A658,CH658)</f>
        <v>1</v>
      </c>
      <c r="CB658" s="318" t="b">
        <f>EXACT(D658,CF658)</f>
        <v>1</v>
      </c>
      <c r="CC658" s="318" t="b">
        <f>EXACT(E658,CG658)</f>
        <v>1</v>
      </c>
      <c r="CD658" s="502">
        <f>+S658-BC658</f>
        <v>0</v>
      </c>
      <c r="CE658" s="17" t="s">
        <v>695</v>
      </c>
      <c r="CF658" s="17" t="s">
        <v>3799</v>
      </c>
      <c r="CG658" s="103" t="s">
        <v>3800</v>
      </c>
      <c r="CH658" s="275">
        <v>3600800069870</v>
      </c>
    </row>
    <row r="659" spans="1:93">
      <c r="A659" s="452" t="s">
        <v>7473</v>
      </c>
      <c r="B659" s="83" t="s">
        <v>709</v>
      </c>
      <c r="C659" s="237" t="s">
        <v>686</v>
      </c>
      <c r="D659" s="158" t="s">
        <v>6792</v>
      </c>
      <c r="E659" s="1" t="s">
        <v>6793</v>
      </c>
      <c r="F659" s="452" t="s">
        <v>7473</v>
      </c>
      <c r="G659" s="59" t="s">
        <v>1580</v>
      </c>
      <c r="H659" s="449" t="s">
        <v>6923</v>
      </c>
      <c r="I659" s="234">
        <v>41617.33</v>
      </c>
      <c r="J659" s="234">
        <v>0</v>
      </c>
      <c r="K659" s="234">
        <v>0</v>
      </c>
      <c r="L659" s="234">
        <v>0</v>
      </c>
      <c r="M659" s="85">
        <v>0</v>
      </c>
      <c r="N659" s="85">
        <v>0</v>
      </c>
      <c r="O659" s="234">
        <v>0</v>
      </c>
      <c r="P659" s="234">
        <v>953.4</v>
      </c>
      <c r="Q659" s="234">
        <v>0</v>
      </c>
      <c r="R659" s="234">
        <v>23887</v>
      </c>
      <c r="S659" s="234">
        <v>12273.510000000002</v>
      </c>
      <c r="T659" s="227" t="s">
        <v>1581</v>
      </c>
      <c r="U659" s="496">
        <v>751</v>
      </c>
      <c r="V659" s="237" t="s">
        <v>686</v>
      </c>
      <c r="W659" s="158" t="s">
        <v>6792</v>
      </c>
      <c r="X659" s="424" t="s">
        <v>6793</v>
      </c>
      <c r="Y659" s="262">
        <v>3600800070533</v>
      </c>
      <c r="Z659" s="228" t="s">
        <v>1581</v>
      </c>
      <c r="AA659" s="54">
        <v>29343.82</v>
      </c>
      <c r="AB659" s="55">
        <v>22600</v>
      </c>
      <c r="AC659" s="56"/>
      <c r="AD659" s="175">
        <v>863</v>
      </c>
      <c r="AE659" s="175">
        <v>424</v>
      </c>
      <c r="AF659" s="55"/>
      <c r="AG659" s="55"/>
      <c r="AH659" s="55"/>
      <c r="AI659" s="55"/>
      <c r="AJ659" s="55"/>
      <c r="AK659" s="55"/>
      <c r="AL659" s="55"/>
      <c r="AM659" s="57"/>
      <c r="AN659" s="57"/>
      <c r="AO659" s="57"/>
      <c r="AP659" s="57"/>
      <c r="AQ659" s="58"/>
      <c r="AR659" s="58"/>
      <c r="AS659" s="57"/>
      <c r="AT659" s="57"/>
      <c r="AU659" s="57"/>
      <c r="AV659" s="147"/>
      <c r="AW659" s="57"/>
      <c r="AX659" s="57">
        <v>4503.42</v>
      </c>
      <c r="AY659" s="58"/>
      <c r="AZ659" s="58">
        <v>953.4</v>
      </c>
      <c r="BA659" s="74">
        <v>0</v>
      </c>
      <c r="BB659" s="58">
        <v>41617.33</v>
      </c>
      <c r="BC659" s="58">
        <v>12273.510000000002</v>
      </c>
      <c r="BD659" s="252"/>
      <c r="BE659" s="170">
        <v>752</v>
      </c>
      <c r="BF659" s="101" t="s">
        <v>7091</v>
      </c>
      <c r="BG659" s="158" t="s">
        <v>6792</v>
      </c>
      <c r="BH659" s="92" t="s">
        <v>6793</v>
      </c>
      <c r="BI659" s="124">
        <v>22600</v>
      </c>
      <c r="BJ659" s="124">
        <v>22600</v>
      </c>
      <c r="BK659" s="124">
        <v>0</v>
      </c>
      <c r="BL659" s="158"/>
      <c r="BM659" s="59"/>
      <c r="BN659" s="60"/>
      <c r="BO659" s="60"/>
      <c r="BP659" s="48"/>
      <c r="BQ659" s="368" t="s">
        <v>7367</v>
      </c>
      <c r="BR659" s="380" t="s">
        <v>716</v>
      </c>
      <c r="BS659" s="381" t="s">
        <v>51</v>
      </c>
      <c r="BT659" s="382" t="s">
        <v>741</v>
      </c>
      <c r="BU659" s="383" t="s">
        <v>679</v>
      </c>
      <c r="BV659" s="383" t="s">
        <v>1581</v>
      </c>
      <c r="BW659" s="383">
        <v>60160</v>
      </c>
      <c r="BX659" s="382" t="s">
        <v>7368</v>
      </c>
      <c r="BY659" s="51"/>
      <c r="BZ659" s="475">
        <v>70</v>
      </c>
      <c r="CA659" s="320" t="b">
        <f>EXACT(A659,CH659)</f>
        <v>1</v>
      </c>
      <c r="CB659" s="318" t="b">
        <f>EXACT(D659,CF659)</f>
        <v>1</v>
      </c>
      <c r="CC659" s="318" t="b">
        <f>EXACT(E659,CG659)</f>
        <v>1</v>
      </c>
      <c r="CD659" s="502">
        <f>+S658-BC658</f>
        <v>0</v>
      </c>
      <c r="CE659" s="51" t="s">
        <v>686</v>
      </c>
      <c r="CF659" s="17" t="s">
        <v>6792</v>
      </c>
      <c r="CG659" s="103" t="s">
        <v>6793</v>
      </c>
      <c r="CH659" s="275">
        <v>3600800070533</v>
      </c>
      <c r="CJ659" s="51"/>
      <c r="CM659" s="273"/>
      <c r="CO659" s="158"/>
    </row>
    <row r="660" spans="1:93">
      <c r="A660" s="452" t="s">
        <v>4568</v>
      </c>
      <c r="B660" s="83" t="s">
        <v>709</v>
      </c>
      <c r="C660" s="129" t="s">
        <v>672</v>
      </c>
      <c r="D660" s="158" t="s">
        <v>213</v>
      </c>
      <c r="E660" s="92" t="s">
        <v>214</v>
      </c>
      <c r="F660" s="452" t="s">
        <v>4568</v>
      </c>
      <c r="G660" s="59" t="s">
        <v>1580</v>
      </c>
      <c r="H660" s="449" t="s">
        <v>1043</v>
      </c>
      <c r="I660" s="234">
        <v>23886.799999999999</v>
      </c>
      <c r="J660" s="234">
        <v>0</v>
      </c>
      <c r="K660" s="234">
        <v>281.75</v>
      </c>
      <c r="L660" s="234">
        <v>0</v>
      </c>
      <c r="M660" s="85">
        <v>4244</v>
      </c>
      <c r="N660" s="85">
        <v>0</v>
      </c>
      <c r="O660" s="234">
        <v>0</v>
      </c>
      <c r="P660" s="234">
        <v>0</v>
      </c>
      <c r="Q660" s="234">
        <v>0</v>
      </c>
      <c r="R660" s="234">
        <v>2468</v>
      </c>
      <c r="S660" s="234">
        <v>25944.55</v>
      </c>
      <c r="T660" s="227" t="s">
        <v>1581</v>
      </c>
      <c r="U660" s="496">
        <v>1089</v>
      </c>
      <c r="V660" s="129" t="s">
        <v>672</v>
      </c>
      <c r="W660" s="158" t="s">
        <v>213</v>
      </c>
      <c r="X660" s="92" t="s">
        <v>214</v>
      </c>
      <c r="Y660" s="262">
        <v>3600800072404</v>
      </c>
      <c r="Z660" s="228" t="s">
        <v>1581</v>
      </c>
      <c r="AA660" s="266">
        <v>2468</v>
      </c>
      <c r="AB660" s="66">
        <v>1505</v>
      </c>
      <c r="AC660" s="65"/>
      <c r="AD660" s="266">
        <v>863</v>
      </c>
      <c r="AE660" s="266"/>
      <c r="AF660" s="65"/>
      <c r="AG660" s="65"/>
      <c r="AH660" s="65"/>
      <c r="AI660" s="65">
        <v>100</v>
      </c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148"/>
      <c r="AW660" s="65"/>
      <c r="AX660" s="65">
        <v>0</v>
      </c>
      <c r="AY660" s="66"/>
      <c r="AZ660" s="66">
        <v>0</v>
      </c>
      <c r="BA660" s="74">
        <v>0</v>
      </c>
      <c r="BB660" s="66">
        <v>28412.55</v>
      </c>
      <c r="BC660" s="66">
        <v>25944.55</v>
      </c>
      <c r="BD660" s="252"/>
      <c r="BE660" s="170">
        <v>1090</v>
      </c>
      <c r="BF660" s="101" t="s">
        <v>2330</v>
      </c>
      <c r="BG660" s="158" t="s">
        <v>213</v>
      </c>
      <c r="BH660" s="92" t="s">
        <v>214</v>
      </c>
      <c r="BI660" s="169">
        <v>1505</v>
      </c>
      <c r="BJ660" s="124">
        <v>1505</v>
      </c>
      <c r="BK660" s="124">
        <v>0</v>
      </c>
      <c r="BL660" s="158"/>
      <c r="BM660" s="48"/>
      <c r="BN660" s="67"/>
      <c r="BO660" s="67"/>
      <c r="BP660" s="59"/>
      <c r="BQ660" s="369" t="s">
        <v>215</v>
      </c>
      <c r="BR660" s="380" t="s">
        <v>676</v>
      </c>
      <c r="BS660" s="381" t="s">
        <v>51</v>
      </c>
      <c r="BT660" s="383" t="s">
        <v>679</v>
      </c>
      <c r="BU660" s="383" t="s">
        <v>679</v>
      </c>
      <c r="BV660" s="383" t="s">
        <v>1581</v>
      </c>
      <c r="BW660" s="383" t="s">
        <v>680</v>
      </c>
      <c r="BX660" s="385"/>
      <c r="BY660" s="23"/>
      <c r="BZ660" s="495">
        <v>751</v>
      </c>
      <c r="CA660" s="320" t="b">
        <f>EXACT(A660,CH660)</f>
        <v>1</v>
      </c>
      <c r="CB660" s="318" t="b">
        <f>EXACT(D660,CF660)</f>
        <v>1</v>
      </c>
      <c r="CC660" s="318" t="b">
        <f>EXACT(E660,CG660)</f>
        <v>1</v>
      </c>
      <c r="CD660" s="502">
        <f>+S659-BC659</f>
        <v>0</v>
      </c>
      <c r="CE660" s="17" t="s">
        <v>672</v>
      </c>
      <c r="CF660" s="17" t="s">
        <v>213</v>
      </c>
      <c r="CG660" s="103" t="s">
        <v>214</v>
      </c>
      <c r="CH660" s="275">
        <v>3600800072404</v>
      </c>
    </row>
    <row r="661" spans="1:93">
      <c r="A661" s="451" t="s">
        <v>5438</v>
      </c>
      <c r="B661" s="83" t="s">
        <v>709</v>
      </c>
      <c r="C661" s="158" t="s">
        <v>686</v>
      </c>
      <c r="D661" s="158" t="s">
        <v>173</v>
      </c>
      <c r="E661" s="92" t="s">
        <v>5437</v>
      </c>
      <c r="F661" s="451" t="s">
        <v>5438</v>
      </c>
      <c r="G661" s="59" t="s">
        <v>1580</v>
      </c>
      <c r="H661" s="449" t="s">
        <v>5439</v>
      </c>
      <c r="I661" s="234">
        <v>31844.75</v>
      </c>
      <c r="J661" s="234">
        <v>0</v>
      </c>
      <c r="K661" s="234">
        <v>20.25</v>
      </c>
      <c r="L661" s="234">
        <v>0</v>
      </c>
      <c r="M661" s="85">
        <v>0</v>
      </c>
      <c r="N661" s="85">
        <v>0</v>
      </c>
      <c r="O661" s="234">
        <v>0</v>
      </c>
      <c r="P661" s="234">
        <v>0</v>
      </c>
      <c r="Q661" s="234">
        <v>0</v>
      </c>
      <c r="R661" s="234">
        <v>22877</v>
      </c>
      <c r="S661" s="234">
        <v>8988</v>
      </c>
      <c r="T661" s="227" t="s">
        <v>1581</v>
      </c>
      <c r="U661" s="496">
        <v>972</v>
      </c>
      <c r="V661" s="158" t="s">
        <v>686</v>
      </c>
      <c r="W661" s="158" t="s">
        <v>173</v>
      </c>
      <c r="X661" s="92" t="s">
        <v>5437</v>
      </c>
      <c r="Y661" s="262">
        <v>3600800073664</v>
      </c>
      <c r="Z661" s="228" t="s">
        <v>1581</v>
      </c>
      <c r="AA661" s="266">
        <v>22877</v>
      </c>
      <c r="AB661" s="66">
        <v>21590</v>
      </c>
      <c r="AC661" s="65"/>
      <c r="AD661" s="266">
        <v>863</v>
      </c>
      <c r="AE661" s="266">
        <v>424</v>
      </c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148"/>
      <c r="AW661" s="65"/>
      <c r="AX661" s="65">
        <v>0</v>
      </c>
      <c r="AY661" s="65"/>
      <c r="AZ661" s="65">
        <v>0</v>
      </c>
      <c r="BA661" s="57">
        <v>0</v>
      </c>
      <c r="BB661" s="65">
        <v>31865</v>
      </c>
      <c r="BC661" s="65">
        <v>8988</v>
      </c>
      <c r="BD661" s="252"/>
      <c r="BE661" s="170">
        <v>973</v>
      </c>
      <c r="BF661" s="282" t="s">
        <v>5627</v>
      </c>
      <c r="BG661" s="158" t="s">
        <v>173</v>
      </c>
      <c r="BH661" s="92" t="s">
        <v>5437</v>
      </c>
      <c r="BI661" s="171">
        <v>21590</v>
      </c>
      <c r="BJ661" s="172">
        <v>21590</v>
      </c>
      <c r="BK661" s="171">
        <v>0</v>
      </c>
      <c r="BL661" s="158"/>
      <c r="BM661" s="48"/>
      <c r="BN661" s="67"/>
      <c r="BO661" s="67"/>
      <c r="BP661" s="59"/>
      <c r="BQ661" s="370">
        <v>10</v>
      </c>
      <c r="BR661" s="387" t="s">
        <v>676</v>
      </c>
      <c r="BS661" s="381" t="s">
        <v>709</v>
      </c>
      <c r="BT661" s="388" t="s">
        <v>752</v>
      </c>
      <c r="BU661" s="388" t="s">
        <v>752</v>
      </c>
      <c r="BV661" s="388" t="s">
        <v>1581</v>
      </c>
      <c r="BW661" s="389">
        <v>60190</v>
      </c>
      <c r="BX661" s="389" t="s">
        <v>5808</v>
      </c>
      <c r="BY661" s="51"/>
      <c r="BZ661" s="475">
        <v>1088</v>
      </c>
      <c r="CA661" s="320" t="b">
        <f>EXACT(A661,CH661)</f>
        <v>1</v>
      </c>
      <c r="CB661" s="318" t="b">
        <f>EXACT(D661,CF661)</f>
        <v>1</v>
      </c>
      <c r="CC661" s="318" t="b">
        <f>EXACT(E661,CG661)</f>
        <v>1</v>
      </c>
      <c r="CD661" s="502">
        <f>+S660-BC660</f>
        <v>0</v>
      </c>
      <c r="CE661" s="51" t="s">
        <v>686</v>
      </c>
      <c r="CF661" s="157" t="s">
        <v>173</v>
      </c>
      <c r="CG661" s="99" t="s">
        <v>5437</v>
      </c>
      <c r="CH661" s="311">
        <v>3600800073664</v>
      </c>
      <c r="CI661" s="51"/>
      <c r="CM661" s="273"/>
      <c r="CO661" s="157"/>
    </row>
    <row r="662" spans="1:93">
      <c r="A662" s="451" t="s">
        <v>5241</v>
      </c>
      <c r="B662" s="83" t="s">
        <v>709</v>
      </c>
      <c r="C662" s="237" t="s">
        <v>686</v>
      </c>
      <c r="D662" s="86" t="s">
        <v>5240</v>
      </c>
      <c r="E662" s="92" t="s">
        <v>2752</v>
      </c>
      <c r="F662" s="451" t="s">
        <v>5241</v>
      </c>
      <c r="G662" s="59" t="s">
        <v>1580</v>
      </c>
      <c r="H662" s="449" t="s">
        <v>5242</v>
      </c>
      <c r="I662" s="244">
        <v>42352</v>
      </c>
      <c r="J662" s="310">
        <v>0</v>
      </c>
      <c r="K662" s="81">
        <v>32.18</v>
      </c>
      <c r="L662" s="81">
        <v>0</v>
      </c>
      <c r="M662" s="85">
        <v>0</v>
      </c>
      <c r="N662" s="81">
        <v>0</v>
      </c>
      <c r="O662" s="81">
        <v>0</v>
      </c>
      <c r="P662" s="85">
        <v>1030.08</v>
      </c>
      <c r="Q662" s="81">
        <v>0</v>
      </c>
      <c r="R662" s="85">
        <v>29167</v>
      </c>
      <c r="S662" s="81">
        <v>12187.099999999999</v>
      </c>
      <c r="T662" s="227" t="s">
        <v>1581</v>
      </c>
      <c r="U662" s="496">
        <v>318</v>
      </c>
      <c r="V662" s="237" t="s">
        <v>686</v>
      </c>
      <c r="W662" s="86" t="s">
        <v>5240</v>
      </c>
      <c r="X662" s="92" t="s">
        <v>2752</v>
      </c>
      <c r="Y662" s="261">
        <v>3600800074822</v>
      </c>
      <c r="Z662" s="228" t="s">
        <v>1581</v>
      </c>
      <c r="AA662" s="266">
        <v>30197.08</v>
      </c>
      <c r="AB662" s="66">
        <v>27780</v>
      </c>
      <c r="AC662" s="65"/>
      <c r="AD662" s="266">
        <v>863</v>
      </c>
      <c r="AE662" s="266">
        <v>424</v>
      </c>
      <c r="AF662" s="65"/>
      <c r="AG662" s="65"/>
      <c r="AH662" s="65"/>
      <c r="AI662" s="65">
        <v>100</v>
      </c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148"/>
      <c r="AW662" s="65"/>
      <c r="AX662" s="65">
        <v>0</v>
      </c>
      <c r="AY662" s="66"/>
      <c r="AZ662" s="66">
        <v>1030.08</v>
      </c>
      <c r="BA662" s="74">
        <v>0</v>
      </c>
      <c r="BB662" s="66">
        <v>42384.18</v>
      </c>
      <c r="BC662" s="66">
        <v>12187.099999999999</v>
      </c>
      <c r="BD662" s="252"/>
      <c r="BE662" s="170">
        <v>319</v>
      </c>
      <c r="BF662" s="101" t="s">
        <v>5566</v>
      </c>
      <c r="BG662" s="158" t="s">
        <v>5240</v>
      </c>
      <c r="BH662" s="92" t="s">
        <v>2752</v>
      </c>
      <c r="BI662" s="169">
        <v>27780</v>
      </c>
      <c r="BJ662" s="124">
        <v>27780</v>
      </c>
      <c r="BK662" s="124">
        <v>0</v>
      </c>
      <c r="BL662" s="158"/>
      <c r="BM662" s="48"/>
      <c r="BN662" s="67"/>
      <c r="BO662" s="67"/>
      <c r="BP662" s="48"/>
      <c r="BQ662" s="368" t="s">
        <v>5701</v>
      </c>
      <c r="BR662" s="380" t="s">
        <v>676</v>
      </c>
      <c r="BS662" s="381" t="s">
        <v>51</v>
      </c>
      <c r="BT662" s="382" t="s">
        <v>679</v>
      </c>
      <c r="BU662" s="383" t="s">
        <v>679</v>
      </c>
      <c r="BV662" s="384" t="s">
        <v>1581</v>
      </c>
      <c r="BW662" s="384">
        <v>60160</v>
      </c>
      <c r="BX662" s="385" t="s">
        <v>5702</v>
      </c>
      <c r="BZ662" s="475">
        <v>972</v>
      </c>
      <c r="CA662" s="320" t="b">
        <f>EXACT(A662,CH662)</f>
        <v>1</v>
      </c>
      <c r="CB662" s="318" t="b">
        <f>EXACT(D662,CF662)</f>
        <v>1</v>
      </c>
      <c r="CC662" s="318" t="b">
        <f>EXACT(E662,CG662)</f>
        <v>1</v>
      </c>
      <c r="CD662" s="502">
        <f>+S661-BC661</f>
        <v>0</v>
      </c>
      <c r="CE662" s="17" t="s">
        <v>686</v>
      </c>
      <c r="CF662" s="51" t="s">
        <v>5240</v>
      </c>
      <c r="CG662" s="51" t="s">
        <v>2752</v>
      </c>
      <c r="CH662" s="312">
        <v>3600800074822</v>
      </c>
      <c r="CI662" s="51"/>
      <c r="CM662" s="273"/>
      <c r="CO662" s="157"/>
    </row>
    <row r="663" spans="1:93">
      <c r="A663" s="452" t="s">
        <v>4527</v>
      </c>
      <c r="B663" s="83" t="s">
        <v>709</v>
      </c>
      <c r="C663" s="237" t="s">
        <v>672</v>
      </c>
      <c r="D663" s="86" t="s">
        <v>466</v>
      </c>
      <c r="E663" s="92" t="s">
        <v>467</v>
      </c>
      <c r="F663" s="452" t="s">
        <v>4527</v>
      </c>
      <c r="G663" s="59" t="s">
        <v>1580</v>
      </c>
      <c r="H663" s="449" t="s">
        <v>1760</v>
      </c>
      <c r="I663" s="244">
        <v>19815.2</v>
      </c>
      <c r="J663" s="310">
        <v>0</v>
      </c>
      <c r="K663" s="81">
        <v>32.18</v>
      </c>
      <c r="L663" s="81">
        <v>0</v>
      </c>
      <c r="M663" s="85">
        <v>1507</v>
      </c>
      <c r="N663" s="81">
        <v>0</v>
      </c>
      <c r="O663" s="81">
        <v>0</v>
      </c>
      <c r="P663" s="85">
        <v>26.05</v>
      </c>
      <c r="Q663" s="81">
        <v>0</v>
      </c>
      <c r="R663" s="85">
        <v>11287</v>
      </c>
      <c r="S663" s="81">
        <v>7341.3300000000017</v>
      </c>
      <c r="T663" s="227" t="s">
        <v>1581</v>
      </c>
      <c r="U663" s="496">
        <v>178</v>
      </c>
      <c r="V663" s="237" t="s">
        <v>672</v>
      </c>
      <c r="W663" s="86" t="s">
        <v>466</v>
      </c>
      <c r="X663" s="92" t="s">
        <v>467</v>
      </c>
      <c r="Y663" s="262">
        <v>3600800076779</v>
      </c>
      <c r="Z663" s="228" t="s">
        <v>1581</v>
      </c>
      <c r="AA663" s="266">
        <v>14013.05</v>
      </c>
      <c r="AB663" s="66">
        <v>10000</v>
      </c>
      <c r="AC663" s="65"/>
      <c r="AD663" s="266">
        <v>863</v>
      </c>
      <c r="AE663" s="266">
        <v>424</v>
      </c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148"/>
      <c r="AW663" s="65"/>
      <c r="AX663" s="65">
        <v>2700</v>
      </c>
      <c r="AY663" s="66"/>
      <c r="AZ663" s="66">
        <v>26.05</v>
      </c>
      <c r="BA663" s="74">
        <v>0</v>
      </c>
      <c r="BB663" s="66">
        <v>21354.38</v>
      </c>
      <c r="BC663" s="66">
        <v>7341.3300000000017</v>
      </c>
      <c r="BD663" s="252"/>
      <c r="BE663" s="170">
        <v>178</v>
      </c>
      <c r="BF663" s="101" t="s">
        <v>1711</v>
      </c>
      <c r="BG663" s="158" t="s">
        <v>466</v>
      </c>
      <c r="BH663" s="92" t="s">
        <v>467</v>
      </c>
      <c r="BI663" s="169">
        <v>13100</v>
      </c>
      <c r="BJ663" s="124">
        <v>10000</v>
      </c>
      <c r="BK663" s="124">
        <v>3100</v>
      </c>
      <c r="BL663" s="158"/>
      <c r="BM663" s="48"/>
      <c r="BN663" s="67"/>
      <c r="BO663" s="67"/>
      <c r="BP663" s="48"/>
      <c r="BQ663" s="368" t="s">
        <v>2677</v>
      </c>
      <c r="BR663" s="380" t="s">
        <v>2175</v>
      </c>
      <c r="BS663" s="381" t="s">
        <v>709</v>
      </c>
      <c r="BT663" s="382" t="s">
        <v>55</v>
      </c>
      <c r="BU663" s="383" t="s">
        <v>1416</v>
      </c>
      <c r="BV663" s="384" t="s">
        <v>1581</v>
      </c>
      <c r="BW663" s="384">
        <v>60000</v>
      </c>
      <c r="BX663" s="385" t="s">
        <v>1417</v>
      </c>
      <c r="BY663" s="61"/>
      <c r="BZ663" s="495">
        <v>319</v>
      </c>
      <c r="CA663" s="320" t="b">
        <f>EXACT(A663,CH663)</f>
        <v>1</v>
      </c>
      <c r="CB663" s="318" t="b">
        <f>EXACT(D663,CF663)</f>
        <v>1</v>
      </c>
      <c r="CC663" s="318" t="b">
        <f>EXACT(E663,CG663)</f>
        <v>1</v>
      </c>
      <c r="CD663" s="502">
        <f>+S663-BC663</f>
        <v>0</v>
      </c>
      <c r="CE663" s="17" t="s">
        <v>672</v>
      </c>
      <c r="CF663" s="17" t="s">
        <v>466</v>
      </c>
      <c r="CG663" s="103" t="s">
        <v>467</v>
      </c>
      <c r="CH663" s="275">
        <v>3600800076779</v>
      </c>
      <c r="CI663" s="51"/>
      <c r="CM663" s="273"/>
      <c r="CO663" s="158"/>
    </row>
    <row r="664" spans="1:93">
      <c r="A664" s="452" t="s">
        <v>4660</v>
      </c>
      <c r="B664" s="83" t="s">
        <v>709</v>
      </c>
      <c r="C664" s="129" t="s">
        <v>672</v>
      </c>
      <c r="D664" s="158" t="s">
        <v>527</v>
      </c>
      <c r="E664" s="92" t="s">
        <v>344</v>
      </c>
      <c r="F664" s="452" t="s">
        <v>4660</v>
      </c>
      <c r="G664" s="59" t="s">
        <v>1580</v>
      </c>
      <c r="H664" s="449" t="s">
        <v>1015</v>
      </c>
      <c r="I664" s="234">
        <v>31370.400000000001</v>
      </c>
      <c r="J664" s="234">
        <v>0</v>
      </c>
      <c r="K664" s="234">
        <v>129</v>
      </c>
      <c r="L664" s="234">
        <v>0</v>
      </c>
      <c r="M664" s="85">
        <v>2276</v>
      </c>
      <c r="N664" s="85">
        <v>0</v>
      </c>
      <c r="O664" s="234">
        <v>0</v>
      </c>
      <c r="P664" s="234">
        <v>22.1</v>
      </c>
      <c r="Q664" s="234">
        <v>0</v>
      </c>
      <c r="R664" s="234">
        <v>23555.25</v>
      </c>
      <c r="S664" s="234">
        <v>7771.4400000000023</v>
      </c>
      <c r="T664" s="227" t="s">
        <v>1581</v>
      </c>
      <c r="U664" s="496">
        <v>980</v>
      </c>
      <c r="V664" s="129" t="s">
        <v>672</v>
      </c>
      <c r="W664" s="158" t="s">
        <v>527</v>
      </c>
      <c r="X664" s="92" t="s">
        <v>344</v>
      </c>
      <c r="Y664" s="261">
        <v>3600800077821</v>
      </c>
      <c r="Z664" s="228" t="s">
        <v>1581</v>
      </c>
      <c r="AA664" s="266">
        <v>26003.96</v>
      </c>
      <c r="AB664" s="66">
        <v>18485</v>
      </c>
      <c r="AC664" s="65"/>
      <c r="AD664" s="266">
        <v>863</v>
      </c>
      <c r="AE664" s="266">
        <v>424</v>
      </c>
      <c r="AF664" s="65"/>
      <c r="AG664" s="65"/>
      <c r="AH664" s="65"/>
      <c r="AI664" s="65">
        <v>456.25</v>
      </c>
      <c r="AJ664" s="65"/>
      <c r="AK664" s="65"/>
      <c r="AL664" s="65"/>
      <c r="AM664" s="65"/>
      <c r="AN664" s="65"/>
      <c r="AO664" s="65">
        <v>2327</v>
      </c>
      <c r="AP664" s="65">
        <v>1000</v>
      </c>
      <c r="AQ664" s="66"/>
      <c r="AR664" s="66"/>
      <c r="AS664" s="65"/>
      <c r="AT664" s="65"/>
      <c r="AU664" s="65"/>
      <c r="AV664" s="148"/>
      <c r="AW664" s="65"/>
      <c r="AX664" s="65">
        <v>2426.61</v>
      </c>
      <c r="AY664" s="66"/>
      <c r="AZ664" s="66">
        <v>22.1</v>
      </c>
      <c r="BA664" s="74">
        <v>0</v>
      </c>
      <c r="BB664" s="66">
        <v>33775.4</v>
      </c>
      <c r="BC664" s="66">
        <v>7771.4400000000023</v>
      </c>
      <c r="BD664" s="252"/>
      <c r="BE664" s="170">
        <v>981</v>
      </c>
      <c r="BF664" s="101" t="s">
        <v>2296</v>
      </c>
      <c r="BG664" s="158" t="s">
        <v>527</v>
      </c>
      <c r="BH664" s="92" t="s">
        <v>344</v>
      </c>
      <c r="BI664" s="169">
        <v>18485</v>
      </c>
      <c r="BJ664" s="124">
        <v>18485</v>
      </c>
      <c r="BK664" s="124">
        <v>0</v>
      </c>
      <c r="BL664" s="158"/>
      <c r="BM664" s="48" t="s">
        <v>792</v>
      </c>
      <c r="BN664" s="67"/>
      <c r="BO664" s="67"/>
      <c r="BP664" s="59"/>
      <c r="BQ664" s="369">
        <v>11</v>
      </c>
      <c r="BR664" s="380">
        <v>5</v>
      </c>
      <c r="BS664" s="381" t="s">
        <v>1527</v>
      </c>
      <c r="BT664" s="382" t="s">
        <v>679</v>
      </c>
      <c r="BU664" s="382" t="s">
        <v>679</v>
      </c>
      <c r="BV664" s="383" t="s">
        <v>1581</v>
      </c>
      <c r="BW664" s="383">
        <v>60160</v>
      </c>
      <c r="BX664" s="385" t="s">
        <v>1528</v>
      </c>
      <c r="BY664" s="61"/>
      <c r="BZ664" s="475">
        <v>178</v>
      </c>
      <c r="CA664" s="320" t="b">
        <f>EXACT(A664,CH664)</f>
        <v>1</v>
      </c>
      <c r="CB664" s="318" t="b">
        <f>EXACT(D664,CF664)</f>
        <v>1</v>
      </c>
      <c r="CC664" s="318" t="b">
        <f>EXACT(E664,CG664)</f>
        <v>1</v>
      </c>
      <c r="CD664" s="502">
        <f>+S663-BC663</f>
        <v>0</v>
      </c>
      <c r="CE664" s="344" t="s">
        <v>672</v>
      </c>
      <c r="CF664" s="364" t="s">
        <v>527</v>
      </c>
      <c r="CG664" s="365" t="s">
        <v>344</v>
      </c>
      <c r="CH664" s="366">
        <v>3600800077821</v>
      </c>
      <c r="CI664" s="341"/>
      <c r="CJ664" s="344"/>
      <c r="CK664" s="343"/>
      <c r="CL664" s="344"/>
      <c r="CM664" s="345"/>
      <c r="CN664" s="344"/>
      <c r="CO664" s="364"/>
    </row>
    <row r="665" spans="1:93">
      <c r="A665" s="452" t="s">
        <v>7502</v>
      </c>
      <c r="B665" s="83" t="s">
        <v>709</v>
      </c>
      <c r="C665" s="237" t="s">
        <v>672</v>
      </c>
      <c r="D665" s="86" t="s">
        <v>6819</v>
      </c>
      <c r="E665" s="86" t="s">
        <v>5484</v>
      </c>
      <c r="F665" s="452" t="s">
        <v>7502</v>
      </c>
      <c r="G665" s="59" t="s">
        <v>1580</v>
      </c>
      <c r="H665" s="449" t="s">
        <v>6950</v>
      </c>
      <c r="I665" s="234">
        <v>45149.2</v>
      </c>
      <c r="J665" s="234">
        <v>0</v>
      </c>
      <c r="K665" s="234">
        <v>9.5299999999999994</v>
      </c>
      <c r="L665" s="234">
        <v>0</v>
      </c>
      <c r="M665" s="85">
        <v>0</v>
      </c>
      <c r="N665" s="85">
        <v>0</v>
      </c>
      <c r="O665" s="234">
        <v>0</v>
      </c>
      <c r="P665" s="234">
        <v>1307.54</v>
      </c>
      <c r="Q665" s="234">
        <v>0</v>
      </c>
      <c r="R665" s="234">
        <v>2397</v>
      </c>
      <c r="S665" s="234">
        <v>41454.189999999995</v>
      </c>
      <c r="T665" s="227" t="s">
        <v>1581</v>
      </c>
      <c r="U665" s="496">
        <v>1009</v>
      </c>
      <c r="V665" s="237" t="s">
        <v>672</v>
      </c>
      <c r="W665" s="86" t="s">
        <v>6819</v>
      </c>
      <c r="X665" s="422" t="s">
        <v>5484</v>
      </c>
      <c r="Y665" s="262">
        <v>3600800077911</v>
      </c>
      <c r="Z665" s="228" t="s">
        <v>1581</v>
      </c>
      <c r="AA665" s="266">
        <v>3704.54</v>
      </c>
      <c r="AB665" s="66">
        <v>1110</v>
      </c>
      <c r="AC665" s="65"/>
      <c r="AD665" s="266">
        <v>863</v>
      </c>
      <c r="AE665" s="266">
        <v>424</v>
      </c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148"/>
      <c r="AW665" s="65"/>
      <c r="AX665" s="65">
        <v>0</v>
      </c>
      <c r="AY665" s="66"/>
      <c r="AZ665" s="66">
        <v>1307.54</v>
      </c>
      <c r="BA665" s="74">
        <v>0</v>
      </c>
      <c r="BB665" s="66">
        <v>45158.729999999996</v>
      </c>
      <c r="BC665" s="66">
        <v>41454.189999999995</v>
      </c>
      <c r="BD665" s="252"/>
      <c r="BE665" s="170">
        <v>1010</v>
      </c>
      <c r="BF665" s="101" t="s">
        <v>7128</v>
      </c>
      <c r="BG665" s="158" t="s">
        <v>6819</v>
      </c>
      <c r="BH665" s="92" t="s">
        <v>5484</v>
      </c>
      <c r="BI665" s="66">
        <v>1110</v>
      </c>
      <c r="BJ665" s="58">
        <v>1110</v>
      </c>
      <c r="BK665" s="124">
        <v>0</v>
      </c>
      <c r="BL665" s="158"/>
      <c r="BM665" s="48"/>
      <c r="BN665" s="67"/>
      <c r="BO665" s="67"/>
      <c r="BP665" s="59"/>
      <c r="BQ665" s="370" t="s">
        <v>7326</v>
      </c>
      <c r="BR665" s="387" t="s">
        <v>539</v>
      </c>
      <c r="BS665" s="381" t="s">
        <v>7327</v>
      </c>
      <c r="BT665" s="388" t="s">
        <v>2628</v>
      </c>
      <c r="BU665" s="388" t="s">
        <v>789</v>
      </c>
      <c r="BV665" s="388" t="s">
        <v>1581</v>
      </c>
      <c r="BW665" s="389">
        <v>60120</v>
      </c>
      <c r="BX665" s="389" t="s">
        <v>7328</v>
      </c>
      <c r="BZ665" s="475">
        <v>980</v>
      </c>
      <c r="CA665" s="320" t="b">
        <f>EXACT(A665,CH665)</f>
        <v>1</v>
      </c>
      <c r="CB665" s="318" t="b">
        <f>EXACT(D665,CF665)</f>
        <v>1</v>
      </c>
      <c r="CC665" s="318" t="b">
        <f>EXACT(E665,CG665)</f>
        <v>1</v>
      </c>
      <c r="CD665" s="502">
        <f>+S664-BC664</f>
        <v>0</v>
      </c>
      <c r="CE665" s="17" t="s">
        <v>672</v>
      </c>
      <c r="CF665" s="17" t="s">
        <v>6819</v>
      </c>
      <c r="CG665" s="103" t="s">
        <v>5484</v>
      </c>
      <c r="CH665" s="275">
        <v>3600800077911</v>
      </c>
      <c r="CI665" s="51"/>
      <c r="CL665" s="51"/>
      <c r="CM665" s="273"/>
      <c r="CO665" s="158"/>
    </row>
    <row r="666" spans="1:93">
      <c r="A666" s="452" t="s">
        <v>5077</v>
      </c>
      <c r="B666" s="83" t="s">
        <v>709</v>
      </c>
      <c r="C666" s="129" t="s">
        <v>672</v>
      </c>
      <c r="D666" s="158" t="s">
        <v>587</v>
      </c>
      <c r="E666" s="92" t="s">
        <v>588</v>
      </c>
      <c r="F666" s="452" t="s">
        <v>5077</v>
      </c>
      <c r="G666" s="59" t="s">
        <v>1580</v>
      </c>
      <c r="H666" s="449" t="s">
        <v>637</v>
      </c>
      <c r="I666" s="234">
        <v>18536.8</v>
      </c>
      <c r="J666" s="234">
        <v>0</v>
      </c>
      <c r="K666" s="234">
        <v>0</v>
      </c>
      <c r="L666" s="234">
        <v>0</v>
      </c>
      <c r="M666" s="85">
        <v>1415</v>
      </c>
      <c r="N666" s="85">
        <v>0</v>
      </c>
      <c r="O666" s="234">
        <v>0</v>
      </c>
      <c r="P666" s="234">
        <v>0</v>
      </c>
      <c r="Q666" s="234">
        <v>0</v>
      </c>
      <c r="R666" s="234">
        <v>1287</v>
      </c>
      <c r="S666" s="234">
        <v>18664.8</v>
      </c>
      <c r="T666" s="227" t="s">
        <v>1581</v>
      </c>
      <c r="U666" s="496">
        <v>743</v>
      </c>
      <c r="V666" s="129" t="s">
        <v>672</v>
      </c>
      <c r="W666" s="158" t="s">
        <v>587</v>
      </c>
      <c r="X666" s="92" t="s">
        <v>588</v>
      </c>
      <c r="Y666" s="262">
        <v>3600800078585</v>
      </c>
      <c r="Z666" s="228" t="s">
        <v>1581</v>
      </c>
      <c r="AA666" s="54">
        <v>1287</v>
      </c>
      <c r="AB666" s="55">
        <v>0</v>
      </c>
      <c r="AC666" s="56"/>
      <c r="AD666" s="175">
        <v>863</v>
      </c>
      <c r="AE666" s="175">
        <v>424</v>
      </c>
      <c r="AF666" s="55"/>
      <c r="AG666" s="55"/>
      <c r="AH666" s="55"/>
      <c r="AI666" s="55"/>
      <c r="AJ666" s="55"/>
      <c r="AK666" s="55"/>
      <c r="AL666" s="55"/>
      <c r="AM666" s="57"/>
      <c r="AN666" s="57"/>
      <c r="AO666" s="57"/>
      <c r="AP666" s="57"/>
      <c r="AQ666" s="58"/>
      <c r="AR666" s="58"/>
      <c r="AS666" s="57"/>
      <c r="AT666" s="57"/>
      <c r="AU666" s="57"/>
      <c r="AV666" s="147"/>
      <c r="AW666" s="57"/>
      <c r="AX666" s="57">
        <v>0</v>
      </c>
      <c r="AY666" s="58"/>
      <c r="AZ666" s="58">
        <v>0</v>
      </c>
      <c r="BA666" s="74">
        <v>0</v>
      </c>
      <c r="BB666" s="58">
        <v>19951.8</v>
      </c>
      <c r="BC666" s="58">
        <v>18664.8</v>
      </c>
      <c r="BD666" s="252"/>
      <c r="BE666" s="170">
        <v>744</v>
      </c>
      <c r="BF666" s="101" t="s">
        <v>1877</v>
      </c>
      <c r="BG666" s="158" t="s">
        <v>587</v>
      </c>
      <c r="BH666" s="92" t="s">
        <v>588</v>
      </c>
      <c r="BI666" s="124">
        <v>0</v>
      </c>
      <c r="BJ666" s="124">
        <v>0</v>
      </c>
      <c r="BK666" s="124">
        <v>0</v>
      </c>
      <c r="BL666" s="158"/>
      <c r="BM666" s="59" t="s">
        <v>677</v>
      </c>
      <c r="BN666" s="60"/>
      <c r="BO666" s="60"/>
      <c r="BP666" s="59"/>
      <c r="BQ666" s="369" t="s">
        <v>1925</v>
      </c>
      <c r="BR666" s="380" t="s">
        <v>709</v>
      </c>
      <c r="BS666" s="381" t="s">
        <v>709</v>
      </c>
      <c r="BT666" s="383" t="s">
        <v>679</v>
      </c>
      <c r="BU666" s="383" t="s">
        <v>679</v>
      </c>
      <c r="BV666" s="383" t="s">
        <v>1581</v>
      </c>
      <c r="BW666" s="383">
        <v>60160</v>
      </c>
      <c r="BX666" s="385" t="s">
        <v>1926</v>
      </c>
      <c r="BY666" s="23"/>
      <c r="BZ666" s="495">
        <v>1009</v>
      </c>
      <c r="CA666" s="320" t="b">
        <f>EXACT(A666,CH666)</f>
        <v>1</v>
      </c>
      <c r="CB666" s="318" t="b">
        <f>EXACT(D666,CF666)</f>
        <v>1</v>
      </c>
      <c r="CC666" s="318" t="b">
        <f>EXACT(E666,CG666)</f>
        <v>1</v>
      </c>
      <c r="CD666" s="502">
        <f>+S665-BC665</f>
        <v>0</v>
      </c>
      <c r="CE666" s="17" t="s">
        <v>672</v>
      </c>
      <c r="CF666" s="157" t="s">
        <v>587</v>
      </c>
      <c r="CG666" s="103" t="s">
        <v>588</v>
      </c>
      <c r="CH666" s="275">
        <v>3600800078585</v>
      </c>
      <c r="CM666" s="273"/>
      <c r="CO666" s="455"/>
    </row>
    <row r="667" spans="1:93">
      <c r="A667" s="452" t="s">
        <v>4847</v>
      </c>
      <c r="B667" s="83" t="s">
        <v>709</v>
      </c>
      <c r="C667" s="129" t="s">
        <v>695</v>
      </c>
      <c r="D667" s="158" t="s">
        <v>474</v>
      </c>
      <c r="E667" s="92" t="s">
        <v>475</v>
      </c>
      <c r="F667" s="452" t="s">
        <v>4847</v>
      </c>
      <c r="G667" s="59" t="s">
        <v>1580</v>
      </c>
      <c r="H667" s="449" t="s">
        <v>1789</v>
      </c>
      <c r="I667" s="234">
        <v>24148.799999999999</v>
      </c>
      <c r="J667" s="234">
        <v>0</v>
      </c>
      <c r="K667" s="234">
        <v>114.6</v>
      </c>
      <c r="L667" s="234">
        <v>0</v>
      </c>
      <c r="M667" s="85">
        <v>1932</v>
      </c>
      <c r="N667" s="85">
        <v>0</v>
      </c>
      <c r="O667" s="234">
        <v>0</v>
      </c>
      <c r="P667" s="234">
        <v>268.10000000000002</v>
      </c>
      <c r="Q667" s="234">
        <v>0</v>
      </c>
      <c r="R667" s="234">
        <v>2628</v>
      </c>
      <c r="S667" s="234">
        <v>23299.3</v>
      </c>
      <c r="T667" s="227" t="s">
        <v>1581</v>
      </c>
      <c r="U667" s="496">
        <v>348</v>
      </c>
      <c r="V667" s="129" t="s">
        <v>695</v>
      </c>
      <c r="W667" s="158" t="s">
        <v>474</v>
      </c>
      <c r="X667" s="92" t="s">
        <v>475</v>
      </c>
      <c r="Y667" s="262">
        <v>3600800079301</v>
      </c>
      <c r="Z667" s="228" t="s">
        <v>1581</v>
      </c>
      <c r="AA667" s="55">
        <v>2896.1</v>
      </c>
      <c r="AB667" s="55">
        <v>1665</v>
      </c>
      <c r="AC667" s="59"/>
      <c r="AD667" s="175">
        <v>863</v>
      </c>
      <c r="AE667" s="175"/>
      <c r="AF667" s="59"/>
      <c r="AG667" s="59"/>
      <c r="AH667" s="59"/>
      <c r="AI667" s="59">
        <v>100</v>
      </c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147"/>
      <c r="AW667" s="59"/>
      <c r="AX667" s="59">
        <v>0</v>
      </c>
      <c r="AY667" s="59"/>
      <c r="AZ667" s="55">
        <v>268.10000000000002</v>
      </c>
      <c r="BA667" s="74">
        <v>0</v>
      </c>
      <c r="BB667" s="55">
        <v>26195.399999999998</v>
      </c>
      <c r="BC667" s="55">
        <v>23299.3</v>
      </c>
      <c r="BD667" s="252"/>
      <c r="BE667" s="170">
        <v>349</v>
      </c>
      <c r="BF667" s="101" t="s">
        <v>7035</v>
      </c>
      <c r="BG667" s="158" t="s">
        <v>474</v>
      </c>
      <c r="BH667" s="92" t="s">
        <v>475</v>
      </c>
      <c r="BI667" s="140">
        <v>1665</v>
      </c>
      <c r="BJ667" s="140">
        <v>1665</v>
      </c>
      <c r="BK667" s="124">
        <v>0</v>
      </c>
      <c r="BL667" s="456"/>
      <c r="BM667" s="59"/>
      <c r="BN667" s="59"/>
      <c r="BO667" s="59"/>
      <c r="BP667" s="59"/>
      <c r="BQ667" s="370">
        <v>358</v>
      </c>
      <c r="BR667" s="387" t="s">
        <v>676</v>
      </c>
      <c r="BS667" s="381" t="s">
        <v>51</v>
      </c>
      <c r="BT667" s="388" t="s">
        <v>679</v>
      </c>
      <c r="BU667" s="388" t="s">
        <v>679</v>
      </c>
      <c r="BV667" s="388" t="s">
        <v>1581</v>
      </c>
      <c r="BW667" s="389">
        <v>60160</v>
      </c>
      <c r="BX667" s="389" t="s">
        <v>1421</v>
      </c>
      <c r="BZ667" s="495">
        <v>743</v>
      </c>
      <c r="CA667" s="320" t="b">
        <f>EXACT(A667,CH667)</f>
        <v>1</v>
      </c>
      <c r="CB667" s="318" t="b">
        <f>EXACT(D667,CF667)</f>
        <v>1</v>
      </c>
      <c r="CC667" s="318" t="b">
        <f>EXACT(E667,CG667)</f>
        <v>1</v>
      </c>
      <c r="CD667" s="502">
        <f>+S666-BC666</f>
        <v>0</v>
      </c>
      <c r="CE667" s="17" t="s">
        <v>695</v>
      </c>
      <c r="CF667" s="157" t="s">
        <v>474</v>
      </c>
      <c r="CG667" s="99" t="s">
        <v>475</v>
      </c>
      <c r="CH667" s="311">
        <v>3600800079301</v>
      </c>
      <c r="CJ667" s="51"/>
      <c r="CM667" s="273"/>
      <c r="CO667" s="157"/>
    </row>
    <row r="668" spans="1:93">
      <c r="A668" s="452" t="s">
        <v>4433</v>
      </c>
      <c r="B668" s="83" t="s">
        <v>709</v>
      </c>
      <c r="C668" s="129" t="s">
        <v>686</v>
      </c>
      <c r="D668" s="158" t="s">
        <v>517</v>
      </c>
      <c r="E668" s="92" t="s">
        <v>475</v>
      </c>
      <c r="F668" s="452" t="s">
        <v>4433</v>
      </c>
      <c r="G668" s="59" t="s">
        <v>1580</v>
      </c>
      <c r="H668" s="449" t="s">
        <v>1985</v>
      </c>
      <c r="I668" s="234">
        <v>25490.400000000001</v>
      </c>
      <c r="J668" s="234">
        <v>0</v>
      </c>
      <c r="K668" s="234">
        <v>143.25</v>
      </c>
      <c r="L668" s="234">
        <v>0</v>
      </c>
      <c r="M668" s="85">
        <v>2344</v>
      </c>
      <c r="N668" s="85">
        <v>0</v>
      </c>
      <c r="O668" s="234">
        <v>0</v>
      </c>
      <c r="P668" s="234">
        <v>357.21</v>
      </c>
      <c r="Q668" s="234">
        <v>0</v>
      </c>
      <c r="R668" s="234">
        <v>17953</v>
      </c>
      <c r="S668" s="234">
        <v>9667.4400000000023</v>
      </c>
      <c r="T668" s="227" t="s">
        <v>1581</v>
      </c>
      <c r="U668" s="496">
        <v>1243</v>
      </c>
      <c r="V668" s="129" t="s">
        <v>686</v>
      </c>
      <c r="W668" s="158" t="s">
        <v>517</v>
      </c>
      <c r="X668" s="92" t="s">
        <v>475</v>
      </c>
      <c r="Y668" s="261">
        <v>3600800079336</v>
      </c>
      <c r="Z668" s="228" t="s">
        <v>1581</v>
      </c>
      <c r="AA668" s="54">
        <v>18310.21</v>
      </c>
      <c r="AB668" s="55">
        <v>17090</v>
      </c>
      <c r="AC668" s="56"/>
      <c r="AD668" s="175">
        <v>863</v>
      </c>
      <c r="AE668" s="175"/>
      <c r="AF668" s="55"/>
      <c r="AG668" s="55"/>
      <c r="AH668" s="55"/>
      <c r="AI668" s="55"/>
      <c r="AJ668" s="55"/>
      <c r="AK668" s="55"/>
      <c r="AL668" s="55"/>
      <c r="AM668" s="57"/>
      <c r="AN668" s="57"/>
      <c r="AO668" s="57"/>
      <c r="AP668" s="57"/>
      <c r="AQ668" s="58"/>
      <c r="AR668" s="58"/>
      <c r="AS668" s="57"/>
      <c r="AT668" s="57"/>
      <c r="AU668" s="57"/>
      <c r="AV668" s="148"/>
      <c r="AW668" s="57"/>
      <c r="AX668" s="57">
        <v>0</v>
      </c>
      <c r="AY668" s="58"/>
      <c r="AZ668" s="58">
        <v>357.21</v>
      </c>
      <c r="BA668" s="74">
        <v>0</v>
      </c>
      <c r="BB668" s="58">
        <v>27977.65</v>
      </c>
      <c r="BC668" s="58">
        <v>9667.4400000000023</v>
      </c>
      <c r="BD668" s="252"/>
      <c r="BE668" s="170">
        <v>1245</v>
      </c>
      <c r="BF668" s="101" t="s">
        <v>101</v>
      </c>
      <c r="BG668" s="158" t="s">
        <v>517</v>
      </c>
      <c r="BH668" s="92" t="s">
        <v>475</v>
      </c>
      <c r="BI668" s="124">
        <v>17090</v>
      </c>
      <c r="BJ668" s="124">
        <v>17090</v>
      </c>
      <c r="BK668" s="124">
        <v>0</v>
      </c>
      <c r="BL668" s="158"/>
      <c r="BM668" s="59"/>
      <c r="BN668" s="60"/>
      <c r="BO668" s="60"/>
      <c r="BP668" s="59"/>
      <c r="BQ668" s="369" t="s">
        <v>1493</v>
      </c>
      <c r="BR668" s="380" t="s">
        <v>676</v>
      </c>
      <c r="BS668" s="381" t="s">
        <v>709</v>
      </c>
      <c r="BT668" s="382" t="s">
        <v>679</v>
      </c>
      <c r="BU668" s="382" t="s">
        <v>679</v>
      </c>
      <c r="BV668" s="383" t="s">
        <v>1581</v>
      </c>
      <c r="BW668" s="383">
        <v>60160</v>
      </c>
      <c r="BX668" s="385" t="s">
        <v>1494</v>
      </c>
      <c r="BZ668" s="495">
        <v>349</v>
      </c>
      <c r="CA668" s="320" t="b">
        <f>EXACT(A668,CH668)</f>
        <v>1</v>
      </c>
      <c r="CB668" s="318" t="b">
        <f>EXACT(D668,CF668)</f>
        <v>1</v>
      </c>
      <c r="CC668" s="318" t="b">
        <f>EXACT(E668,CG668)</f>
        <v>1</v>
      </c>
      <c r="CD668" s="502">
        <f>+S667-BC667</f>
        <v>0</v>
      </c>
      <c r="CE668" s="51" t="s">
        <v>686</v>
      </c>
      <c r="CF668" s="157" t="s">
        <v>517</v>
      </c>
      <c r="CG668" s="99" t="s">
        <v>475</v>
      </c>
      <c r="CH668" s="311">
        <v>3600800079336</v>
      </c>
      <c r="CJ668" s="51"/>
      <c r="CM668" s="273"/>
      <c r="CO668" s="158"/>
    </row>
    <row r="669" spans="1:93">
      <c r="A669" s="511" t="s">
        <v>8503</v>
      </c>
      <c r="B669" s="83" t="s">
        <v>709</v>
      </c>
      <c r="C669" s="237" t="s">
        <v>686</v>
      </c>
      <c r="D669" s="17" t="s">
        <v>8396</v>
      </c>
      <c r="E669" s="75" t="s">
        <v>8397</v>
      </c>
      <c r="F669" s="514" t="s">
        <v>8503</v>
      </c>
      <c r="G669" s="59" t="s">
        <v>1580</v>
      </c>
      <c r="H669" s="98" t="s">
        <v>8599</v>
      </c>
      <c r="I669" s="133">
        <v>52898.2</v>
      </c>
      <c r="J669" s="167">
        <v>0</v>
      </c>
      <c r="K669" s="18">
        <v>0</v>
      </c>
      <c r="L669" s="18">
        <v>0</v>
      </c>
      <c r="M669" s="53">
        <v>0</v>
      </c>
      <c r="N669" s="18">
        <v>0</v>
      </c>
      <c r="O669" s="18">
        <v>0</v>
      </c>
      <c r="P669" s="53">
        <v>1413.17</v>
      </c>
      <c r="Q669" s="18">
        <v>0</v>
      </c>
      <c r="R669" s="53">
        <v>29615.870000000003</v>
      </c>
      <c r="S669" s="18">
        <v>18108.89</v>
      </c>
      <c r="T669" s="227" t="s">
        <v>1581</v>
      </c>
      <c r="U669" s="496">
        <v>1286</v>
      </c>
      <c r="V669" s="516" t="s">
        <v>686</v>
      </c>
      <c r="W669" s="17" t="s">
        <v>8396</v>
      </c>
      <c r="X669" s="17" t="s">
        <v>8397</v>
      </c>
      <c r="Y669" s="261">
        <v>3600800083139</v>
      </c>
      <c r="Z669" s="228" t="s">
        <v>1581</v>
      </c>
      <c r="AA669" s="266">
        <v>34789.31</v>
      </c>
      <c r="AB669" s="65">
        <v>26142.47</v>
      </c>
      <c r="AC669" s="65"/>
      <c r="AD669" s="65">
        <v>863</v>
      </c>
      <c r="AE669" s="65"/>
      <c r="AF669" s="65">
        <v>910.4</v>
      </c>
      <c r="AG669" s="65"/>
      <c r="AH669" s="65"/>
      <c r="AI669" s="65">
        <v>200</v>
      </c>
      <c r="AJ669" s="65"/>
      <c r="AK669" s="65"/>
      <c r="AL669" s="65"/>
      <c r="AM669" s="65"/>
      <c r="AN669" s="65"/>
      <c r="AO669" s="65">
        <v>1500</v>
      </c>
      <c r="AP669" s="65"/>
      <c r="AQ669" s="65"/>
      <c r="AR669" s="65"/>
      <c r="AS669" s="65"/>
      <c r="AT669" s="65"/>
      <c r="AU669" s="65"/>
      <c r="AV669" s="148"/>
      <c r="AW669" s="65"/>
      <c r="AX669" s="65">
        <v>3760.27</v>
      </c>
      <c r="AY669" s="65"/>
      <c r="AZ669" s="65">
        <v>1413.17</v>
      </c>
      <c r="BA669" s="57">
        <v>0</v>
      </c>
      <c r="BB669" s="65">
        <v>52898.2</v>
      </c>
      <c r="BC669" s="65">
        <v>18108.89</v>
      </c>
      <c r="BD669" s="260"/>
      <c r="BE669" s="170">
        <v>1288</v>
      </c>
      <c r="BF669" s="163" t="s">
        <v>8694</v>
      </c>
      <c r="BG669" s="51" t="s">
        <v>8396</v>
      </c>
      <c r="BH669" s="17" t="s">
        <v>8397</v>
      </c>
      <c r="BI669" s="171">
        <v>26142.47</v>
      </c>
      <c r="BJ669" s="172">
        <v>26142.47</v>
      </c>
      <c r="BK669" s="171">
        <v>0</v>
      </c>
      <c r="BM669" s="48"/>
      <c r="BN669" s="67"/>
      <c r="BO669" s="67"/>
      <c r="BP669" s="48"/>
      <c r="BQ669" s="435" t="s">
        <v>8803</v>
      </c>
      <c r="BR669" s="380">
        <v>1</v>
      </c>
      <c r="BS669" s="381"/>
      <c r="BT669" s="382" t="s">
        <v>679</v>
      </c>
      <c r="BU669" s="383" t="s">
        <v>679</v>
      </c>
      <c r="BV669" s="384" t="s">
        <v>1581</v>
      </c>
      <c r="BW669" s="384">
        <v>60160</v>
      </c>
      <c r="BX669" s="385" t="s">
        <v>8804</v>
      </c>
      <c r="BZ669" s="495">
        <v>1243</v>
      </c>
      <c r="CA669" s="320" t="b">
        <f>EXACT(A669,CH669)</f>
        <v>1</v>
      </c>
      <c r="CB669" s="318" t="b">
        <f>EXACT(D669,CF669)</f>
        <v>1</v>
      </c>
      <c r="CC669" s="318" t="b">
        <f>EXACT(E669,CG669)</f>
        <v>1</v>
      </c>
      <c r="CD669" s="502">
        <f>+S668-BC668</f>
        <v>0</v>
      </c>
      <c r="CE669" s="17" t="s">
        <v>686</v>
      </c>
      <c r="CF669" s="51" t="s">
        <v>8396</v>
      </c>
      <c r="CG669" s="51" t="s">
        <v>8397</v>
      </c>
      <c r="CH669" s="312">
        <v>3600800083139</v>
      </c>
      <c r="CL669" s="51"/>
      <c r="CM669" s="273"/>
      <c r="CO669" s="157"/>
    </row>
    <row r="670" spans="1:93">
      <c r="A670" s="452" t="s">
        <v>4868</v>
      </c>
      <c r="B670" s="83" t="s">
        <v>709</v>
      </c>
      <c r="C670" s="129" t="s">
        <v>672</v>
      </c>
      <c r="D670" s="158" t="s">
        <v>476</v>
      </c>
      <c r="E670" s="92" t="s">
        <v>477</v>
      </c>
      <c r="F670" s="452" t="s">
        <v>4868</v>
      </c>
      <c r="G670" s="59" t="s">
        <v>1580</v>
      </c>
      <c r="H670" s="449" t="s">
        <v>1793</v>
      </c>
      <c r="I670" s="234">
        <v>27502.799999999999</v>
      </c>
      <c r="J670" s="234">
        <v>0</v>
      </c>
      <c r="K670" s="234">
        <v>197.93</v>
      </c>
      <c r="L670" s="234">
        <v>0</v>
      </c>
      <c r="M670" s="85">
        <v>2026</v>
      </c>
      <c r="N670" s="85">
        <v>0</v>
      </c>
      <c r="O670" s="234">
        <v>0</v>
      </c>
      <c r="P670" s="234">
        <v>0</v>
      </c>
      <c r="Q670" s="234">
        <v>0</v>
      </c>
      <c r="R670" s="234">
        <v>15987</v>
      </c>
      <c r="S670" s="234">
        <v>12139.73</v>
      </c>
      <c r="T670" s="227" t="s">
        <v>1581</v>
      </c>
      <c r="U670" s="496">
        <v>387</v>
      </c>
      <c r="V670" s="129" t="s">
        <v>672</v>
      </c>
      <c r="W670" s="158" t="s">
        <v>476</v>
      </c>
      <c r="X670" s="92" t="s">
        <v>477</v>
      </c>
      <c r="Y670" s="262">
        <v>3600800085042</v>
      </c>
      <c r="Z670" s="228" t="s">
        <v>1581</v>
      </c>
      <c r="AA670" s="266">
        <v>17587</v>
      </c>
      <c r="AB670" s="65">
        <v>14700</v>
      </c>
      <c r="AC670" s="65"/>
      <c r="AD670" s="65">
        <v>863</v>
      </c>
      <c r="AE670" s="65">
        <v>424</v>
      </c>
      <c r="AF670" s="65"/>
      <c r="AG670" s="65"/>
      <c r="AH670" s="65"/>
      <c r="AI670" s="65">
        <v>0</v>
      </c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148"/>
      <c r="AW670" s="65"/>
      <c r="AX670" s="65">
        <v>1600</v>
      </c>
      <c r="AY670" s="65"/>
      <c r="AZ670" s="65">
        <v>0</v>
      </c>
      <c r="BA670" s="57">
        <v>0</v>
      </c>
      <c r="BB670" s="65">
        <v>29726.73</v>
      </c>
      <c r="BC670" s="65">
        <v>12139.73</v>
      </c>
      <c r="BD670" s="252"/>
      <c r="BE670" s="170">
        <v>388</v>
      </c>
      <c r="BF670" s="163" t="s">
        <v>1743</v>
      </c>
      <c r="BG670" s="158" t="s">
        <v>476</v>
      </c>
      <c r="BH670" s="92" t="s">
        <v>477</v>
      </c>
      <c r="BI670" s="171">
        <v>14700</v>
      </c>
      <c r="BJ670" s="172">
        <v>14700</v>
      </c>
      <c r="BK670" s="171">
        <v>0</v>
      </c>
      <c r="BL670" s="86"/>
      <c r="BM670" s="48"/>
      <c r="BN670" s="67"/>
      <c r="BO670" s="67"/>
      <c r="BP670" s="59"/>
      <c r="BQ670" s="370" t="s">
        <v>1422</v>
      </c>
      <c r="BR670" s="387" t="s">
        <v>712</v>
      </c>
      <c r="BS670" s="381" t="s">
        <v>709</v>
      </c>
      <c r="BT670" s="388" t="s">
        <v>679</v>
      </c>
      <c r="BU670" s="388" t="s">
        <v>679</v>
      </c>
      <c r="BV670" s="388" t="s">
        <v>1581</v>
      </c>
      <c r="BW670" s="389">
        <v>60160</v>
      </c>
      <c r="BX670" s="389" t="s">
        <v>1423</v>
      </c>
      <c r="BZ670" s="475">
        <v>1286</v>
      </c>
      <c r="CA670" s="320" t="b">
        <f>EXACT(A670,CH670)</f>
        <v>1</v>
      </c>
      <c r="CB670" s="318" t="b">
        <f>EXACT(D670,CF670)</f>
        <v>1</v>
      </c>
      <c r="CC670" s="318" t="b">
        <f>EXACT(E670,CG670)</f>
        <v>1</v>
      </c>
      <c r="CD670" s="502">
        <f>+S669-BC669</f>
        <v>0</v>
      </c>
      <c r="CE670" s="17" t="s">
        <v>672</v>
      </c>
      <c r="CF670" s="90" t="s">
        <v>476</v>
      </c>
      <c r="CG670" s="103" t="s">
        <v>477</v>
      </c>
      <c r="CH670" s="275">
        <v>3600800085042</v>
      </c>
      <c r="CM670" s="273"/>
      <c r="CO670" s="157"/>
    </row>
    <row r="671" spans="1:93">
      <c r="A671" s="511" t="s">
        <v>8491</v>
      </c>
      <c r="B671" s="83" t="s">
        <v>709</v>
      </c>
      <c r="C671" s="237" t="s">
        <v>686</v>
      </c>
      <c r="D671" s="17" t="s">
        <v>8384</v>
      </c>
      <c r="E671" s="75" t="s">
        <v>8385</v>
      </c>
      <c r="F671" s="514" t="s">
        <v>8491</v>
      </c>
      <c r="G671" s="59" t="s">
        <v>1580</v>
      </c>
      <c r="H671" s="98" t="s">
        <v>8587</v>
      </c>
      <c r="I671" s="133">
        <v>36411.67</v>
      </c>
      <c r="J671" s="167">
        <v>0</v>
      </c>
      <c r="K671" s="18">
        <v>0</v>
      </c>
      <c r="L671" s="18">
        <v>0</v>
      </c>
      <c r="M671" s="53">
        <v>0</v>
      </c>
      <c r="N671" s="18">
        <v>0</v>
      </c>
      <c r="O671" s="18">
        <v>0</v>
      </c>
      <c r="P671" s="53">
        <v>528.91</v>
      </c>
      <c r="Q671" s="18">
        <v>0</v>
      </c>
      <c r="R671" s="53">
        <v>23863</v>
      </c>
      <c r="S671" s="18">
        <v>9386.3399999999965</v>
      </c>
      <c r="T671" s="227" t="s">
        <v>1581</v>
      </c>
      <c r="U671" s="496">
        <v>1274</v>
      </c>
      <c r="V671" s="516" t="s">
        <v>686</v>
      </c>
      <c r="W671" s="17" t="s">
        <v>8384</v>
      </c>
      <c r="X671" s="17" t="s">
        <v>8385</v>
      </c>
      <c r="Y671" s="261">
        <v>3600800091905</v>
      </c>
      <c r="Z671" s="228" t="s">
        <v>1581</v>
      </c>
      <c r="AA671" s="266">
        <v>27025.329999999998</v>
      </c>
      <c r="AB671" s="65">
        <v>23000</v>
      </c>
      <c r="AC671" s="65"/>
      <c r="AD671" s="65">
        <v>863</v>
      </c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>
        <v>0</v>
      </c>
      <c r="AP671" s="65"/>
      <c r="AQ671" s="65"/>
      <c r="AR671" s="65"/>
      <c r="AS671" s="65"/>
      <c r="AT671" s="65"/>
      <c r="AU671" s="65"/>
      <c r="AV671" s="148"/>
      <c r="AW671" s="65"/>
      <c r="AX671" s="65">
        <v>2633.42</v>
      </c>
      <c r="AY671" s="65"/>
      <c r="AZ671" s="65">
        <v>528.91</v>
      </c>
      <c r="BA671" s="57">
        <v>0</v>
      </c>
      <c r="BB671" s="65">
        <v>36411.67</v>
      </c>
      <c r="BC671" s="65">
        <v>9386.34</v>
      </c>
      <c r="BD671" s="260"/>
      <c r="BE671" s="170">
        <v>1276</v>
      </c>
      <c r="BF671" s="163" t="s">
        <v>8682</v>
      </c>
      <c r="BG671" s="51" t="s">
        <v>8384</v>
      </c>
      <c r="BH671" s="17" t="s">
        <v>8385</v>
      </c>
      <c r="BI671" s="65">
        <v>35173.370000000003</v>
      </c>
      <c r="BJ671" s="57">
        <v>23000</v>
      </c>
      <c r="BK671" s="171">
        <v>12173.370000000003</v>
      </c>
      <c r="BM671" s="48"/>
      <c r="BN671" s="67"/>
      <c r="BO671" s="67"/>
      <c r="BP671" s="48"/>
      <c r="BQ671" s="435" t="s">
        <v>8780</v>
      </c>
      <c r="BR671" s="380">
        <v>1</v>
      </c>
      <c r="BS671" s="381"/>
      <c r="BT671" s="382" t="s">
        <v>747</v>
      </c>
      <c r="BU671" s="383" t="s">
        <v>679</v>
      </c>
      <c r="BV671" s="384" t="s">
        <v>1581</v>
      </c>
      <c r="BW671" s="384">
        <v>60160</v>
      </c>
      <c r="BX671" s="385" t="s">
        <v>8781</v>
      </c>
      <c r="BZ671" s="475">
        <v>388</v>
      </c>
      <c r="CA671" s="320" t="b">
        <f>EXACT(A671,CH671)</f>
        <v>1</v>
      </c>
      <c r="CB671" s="318" t="b">
        <f>EXACT(D671,CF671)</f>
        <v>1</v>
      </c>
      <c r="CC671" s="318" t="b">
        <f>EXACT(E671,CG671)</f>
        <v>1</v>
      </c>
      <c r="CD671" s="502">
        <f>+S670-BC670</f>
        <v>0</v>
      </c>
      <c r="CE671" s="17" t="s">
        <v>686</v>
      </c>
      <c r="CF671" s="17" t="s">
        <v>8384</v>
      </c>
      <c r="CG671" s="103" t="s">
        <v>8385</v>
      </c>
      <c r="CH671" s="275">
        <v>3600800091905</v>
      </c>
    </row>
    <row r="672" spans="1:93">
      <c r="A672" s="452" t="s">
        <v>5006</v>
      </c>
      <c r="B672" s="83" t="s">
        <v>709</v>
      </c>
      <c r="C672" s="129" t="s">
        <v>672</v>
      </c>
      <c r="D672" s="158" t="s">
        <v>284</v>
      </c>
      <c r="E672" s="92" t="s">
        <v>724</v>
      </c>
      <c r="F672" s="452" t="s">
        <v>5006</v>
      </c>
      <c r="G672" s="59" t="s">
        <v>1580</v>
      </c>
      <c r="H672" s="449" t="s">
        <v>1843</v>
      </c>
      <c r="I672" s="234">
        <v>33084.199999999997</v>
      </c>
      <c r="J672" s="234">
        <v>0</v>
      </c>
      <c r="K672" s="234">
        <v>250.95</v>
      </c>
      <c r="L672" s="234">
        <v>0</v>
      </c>
      <c r="M672" s="85">
        <v>4322</v>
      </c>
      <c r="N672" s="85">
        <v>0</v>
      </c>
      <c r="O672" s="234">
        <v>0</v>
      </c>
      <c r="P672" s="234">
        <v>525.98</v>
      </c>
      <c r="Q672" s="234">
        <v>0</v>
      </c>
      <c r="R672" s="234">
        <v>14798</v>
      </c>
      <c r="S672" s="234">
        <v>22333.169999999995</v>
      </c>
      <c r="T672" s="227" t="s">
        <v>1581</v>
      </c>
      <c r="U672" s="496">
        <v>616</v>
      </c>
      <c r="V672" s="129" t="s">
        <v>672</v>
      </c>
      <c r="W672" s="158" t="s">
        <v>284</v>
      </c>
      <c r="X672" s="92" t="s">
        <v>724</v>
      </c>
      <c r="Y672" s="262">
        <v>3600800093631</v>
      </c>
      <c r="Z672" s="228" t="s">
        <v>1581</v>
      </c>
      <c r="AA672" s="266">
        <v>15323.98</v>
      </c>
      <c r="AB672" s="66">
        <v>13935</v>
      </c>
      <c r="AC672" s="65"/>
      <c r="AD672" s="266">
        <v>863</v>
      </c>
      <c r="AE672" s="266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148"/>
      <c r="AW672" s="65"/>
      <c r="AX672" s="65">
        <v>0</v>
      </c>
      <c r="AY672" s="66"/>
      <c r="AZ672" s="66">
        <v>525.98</v>
      </c>
      <c r="BA672" s="74">
        <v>0</v>
      </c>
      <c r="BB672" s="66">
        <v>37657.149999999994</v>
      </c>
      <c r="BC672" s="66">
        <v>22333.169999999995</v>
      </c>
      <c r="BD672" s="252"/>
      <c r="BE672" s="170">
        <v>617</v>
      </c>
      <c r="BF672" s="101" t="s">
        <v>2224</v>
      </c>
      <c r="BG672" s="158" t="s">
        <v>284</v>
      </c>
      <c r="BH672" s="92" t="s">
        <v>724</v>
      </c>
      <c r="BI672" s="169">
        <v>13935</v>
      </c>
      <c r="BJ672" s="124">
        <v>13935</v>
      </c>
      <c r="BK672" s="124">
        <v>0</v>
      </c>
      <c r="BL672" s="158"/>
      <c r="BM672" s="48"/>
      <c r="BN672" s="67"/>
      <c r="BO672" s="67"/>
      <c r="BP672" s="59"/>
      <c r="BQ672" s="370" t="s">
        <v>726</v>
      </c>
      <c r="BR672" s="387">
        <v>7</v>
      </c>
      <c r="BS672" s="381" t="s">
        <v>51</v>
      </c>
      <c r="BT672" s="388" t="s">
        <v>679</v>
      </c>
      <c r="BU672" s="388" t="s">
        <v>679</v>
      </c>
      <c r="BV672" s="388" t="s">
        <v>1581</v>
      </c>
      <c r="BW672" s="389">
        <v>60160</v>
      </c>
      <c r="BX672" s="385"/>
      <c r="BY672" s="62"/>
      <c r="BZ672" s="475">
        <v>1274</v>
      </c>
      <c r="CA672" s="320" t="b">
        <f>EXACT(A672,CH672)</f>
        <v>1</v>
      </c>
      <c r="CB672" s="318" t="b">
        <f>EXACT(D672,CF672)</f>
        <v>1</v>
      </c>
      <c r="CC672" s="318" t="b">
        <f>EXACT(E672,CG672)</f>
        <v>1</v>
      </c>
      <c r="CD672" s="502">
        <f>+S671-BC671</f>
        <v>0</v>
      </c>
      <c r="CE672" s="51" t="s">
        <v>672</v>
      </c>
      <c r="CF672" s="51" t="s">
        <v>284</v>
      </c>
      <c r="CG672" s="51" t="s">
        <v>724</v>
      </c>
      <c r="CH672" s="312">
        <v>3600800093631</v>
      </c>
      <c r="CJ672" s="51"/>
      <c r="CM672" s="273"/>
      <c r="CO672" s="457"/>
    </row>
    <row r="673" spans="1:93">
      <c r="A673" s="452" t="s">
        <v>4335</v>
      </c>
      <c r="B673" s="83" t="s">
        <v>709</v>
      </c>
      <c r="C673" s="129" t="s">
        <v>686</v>
      </c>
      <c r="D673" s="158" t="s">
        <v>723</v>
      </c>
      <c r="E673" s="92" t="s">
        <v>724</v>
      </c>
      <c r="F673" s="452" t="s">
        <v>4335</v>
      </c>
      <c r="G673" s="59" t="s">
        <v>1580</v>
      </c>
      <c r="H673" s="449" t="s">
        <v>825</v>
      </c>
      <c r="I673" s="234">
        <v>20003.599999999999</v>
      </c>
      <c r="J673" s="234">
        <v>0</v>
      </c>
      <c r="K673" s="234">
        <v>225.75</v>
      </c>
      <c r="L673" s="234">
        <v>0</v>
      </c>
      <c r="M673" s="85">
        <v>4563</v>
      </c>
      <c r="N673" s="85">
        <v>1395.6</v>
      </c>
      <c r="O673" s="234">
        <v>0</v>
      </c>
      <c r="P673" s="234">
        <v>0</v>
      </c>
      <c r="Q673" s="234">
        <v>0</v>
      </c>
      <c r="R673" s="234">
        <v>3888</v>
      </c>
      <c r="S673" s="234">
        <v>22299.949999999997</v>
      </c>
      <c r="T673" s="227" t="s">
        <v>1581</v>
      </c>
      <c r="U673" s="496">
        <v>42</v>
      </c>
      <c r="V673" s="129" t="s">
        <v>686</v>
      </c>
      <c r="W673" s="158" t="s">
        <v>723</v>
      </c>
      <c r="X673" s="92" t="s">
        <v>724</v>
      </c>
      <c r="Y673" s="262">
        <v>3600800093649</v>
      </c>
      <c r="Z673" s="228" t="s">
        <v>1581</v>
      </c>
      <c r="AA673" s="54">
        <v>3888</v>
      </c>
      <c r="AB673" s="55">
        <v>3025</v>
      </c>
      <c r="AC673" s="56"/>
      <c r="AD673" s="175">
        <v>863</v>
      </c>
      <c r="AE673" s="175"/>
      <c r="AF673" s="55"/>
      <c r="AG673" s="55"/>
      <c r="AH673" s="55"/>
      <c r="AI673" s="55"/>
      <c r="AJ673" s="55"/>
      <c r="AK673" s="55"/>
      <c r="AL673" s="55"/>
      <c r="AM673" s="57"/>
      <c r="AN673" s="57"/>
      <c r="AO673" s="57"/>
      <c r="AP673" s="57"/>
      <c r="AQ673" s="58"/>
      <c r="AR673" s="57"/>
      <c r="AS673" s="57"/>
      <c r="AT673" s="57"/>
      <c r="AU673" s="57"/>
      <c r="AV673" s="147"/>
      <c r="AW673" s="57"/>
      <c r="AX673" s="57">
        <v>0</v>
      </c>
      <c r="AY673" s="58"/>
      <c r="AZ673" s="58">
        <v>0</v>
      </c>
      <c r="BA673" s="74">
        <v>0</v>
      </c>
      <c r="BB673" s="58">
        <v>26187.949999999997</v>
      </c>
      <c r="BC673" s="58">
        <v>22299.949999999997</v>
      </c>
      <c r="BD673" s="252"/>
      <c r="BE673" s="170">
        <v>42</v>
      </c>
      <c r="BF673" s="101" t="s">
        <v>2949</v>
      </c>
      <c r="BG673" s="158" t="s">
        <v>723</v>
      </c>
      <c r="BH673" s="92" t="s">
        <v>724</v>
      </c>
      <c r="BI673" s="124">
        <v>3025</v>
      </c>
      <c r="BJ673" s="124">
        <v>3025</v>
      </c>
      <c r="BK673" s="124">
        <v>0</v>
      </c>
      <c r="BL673" s="158"/>
      <c r="BM673" s="59"/>
      <c r="BN673" s="60"/>
      <c r="BO673" s="60"/>
      <c r="BP673" s="59"/>
      <c r="BQ673" s="370" t="s">
        <v>726</v>
      </c>
      <c r="BR673" s="387" t="s">
        <v>720</v>
      </c>
      <c r="BS673" s="381" t="s">
        <v>8</v>
      </c>
      <c r="BT673" s="391" t="s">
        <v>679</v>
      </c>
      <c r="BU673" s="391" t="s">
        <v>679</v>
      </c>
      <c r="BV673" s="391" t="s">
        <v>1581</v>
      </c>
      <c r="BW673" s="391" t="s">
        <v>680</v>
      </c>
      <c r="BX673" s="392" t="s">
        <v>2681</v>
      </c>
      <c r="BZ673" s="495">
        <v>617</v>
      </c>
      <c r="CA673" s="320" t="b">
        <f>EXACT(A673,CH673)</f>
        <v>1</v>
      </c>
      <c r="CB673" s="318" t="b">
        <f>EXACT(D673,CF673)</f>
        <v>1</v>
      </c>
      <c r="CC673" s="318" t="b">
        <f>EXACT(E673,CG673)</f>
        <v>1</v>
      </c>
      <c r="CD673" s="502">
        <f>+S673-BC673</f>
        <v>0</v>
      </c>
      <c r="CE673" s="17" t="s">
        <v>686</v>
      </c>
      <c r="CF673" s="17" t="s">
        <v>723</v>
      </c>
      <c r="CG673" s="103" t="s">
        <v>724</v>
      </c>
      <c r="CH673" s="275">
        <v>3600800093649</v>
      </c>
      <c r="CM673" s="273"/>
      <c r="CO673" s="157"/>
    </row>
    <row r="674" spans="1:93">
      <c r="A674" s="452" t="s">
        <v>4914</v>
      </c>
      <c r="B674" s="83" t="s">
        <v>709</v>
      </c>
      <c r="C674" s="129" t="s">
        <v>672</v>
      </c>
      <c r="D674" s="158" t="s">
        <v>228</v>
      </c>
      <c r="E674" s="92" t="s">
        <v>735</v>
      </c>
      <c r="F674" s="452" t="s">
        <v>4914</v>
      </c>
      <c r="G674" s="59" t="s">
        <v>1580</v>
      </c>
      <c r="H674" s="449" t="s">
        <v>1105</v>
      </c>
      <c r="I674" s="234">
        <v>15641.6</v>
      </c>
      <c r="J674" s="234">
        <v>0</v>
      </c>
      <c r="K674" s="234">
        <v>312.55</v>
      </c>
      <c r="L674" s="234">
        <v>0</v>
      </c>
      <c r="M674" s="85">
        <v>5681</v>
      </c>
      <c r="N674" s="85">
        <v>0</v>
      </c>
      <c r="O674" s="234">
        <v>0</v>
      </c>
      <c r="P674" s="234">
        <v>0</v>
      </c>
      <c r="Q674" s="234">
        <v>0</v>
      </c>
      <c r="R674" s="234">
        <v>6418</v>
      </c>
      <c r="S674" s="234">
        <v>15217.150000000001</v>
      </c>
      <c r="T674" s="227" t="s">
        <v>1581</v>
      </c>
      <c r="U674" s="496">
        <v>457</v>
      </c>
      <c r="V674" s="129" t="s">
        <v>672</v>
      </c>
      <c r="W674" s="158" t="s">
        <v>228</v>
      </c>
      <c r="X674" s="92" t="s">
        <v>735</v>
      </c>
      <c r="Y674" s="261">
        <v>3600800093690</v>
      </c>
      <c r="Z674" s="228" t="s">
        <v>1581</v>
      </c>
      <c r="AA674" s="54">
        <v>6418</v>
      </c>
      <c r="AB674" s="55">
        <v>5555</v>
      </c>
      <c r="AC674" s="56"/>
      <c r="AD674" s="175">
        <v>863</v>
      </c>
      <c r="AE674" s="175"/>
      <c r="AF674" s="55"/>
      <c r="AG674" s="55"/>
      <c r="AH674" s="55"/>
      <c r="AI674" s="55"/>
      <c r="AJ674" s="55"/>
      <c r="AK674" s="55"/>
      <c r="AL674" s="55"/>
      <c r="AM674" s="57"/>
      <c r="AN674" s="57"/>
      <c r="AO674" s="57"/>
      <c r="AP674" s="57"/>
      <c r="AQ674" s="58"/>
      <c r="AR674" s="58"/>
      <c r="AS674" s="57"/>
      <c r="AT674" s="57"/>
      <c r="AU674" s="57"/>
      <c r="AV674" s="147"/>
      <c r="AW674" s="57"/>
      <c r="AX674" s="57">
        <v>0</v>
      </c>
      <c r="AY674" s="58"/>
      <c r="AZ674" s="58">
        <v>0</v>
      </c>
      <c r="BA674" s="74">
        <v>0</v>
      </c>
      <c r="BB674" s="58">
        <v>21635.15</v>
      </c>
      <c r="BC674" s="58">
        <v>15217.150000000001</v>
      </c>
      <c r="BD674" s="252"/>
      <c r="BE674" s="170">
        <v>458</v>
      </c>
      <c r="BF674" s="101" t="s">
        <v>2190</v>
      </c>
      <c r="BG674" s="158" t="s">
        <v>228</v>
      </c>
      <c r="BH674" s="92" t="s">
        <v>735</v>
      </c>
      <c r="BI674" s="124">
        <v>5555</v>
      </c>
      <c r="BJ674" s="124">
        <v>5555</v>
      </c>
      <c r="BK674" s="124">
        <v>0</v>
      </c>
      <c r="BL674" s="158"/>
      <c r="BM674" s="59"/>
      <c r="BN674" s="60"/>
      <c r="BO674" s="60"/>
      <c r="BP674" s="59"/>
      <c r="BQ674" s="370" t="s">
        <v>736</v>
      </c>
      <c r="BR674" s="387" t="s">
        <v>720</v>
      </c>
      <c r="BS674" s="381" t="s">
        <v>51</v>
      </c>
      <c r="BT674" s="388" t="s">
        <v>679</v>
      </c>
      <c r="BU674" s="388" t="s">
        <v>679</v>
      </c>
      <c r="BV674" s="388" t="s">
        <v>1581</v>
      </c>
      <c r="BW674" s="389" t="s">
        <v>680</v>
      </c>
      <c r="BX674" s="389" t="s">
        <v>2935</v>
      </c>
      <c r="BY674" s="61"/>
      <c r="BZ674" s="475">
        <v>42</v>
      </c>
      <c r="CA674" s="320" t="b">
        <f>EXACT(A674,CH674)</f>
        <v>1</v>
      </c>
      <c r="CB674" s="318" t="b">
        <f>EXACT(D674,CF674)</f>
        <v>1</v>
      </c>
      <c r="CC674" s="318" t="b">
        <f>EXACT(E674,CG674)</f>
        <v>1</v>
      </c>
      <c r="CD674" s="502">
        <f>+S673-BC673</f>
        <v>0</v>
      </c>
      <c r="CE674" s="17" t="s">
        <v>672</v>
      </c>
      <c r="CF674" s="157" t="s">
        <v>228</v>
      </c>
      <c r="CG674" s="99" t="s">
        <v>735</v>
      </c>
      <c r="CH674" s="311">
        <v>3600800093690</v>
      </c>
      <c r="CJ674" s="51"/>
      <c r="CM674" s="273"/>
      <c r="CO674" s="157"/>
    </row>
    <row r="675" spans="1:93">
      <c r="A675" s="452" t="s">
        <v>4787</v>
      </c>
      <c r="B675" s="83" t="s">
        <v>709</v>
      </c>
      <c r="C675" s="129" t="s">
        <v>672</v>
      </c>
      <c r="D675" s="158" t="s">
        <v>35</v>
      </c>
      <c r="E675" s="92" t="s">
        <v>36</v>
      </c>
      <c r="F675" s="452" t="s">
        <v>4787</v>
      </c>
      <c r="G675" s="59" t="s">
        <v>1580</v>
      </c>
      <c r="H675" s="449" t="s">
        <v>3297</v>
      </c>
      <c r="I675" s="234">
        <v>21119</v>
      </c>
      <c r="J675" s="234">
        <v>0</v>
      </c>
      <c r="K675" s="234">
        <v>281.75</v>
      </c>
      <c r="L675" s="234">
        <v>0</v>
      </c>
      <c r="M675" s="85">
        <v>4817</v>
      </c>
      <c r="N675" s="85">
        <v>0</v>
      </c>
      <c r="O675" s="234">
        <v>0</v>
      </c>
      <c r="P675" s="234">
        <v>0</v>
      </c>
      <c r="Q675" s="234">
        <v>0</v>
      </c>
      <c r="R675" s="234">
        <v>8498</v>
      </c>
      <c r="S675" s="234">
        <v>17719.75</v>
      </c>
      <c r="T675" s="227" t="s">
        <v>1581</v>
      </c>
      <c r="U675" s="496">
        <v>251</v>
      </c>
      <c r="V675" s="129" t="s">
        <v>672</v>
      </c>
      <c r="W675" s="158" t="s">
        <v>35</v>
      </c>
      <c r="X675" s="92" t="s">
        <v>36</v>
      </c>
      <c r="Y675" s="261">
        <v>3600800093720</v>
      </c>
      <c r="Z675" s="228" t="s">
        <v>1581</v>
      </c>
      <c r="AA675" s="54">
        <v>8498</v>
      </c>
      <c r="AB675" s="55">
        <v>7535</v>
      </c>
      <c r="AC675" s="56"/>
      <c r="AD675" s="175">
        <v>863</v>
      </c>
      <c r="AE675" s="175"/>
      <c r="AF675" s="55"/>
      <c r="AG675" s="55"/>
      <c r="AH675" s="55"/>
      <c r="AI675" s="55">
        <v>100</v>
      </c>
      <c r="AJ675" s="55"/>
      <c r="AK675" s="55"/>
      <c r="AL675" s="55"/>
      <c r="AM675" s="57"/>
      <c r="AN675" s="57"/>
      <c r="AO675" s="57"/>
      <c r="AP675" s="57"/>
      <c r="AQ675" s="58"/>
      <c r="AR675" s="58"/>
      <c r="AS675" s="57"/>
      <c r="AT675" s="57"/>
      <c r="AU675" s="57"/>
      <c r="AV675" s="147"/>
      <c r="AW675" s="57"/>
      <c r="AX675" s="57">
        <v>0</v>
      </c>
      <c r="AY675" s="58"/>
      <c r="AZ675" s="58">
        <v>0</v>
      </c>
      <c r="BA675" s="74">
        <v>0</v>
      </c>
      <c r="BB675" s="58">
        <v>26217.75</v>
      </c>
      <c r="BC675" s="58">
        <v>17719.75</v>
      </c>
      <c r="BD675" s="252"/>
      <c r="BE675" s="170">
        <v>252</v>
      </c>
      <c r="BF675" s="101" t="s">
        <v>1722</v>
      </c>
      <c r="BG675" s="158" t="s">
        <v>35</v>
      </c>
      <c r="BH675" s="92" t="s">
        <v>36</v>
      </c>
      <c r="BI675" s="58">
        <v>7535</v>
      </c>
      <c r="BJ675" s="58">
        <v>7535</v>
      </c>
      <c r="BK675" s="124">
        <v>0</v>
      </c>
      <c r="BL675" s="158"/>
      <c r="BM675" s="59"/>
      <c r="BN675" s="60"/>
      <c r="BO675" s="60"/>
      <c r="BP675" s="59"/>
      <c r="BQ675" s="370" t="s">
        <v>37</v>
      </c>
      <c r="BR675" s="387" t="s">
        <v>720</v>
      </c>
      <c r="BS675" s="381" t="s">
        <v>51</v>
      </c>
      <c r="BT675" s="388" t="s">
        <v>679</v>
      </c>
      <c r="BU675" s="388" t="s">
        <v>679</v>
      </c>
      <c r="BV675" s="388" t="s">
        <v>1581</v>
      </c>
      <c r="BW675" s="389" t="s">
        <v>680</v>
      </c>
      <c r="BX675" s="389" t="s">
        <v>38</v>
      </c>
      <c r="BZ675" s="475">
        <v>458</v>
      </c>
      <c r="CA675" s="320" t="b">
        <f>EXACT(A675,CH675)</f>
        <v>1</v>
      </c>
      <c r="CB675" s="318" t="b">
        <f>EXACT(D675,CF675)</f>
        <v>1</v>
      </c>
      <c r="CC675" s="318" t="b">
        <f>EXACT(E675,CG675)</f>
        <v>1</v>
      </c>
      <c r="CD675" s="502">
        <f>+S674-BC674</f>
        <v>0</v>
      </c>
      <c r="CE675" s="17" t="s">
        <v>672</v>
      </c>
      <c r="CF675" s="158" t="s">
        <v>35</v>
      </c>
      <c r="CG675" s="103" t="s">
        <v>36</v>
      </c>
      <c r="CH675" s="311">
        <v>3600800093720</v>
      </c>
      <c r="CM675" s="273"/>
      <c r="CO675" s="157"/>
    </row>
    <row r="676" spans="1:93">
      <c r="A676" s="452" t="s">
        <v>4908</v>
      </c>
      <c r="B676" s="83" t="s">
        <v>709</v>
      </c>
      <c r="C676" s="129" t="s">
        <v>686</v>
      </c>
      <c r="D676" s="158" t="s">
        <v>221</v>
      </c>
      <c r="E676" s="92" t="s">
        <v>222</v>
      </c>
      <c r="F676" s="452" t="s">
        <v>4908</v>
      </c>
      <c r="G676" s="59" t="s">
        <v>1580</v>
      </c>
      <c r="H676" s="449" t="s">
        <v>1810</v>
      </c>
      <c r="I676" s="234">
        <v>18374.400000000001</v>
      </c>
      <c r="J676" s="234">
        <v>0</v>
      </c>
      <c r="K676" s="234">
        <v>250.95</v>
      </c>
      <c r="L676" s="234">
        <v>0</v>
      </c>
      <c r="M676" s="85">
        <v>4191</v>
      </c>
      <c r="N676" s="85">
        <v>0</v>
      </c>
      <c r="O676" s="234">
        <v>0</v>
      </c>
      <c r="P676" s="234">
        <v>0</v>
      </c>
      <c r="Q676" s="234">
        <v>0</v>
      </c>
      <c r="R676" s="234">
        <v>1463</v>
      </c>
      <c r="S676" s="234">
        <v>21353.350000000002</v>
      </c>
      <c r="T676" s="227" t="s">
        <v>1581</v>
      </c>
      <c r="U676" s="496">
        <v>444</v>
      </c>
      <c r="V676" s="129" t="s">
        <v>686</v>
      </c>
      <c r="W676" s="158" t="s">
        <v>221</v>
      </c>
      <c r="X676" s="92" t="s">
        <v>222</v>
      </c>
      <c r="Y676" s="261">
        <v>3600800094271</v>
      </c>
      <c r="Z676" s="228" t="s">
        <v>1581</v>
      </c>
      <c r="AA676" s="54">
        <v>1463</v>
      </c>
      <c r="AB676" s="55">
        <v>500</v>
      </c>
      <c r="AC676" s="56"/>
      <c r="AD676" s="175">
        <v>863</v>
      </c>
      <c r="AE676" s="175"/>
      <c r="AF676" s="55"/>
      <c r="AG676" s="55"/>
      <c r="AH676" s="55"/>
      <c r="AI676" s="55">
        <v>100</v>
      </c>
      <c r="AJ676" s="55"/>
      <c r="AK676" s="55"/>
      <c r="AL676" s="55"/>
      <c r="AM676" s="57"/>
      <c r="AN676" s="57"/>
      <c r="AO676" s="57"/>
      <c r="AP676" s="57"/>
      <c r="AQ676" s="58"/>
      <c r="AR676" s="58"/>
      <c r="AS676" s="57"/>
      <c r="AT676" s="57"/>
      <c r="AU676" s="57"/>
      <c r="AV676" s="147"/>
      <c r="AW676" s="57"/>
      <c r="AX676" s="57">
        <v>0</v>
      </c>
      <c r="AY676" s="58"/>
      <c r="AZ676" s="58">
        <v>0</v>
      </c>
      <c r="BA676" s="74">
        <v>0</v>
      </c>
      <c r="BB676" s="58">
        <v>22816.350000000002</v>
      </c>
      <c r="BC676" s="58">
        <v>21353.350000000002</v>
      </c>
      <c r="BD676" s="252"/>
      <c r="BE676" s="170">
        <v>445</v>
      </c>
      <c r="BF676" s="101" t="s">
        <v>2188</v>
      </c>
      <c r="BG676" s="158" t="s">
        <v>221</v>
      </c>
      <c r="BH676" s="92" t="s">
        <v>222</v>
      </c>
      <c r="BI676" s="58">
        <v>500</v>
      </c>
      <c r="BJ676" s="58">
        <v>500</v>
      </c>
      <c r="BK676" s="124">
        <v>0</v>
      </c>
      <c r="BL676" s="158"/>
      <c r="BM676" s="59"/>
      <c r="BN676" s="60"/>
      <c r="BO676" s="60"/>
      <c r="BP676" s="59"/>
      <c r="BQ676" s="370" t="s">
        <v>223</v>
      </c>
      <c r="BR676" s="387" t="s">
        <v>720</v>
      </c>
      <c r="BS676" s="381" t="s">
        <v>51</v>
      </c>
      <c r="BT676" s="388" t="s">
        <v>679</v>
      </c>
      <c r="BU676" s="388" t="s">
        <v>679</v>
      </c>
      <c r="BV676" s="388" t="s">
        <v>1581</v>
      </c>
      <c r="BW676" s="389" t="s">
        <v>680</v>
      </c>
      <c r="BX676" s="389"/>
      <c r="BZ676" s="475">
        <v>252</v>
      </c>
      <c r="CA676" s="320" t="b">
        <f>EXACT(A676,CH676)</f>
        <v>1</v>
      </c>
      <c r="CB676" s="318" t="b">
        <f>EXACT(D676,CF676)</f>
        <v>1</v>
      </c>
      <c r="CC676" s="318" t="b">
        <f>EXACT(E676,CG676)</f>
        <v>1</v>
      </c>
      <c r="CD676" s="502">
        <f>+S675-BC675</f>
        <v>0</v>
      </c>
      <c r="CE676" s="17" t="s">
        <v>686</v>
      </c>
      <c r="CF676" s="17" t="s">
        <v>221</v>
      </c>
      <c r="CG676" s="103" t="s">
        <v>222</v>
      </c>
      <c r="CH676" s="275">
        <v>3600800094271</v>
      </c>
      <c r="CM676" s="273"/>
    </row>
    <row r="677" spans="1:93">
      <c r="A677" s="452" t="s">
        <v>4897</v>
      </c>
      <c r="B677" s="83" t="s">
        <v>709</v>
      </c>
      <c r="C677" s="129" t="s">
        <v>686</v>
      </c>
      <c r="D677" s="158" t="s">
        <v>3840</v>
      </c>
      <c r="E677" s="92" t="s">
        <v>3841</v>
      </c>
      <c r="F677" s="452" t="s">
        <v>4897</v>
      </c>
      <c r="G677" s="59" t="s">
        <v>1580</v>
      </c>
      <c r="H677" s="449" t="s">
        <v>3960</v>
      </c>
      <c r="I677" s="234">
        <v>53185.2</v>
      </c>
      <c r="J677" s="234">
        <v>0</v>
      </c>
      <c r="K677" s="234">
        <v>62.63</v>
      </c>
      <c r="L677" s="234">
        <v>0</v>
      </c>
      <c r="M677" s="85">
        <v>0</v>
      </c>
      <c r="N677" s="85">
        <v>0</v>
      </c>
      <c r="O677" s="234">
        <v>0</v>
      </c>
      <c r="P677" s="234">
        <v>1436.18</v>
      </c>
      <c r="Q677" s="234">
        <v>0</v>
      </c>
      <c r="R677" s="234">
        <v>6942</v>
      </c>
      <c r="S677" s="234">
        <v>44869.649999999994</v>
      </c>
      <c r="T677" s="227" t="s">
        <v>1581</v>
      </c>
      <c r="U677" s="496">
        <v>430</v>
      </c>
      <c r="V677" s="129" t="s">
        <v>686</v>
      </c>
      <c r="W677" s="158" t="s">
        <v>3840</v>
      </c>
      <c r="X677" s="92" t="s">
        <v>3841</v>
      </c>
      <c r="Y677" s="264">
        <v>3600800094297</v>
      </c>
      <c r="Z677" s="228" t="s">
        <v>1581</v>
      </c>
      <c r="AA677" s="54">
        <v>8378.18</v>
      </c>
      <c r="AB677" s="55">
        <v>5555</v>
      </c>
      <c r="AC677" s="56"/>
      <c r="AD677" s="175">
        <v>863</v>
      </c>
      <c r="AE677" s="175">
        <v>424</v>
      </c>
      <c r="AF677" s="55"/>
      <c r="AG677" s="55"/>
      <c r="AH677" s="55"/>
      <c r="AI677" s="55">
        <v>100</v>
      </c>
      <c r="AJ677" s="55"/>
      <c r="AK677" s="55"/>
      <c r="AL677" s="55"/>
      <c r="AM677" s="57"/>
      <c r="AN677" s="57"/>
      <c r="AO677" s="57"/>
      <c r="AP677" s="57"/>
      <c r="AQ677" s="58"/>
      <c r="AR677" s="57"/>
      <c r="AS677" s="57"/>
      <c r="AT677" s="57"/>
      <c r="AU677" s="57"/>
      <c r="AV677" s="147"/>
      <c r="AW677" s="57"/>
      <c r="AX677" s="57">
        <v>0</v>
      </c>
      <c r="AY677" s="58"/>
      <c r="AZ677" s="58">
        <v>1436.18</v>
      </c>
      <c r="BA677" s="74">
        <v>0</v>
      </c>
      <c r="BB677" s="58">
        <v>53247.829999999994</v>
      </c>
      <c r="BC677" s="58">
        <v>44869.649999999994</v>
      </c>
      <c r="BD677" s="252"/>
      <c r="BE677" s="170">
        <v>431</v>
      </c>
      <c r="BF677" s="101" t="s">
        <v>4055</v>
      </c>
      <c r="BG677" s="158" t="s">
        <v>3840</v>
      </c>
      <c r="BH677" s="92" t="s">
        <v>3841</v>
      </c>
      <c r="BI677" s="58">
        <v>5555</v>
      </c>
      <c r="BJ677" s="58">
        <v>5555</v>
      </c>
      <c r="BK677" s="124">
        <v>0</v>
      </c>
      <c r="BL677" s="158"/>
      <c r="BM677" s="59" t="s">
        <v>717</v>
      </c>
      <c r="BN677" s="60"/>
      <c r="BO677" s="60"/>
      <c r="BP677" s="59"/>
      <c r="BQ677" s="370" t="s">
        <v>4202</v>
      </c>
      <c r="BR677" s="387">
        <v>7</v>
      </c>
      <c r="BS677" s="381" t="s">
        <v>709</v>
      </c>
      <c r="BT677" s="388" t="s">
        <v>4203</v>
      </c>
      <c r="BU677" s="388" t="s">
        <v>945</v>
      </c>
      <c r="BV677" s="388" t="s">
        <v>1581</v>
      </c>
      <c r="BW677" s="389">
        <v>60160</v>
      </c>
      <c r="BX677" s="385" t="s">
        <v>4204</v>
      </c>
      <c r="BY677" s="61"/>
      <c r="BZ677" s="495">
        <v>445</v>
      </c>
      <c r="CA677" s="320" t="b">
        <f>EXACT(A677,CH677)</f>
        <v>1</v>
      </c>
      <c r="CB677" s="318" t="b">
        <f>EXACT(D677,CF677)</f>
        <v>1</v>
      </c>
      <c r="CC677" s="318" t="b">
        <f>EXACT(E677,CG677)</f>
        <v>1</v>
      </c>
      <c r="CD677" s="502">
        <f>+S676-BC676</f>
        <v>0</v>
      </c>
      <c r="CE677" s="17" t="s">
        <v>686</v>
      </c>
      <c r="CF677" s="17" t="s">
        <v>3840</v>
      </c>
      <c r="CG677" s="103" t="s">
        <v>3841</v>
      </c>
      <c r="CH677" s="275">
        <v>3600800094297</v>
      </c>
      <c r="CI677" s="51"/>
      <c r="CM677" s="273"/>
      <c r="CO677" s="157"/>
    </row>
    <row r="678" spans="1:93">
      <c r="A678" s="452" t="s">
        <v>4368</v>
      </c>
      <c r="B678" s="83" t="s">
        <v>709</v>
      </c>
      <c r="C678" s="129" t="s">
        <v>686</v>
      </c>
      <c r="D678" s="158" t="s">
        <v>742</v>
      </c>
      <c r="E678" s="92" t="s">
        <v>743</v>
      </c>
      <c r="F678" s="452" t="s">
        <v>4368</v>
      </c>
      <c r="G678" s="59" t="s">
        <v>1580</v>
      </c>
      <c r="H678" s="449" t="s">
        <v>833</v>
      </c>
      <c r="I678" s="234">
        <v>21550</v>
      </c>
      <c r="J678" s="234">
        <v>0</v>
      </c>
      <c r="K678" s="234">
        <v>0</v>
      </c>
      <c r="L678" s="234">
        <v>0</v>
      </c>
      <c r="M678" s="85">
        <v>4915</v>
      </c>
      <c r="N678" s="85">
        <v>0</v>
      </c>
      <c r="O678" s="234">
        <v>0</v>
      </c>
      <c r="P678" s="234">
        <v>0</v>
      </c>
      <c r="Q678" s="234">
        <v>0</v>
      </c>
      <c r="R678" s="234">
        <v>8863</v>
      </c>
      <c r="S678" s="234">
        <v>17602</v>
      </c>
      <c r="T678" s="227" t="s">
        <v>1581</v>
      </c>
      <c r="U678" s="496">
        <v>88</v>
      </c>
      <c r="V678" s="129" t="s">
        <v>686</v>
      </c>
      <c r="W678" s="158" t="s">
        <v>742</v>
      </c>
      <c r="X678" s="92" t="s">
        <v>743</v>
      </c>
      <c r="Y678" s="262">
        <v>3600800094416</v>
      </c>
      <c r="Z678" s="228" t="s">
        <v>1581</v>
      </c>
      <c r="AA678" s="266">
        <v>8863</v>
      </c>
      <c r="AB678" s="66">
        <v>8000</v>
      </c>
      <c r="AC678" s="65"/>
      <c r="AD678" s="266">
        <v>863</v>
      </c>
      <c r="AE678" s="266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148"/>
      <c r="AW678" s="65"/>
      <c r="AX678" s="65">
        <v>0</v>
      </c>
      <c r="AY678" s="66"/>
      <c r="AZ678" s="66">
        <v>0</v>
      </c>
      <c r="BA678" s="74">
        <v>0</v>
      </c>
      <c r="BB678" s="66">
        <v>26465</v>
      </c>
      <c r="BC678" s="66">
        <v>17602</v>
      </c>
      <c r="BD678" s="252"/>
      <c r="BE678" s="170">
        <v>88</v>
      </c>
      <c r="BF678" s="101" t="s">
        <v>2958</v>
      </c>
      <c r="BG678" s="158" t="s">
        <v>742</v>
      </c>
      <c r="BH678" s="92" t="s">
        <v>743</v>
      </c>
      <c r="BI678" s="169">
        <v>8000</v>
      </c>
      <c r="BJ678" s="124">
        <v>8000</v>
      </c>
      <c r="BK678" s="124">
        <v>0</v>
      </c>
      <c r="BL678" s="158"/>
      <c r="BM678" s="48"/>
      <c r="BN678" s="67"/>
      <c r="BO678" s="67"/>
      <c r="BP678" s="59"/>
      <c r="BQ678" s="369" t="s">
        <v>744</v>
      </c>
      <c r="BR678" s="380" t="s">
        <v>720</v>
      </c>
      <c r="BS678" s="381" t="s">
        <v>51</v>
      </c>
      <c r="BT678" s="383" t="s">
        <v>679</v>
      </c>
      <c r="BU678" s="383" t="s">
        <v>679</v>
      </c>
      <c r="BV678" s="383" t="s">
        <v>1581</v>
      </c>
      <c r="BW678" s="383" t="s">
        <v>680</v>
      </c>
      <c r="BX678" s="385" t="s">
        <v>79</v>
      </c>
      <c r="BY678" s="51"/>
      <c r="BZ678" s="495">
        <v>431</v>
      </c>
      <c r="CA678" s="320" t="b">
        <f>EXACT(A678,CH678)</f>
        <v>1</v>
      </c>
      <c r="CB678" s="318" t="b">
        <f>EXACT(D678,CF678)</f>
        <v>1</v>
      </c>
      <c r="CC678" s="318" t="b">
        <f>EXACT(E678,CG678)</f>
        <v>1</v>
      </c>
      <c r="CD678" s="502">
        <f>+S678-BC678</f>
        <v>0</v>
      </c>
      <c r="CE678" s="17" t="s">
        <v>686</v>
      </c>
      <c r="CF678" s="157" t="s">
        <v>742</v>
      </c>
      <c r="CG678" s="99" t="s">
        <v>743</v>
      </c>
      <c r="CH678" s="275">
        <v>3600800094416</v>
      </c>
      <c r="CI678" s="51"/>
      <c r="CM678" s="273"/>
      <c r="CO678" s="157"/>
    </row>
    <row r="679" spans="1:93" s="51" customFormat="1">
      <c r="A679" s="452" t="s">
        <v>4451</v>
      </c>
      <c r="B679" s="83" t="s">
        <v>709</v>
      </c>
      <c r="C679" s="129" t="s">
        <v>686</v>
      </c>
      <c r="D679" s="158" t="s">
        <v>2760</v>
      </c>
      <c r="E679" s="92" t="s">
        <v>2533</v>
      </c>
      <c r="F679" s="452" t="s">
        <v>4451</v>
      </c>
      <c r="G679" s="59" t="s">
        <v>1580</v>
      </c>
      <c r="H679" s="449" t="s">
        <v>2799</v>
      </c>
      <c r="I679" s="234">
        <v>46289</v>
      </c>
      <c r="J679" s="234">
        <v>0</v>
      </c>
      <c r="K679" s="234">
        <v>107.4</v>
      </c>
      <c r="L679" s="234">
        <v>0</v>
      </c>
      <c r="M679" s="85">
        <v>1286</v>
      </c>
      <c r="N679" s="85">
        <v>0</v>
      </c>
      <c r="O679" s="234">
        <v>0</v>
      </c>
      <c r="P679" s="234">
        <v>467.45</v>
      </c>
      <c r="Q679" s="234">
        <v>0</v>
      </c>
      <c r="R679" s="234">
        <v>31326.83</v>
      </c>
      <c r="S679" s="234">
        <v>15888.119999999999</v>
      </c>
      <c r="T679" s="227" t="s">
        <v>1581</v>
      </c>
      <c r="U679" s="496">
        <v>1214</v>
      </c>
      <c r="V679" s="129" t="s">
        <v>686</v>
      </c>
      <c r="W679" s="158" t="s">
        <v>2760</v>
      </c>
      <c r="X679" s="92" t="s">
        <v>2533</v>
      </c>
      <c r="Y679" s="262">
        <v>3600800094611</v>
      </c>
      <c r="Z679" s="228" t="s">
        <v>1581</v>
      </c>
      <c r="AA679" s="55">
        <v>31794.280000000002</v>
      </c>
      <c r="AB679" s="55">
        <v>30463.83</v>
      </c>
      <c r="AC679" s="59"/>
      <c r="AD679" s="175">
        <v>863</v>
      </c>
      <c r="AE679" s="175"/>
      <c r="AF679" s="59"/>
      <c r="AG679" s="59"/>
      <c r="AH679" s="59"/>
      <c r="AI679" s="59">
        <v>0</v>
      </c>
      <c r="AJ679" s="59"/>
      <c r="AK679" s="59"/>
      <c r="AL679" s="59"/>
      <c r="AM679" s="59"/>
      <c r="AN679" s="59"/>
      <c r="AO679" s="59">
        <v>0</v>
      </c>
      <c r="AP679" s="59"/>
      <c r="AQ679" s="59"/>
      <c r="AR679" s="59"/>
      <c r="AS679" s="59"/>
      <c r="AT679" s="59"/>
      <c r="AU679" s="59"/>
      <c r="AV679" s="147"/>
      <c r="AW679" s="59"/>
      <c r="AX679" s="59">
        <v>0</v>
      </c>
      <c r="AY679" s="59"/>
      <c r="AZ679" s="55">
        <v>467.45</v>
      </c>
      <c r="BA679" s="74">
        <v>0</v>
      </c>
      <c r="BB679" s="55">
        <v>47682.400000000001</v>
      </c>
      <c r="BC679" s="55">
        <v>15888.119999999999</v>
      </c>
      <c r="BD679" s="252"/>
      <c r="BE679" s="170">
        <v>1216</v>
      </c>
      <c r="BF679" s="101" t="s">
        <v>2840</v>
      </c>
      <c r="BG679" s="158" t="s">
        <v>2760</v>
      </c>
      <c r="BH679" s="92" t="s">
        <v>2533</v>
      </c>
      <c r="BI679" s="140">
        <v>30463.83</v>
      </c>
      <c r="BJ679" s="140">
        <v>30463.83</v>
      </c>
      <c r="BK679" s="124">
        <v>0</v>
      </c>
      <c r="BL679" s="158"/>
      <c r="BM679" s="59"/>
      <c r="BN679" s="59"/>
      <c r="BO679" s="59"/>
      <c r="BP679" s="59"/>
      <c r="BQ679" s="370" t="s">
        <v>2866</v>
      </c>
      <c r="BR679" s="387" t="s">
        <v>720</v>
      </c>
      <c r="BS679" s="381" t="s">
        <v>709</v>
      </c>
      <c r="BT679" s="388" t="s">
        <v>679</v>
      </c>
      <c r="BU679" s="388" t="s">
        <v>679</v>
      </c>
      <c r="BV679" s="388" t="s">
        <v>1581</v>
      </c>
      <c r="BW679" s="389">
        <v>60160</v>
      </c>
      <c r="BX679" s="389" t="s">
        <v>2867</v>
      </c>
      <c r="BY679" s="23"/>
      <c r="BZ679" s="475">
        <v>88</v>
      </c>
      <c r="CA679" s="320" t="b">
        <f>EXACT(A679,CH679)</f>
        <v>1</v>
      </c>
      <c r="CB679" s="318" t="b">
        <f>EXACT(D679,CF679)</f>
        <v>1</v>
      </c>
      <c r="CC679" s="318" t="b">
        <f>EXACT(E679,CG679)</f>
        <v>1</v>
      </c>
      <c r="CD679" s="502">
        <f>+S678-BC678</f>
        <v>0</v>
      </c>
      <c r="CE679" s="17" t="s">
        <v>686</v>
      </c>
      <c r="CF679" s="157" t="s">
        <v>2760</v>
      </c>
      <c r="CG679" s="99" t="s">
        <v>2533</v>
      </c>
      <c r="CH679" s="275">
        <v>3600800094611</v>
      </c>
      <c r="CI679" s="447"/>
      <c r="CJ679" s="17"/>
      <c r="CK679" s="276"/>
      <c r="CM679" s="273"/>
      <c r="CN679" s="17"/>
      <c r="CO679" s="157"/>
    </row>
    <row r="680" spans="1:93" s="51" customFormat="1">
      <c r="A680" s="452" t="s">
        <v>7808</v>
      </c>
      <c r="B680" s="83" t="s">
        <v>709</v>
      </c>
      <c r="C680" s="129" t="s">
        <v>686</v>
      </c>
      <c r="D680" s="158" t="s">
        <v>7693</v>
      </c>
      <c r="E680" s="92" t="s">
        <v>7694</v>
      </c>
      <c r="F680" s="452" t="s">
        <v>7808</v>
      </c>
      <c r="G680" s="59" t="s">
        <v>1580</v>
      </c>
      <c r="H680" s="449" t="s">
        <v>7923</v>
      </c>
      <c r="I680" s="234">
        <v>49126.2</v>
      </c>
      <c r="J680" s="234">
        <v>0</v>
      </c>
      <c r="K680" s="234">
        <v>0</v>
      </c>
      <c r="L680" s="234">
        <v>0</v>
      </c>
      <c r="M680" s="85">
        <v>0</v>
      </c>
      <c r="N680" s="85">
        <v>0</v>
      </c>
      <c r="O680" s="234">
        <v>0</v>
      </c>
      <c r="P680" s="234">
        <v>1680.28</v>
      </c>
      <c r="Q680" s="234">
        <v>0</v>
      </c>
      <c r="R680" s="234">
        <v>32187.599999999999</v>
      </c>
      <c r="S680" s="234">
        <v>15258.32</v>
      </c>
      <c r="T680" s="227" t="s">
        <v>1581</v>
      </c>
      <c r="U680" s="496">
        <v>646</v>
      </c>
      <c r="V680" s="129" t="s">
        <v>686</v>
      </c>
      <c r="W680" s="158" t="s">
        <v>7693</v>
      </c>
      <c r="X680" s="92" t="s">
        <v>7694</v>
      </c>
      <c r="Y680" s="262" t="s">
        <v>7808</v>
      </c>
      <c r="Z680" s="228" t="s">
        <v>1581</v>
      </c>
      <c r="AA680" s="55">
        <v>33867.879999999997</v>
      </c>
      <c r="AB680" s="55">
        <v>30000</v>
      </c>
      <c r="AC680" s="59"/>
      <c r="AD680" s="175">
        <v>863</v>
      </c>
      <c r="AE680" s="175">
        <v>424</v>
      </c>
      <c r="AF680" s="59">
        <v>900.6</v>
      </c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147"/>
      <c r="AW680" s="59"/>
      <c r="AX680" s="59">
        <v>0</v>
      </c>
      <c r="AY680" s="59"/>
      <c r="AZ680" s="59">
        <v>1680.28</v>
      </c>
      <c r="BA680" s="59">
        <v>0</v>
      </c>
      <c r="BB680" s="59">
        <v>49126.2</v>
      </c>
      <c r="BC680" s="59">
        <v>15258.32</v>
      </c>
      <c r="BD680" s="252"/>
      <c r="BE680" s="170">
        <v>647</v>
      </c>
      <c r="BF680" s="282" t="s">
        <v>8320</v>
      </c>
      <c r="BG680" s="158" t="s">
        <v>7693</v>
      </c>
      <c r="BH680" s="92" t="s">
        <v>7694</v>
      </c>
      <c r="BI680" s="121">
        <v>38640</v>
      </c>
      <c r="BJ680" s="121">
        <v>30000</v>
      </c>
      <c r="BK680" s="121">
        <v>8640</v>
      </c>
      <c r="BL680" s="158"/>
      <c r="BM680" s="59"/>
      <c r="BN680" s="59"/>
      <c r="BO680" s="59"/>
      <c r="BP680" s="48"/>
      <c r="BQ680" s="368" t="s">
        <v>8020</v>
      </c>
      <c r="BR680" s="380">
        <v>7</v>
      </c>
      <c r="BS680" s="381"/>
      <c r="BT680" s="382" t="s">
        <v>1511</v>
      </c>
      <c r="BU680" s="383" t="s">
        <v>46</v>
      </c>
      <c r="BV680" s="384" t="s">
        <v>1581</v>
      </c>
      <c r="BW680" s="384">
        <v>60000</v>
      </c>
      <c r="BX680" s="385"/>
      <c r="BY680" s="23"/>
      <c r="BZ680" s="475">
        <v>1214</v>
      </c>
      <c r="CA680" s="320" t="b">
        <f>EXACT(A680,CH680)</f>
        <v>1</v>
      </c>
      <c r="CB680" s="318" t="b">
        <f>EXACT(D680,CF680)</f>
        <v>1</v>
      </c>
      <c r="CC680" s="318" t="b">
        <f>EXACT(E680,CG680)</f>
        <v>1</v>
      </c>
      <c r="CD680" s="502">
        <f>+S679-BC679</f>
        <v>0</v>
      </c>
      <c r="CE680" s="86" t="s">
        <v>686</v>
      </c>
      <c r="CF680" s="157" t="s">
        <v>7693</v>
      </c>
      <c r="CG680" s="103" t="s">
        <v>7694</v>
      </c>
      <c r="CH680" s="275" t="s">
        <v>7808</v>
      </c>
      <c r="CI680" s="447"/>
      <c r="CJ680" s="17"/>
      <c r="CK680" s="276"/>
      <c r="CL680" s="17"/>
      <c r="CM680" s="273"/>
      <c r="CN680" s="17"/>
      <c r="CO680" s="157"/>
    </row>
    <row r="681" spans="1:93">
      <c r="A681" s="452" t="s">
        <v>4320</v>
      </c>
      <c r="B681" s="83" t="s">
        <v>709</v>
      </c>
      <c r="C681" s="158" t="s">
        <v>672</v>
      </c>
      <c r="D681" s="158" t="s">
        <v>3332</v>
      </c>
      <c r="E681" s="92" t="s">
        <v>317</v>
      </c>
      <c r="F681" s="452" t="s">
        <v>4320</v>
      </c>
      <c r="G681" s="59" t="s">
        <v>1580</v>
      </c>
      <c r="H681" s="449" t="s">
        <v>3437</v>
      </c>
      <c r="I681" s="234">
        <v>31192</v>
      </c>
      <c r="J681" s="234">
        <v>0</v>
      </c>
      <c r="K681" s="234">
        <v>0</v>
      </c>
      <c r="L681" s="234">
        <v>0</v>
      </c>
      <c r="M681" s="85">
        <v>0</v>
      </c>
      <c r="N681" s="85">
        <v>0</v>
      </c>
      <c r="O681" s="234">
        <v>0</v>
      </c>
      <c r="P681" s="234">
        <v>267.93</v>
      </c>
      <c r="Q681" s="234">
        <v>0</v>
      </c>
      <c r="R681" s="234">
        <v>20863</v>
      </c>
      <c r="S681" s="234">
        <v>10061.07</v>
      </c>
      <c r="T681" s="227" t="s">
        <v>1581</v>
      </c>
      <c r="U681" s="496">
        <v>5</v>
      </c>
      <c r="V681" s="129" t="s">
        <v>672</v>
      </c>
      <c r="W681" s="158" t="s">
        <v>3332</v>
      </c>
      <c r="X681" s="92" t="s">
        <v>317</v>
      </c>
      <c r="Y681" s="262">
        <v>3600800094785</v>
      </c>
      <c r="Z681" s="228" t="s">
        <v>1581</v>
      </c>
      <c r="AA681" s="54">
        <v>21130.93</v>
      </c>
      <c r="AB681" s="55">
        <v>20000</v>
      </c>
      <c r="AC681" s="56"/>
      <c r="AD681" s="175">
        <v>863</v>
      </c>
      <c r="AE681" s="175"/>
      <c r="AF681" s="55"/>
      <c r="AG681" s="55"/>
      <c r="AH681" s="55"/>
      <c r="AI681" s="55"/>
      <c r="AJ681" s="55"/>
      <c r="AK681" s="55"/>
      <c r="AL681" s="55"/>
      <c r="AM681" s="57"/>
      <c r="AN681" s="57"/>
      <c r="AO681" s="57"/>
      <c r="AP681" s="57"/>
      <c r="AQ681" s="58">
        <v>0</v>
      </c>
      <c r="AR681" s="58"/>
      <c r="AS681" s="57"/>
      <c r="AT681" s="57"/>
      <c r="AU681" s="57"/>
      <c r="AV681" s="147"/>
      <c r="AW681" s="57"/>
      <c r="AX681" s="57">
        <v>0</v>
      </c>
      <c r="AY681" s="58"/>
      <c r="AZ681" s="58">
        <v>267.93</v>
      </c>
      <c r="BA681" s="74">
        <v>0</v>
      </c>
      <c r="BB681" s="58">
        <v>31192</v>
      </c>
      <c r="BC681" s="58">
        <v>10061.07</v>
      </c>
      <c r="BD681" s="252"/>
      <c r="BE681" s="170">
        <v>5</v>
      </c>
      <c r="BF681" s="101" t="s">
        <v>3522</v>
      </c>
      <c r="BG681" s="158" t="s">
        <v>3332</v>
      </c>
      <c r="BH681" s="92" t="s">
        <v>317</v>
      </c>
      <c r="BI681" s="124">
        <v>25530</v>
      </c>
      <c r="BJ681" s="124">
        <v>20000</v>
      </c>
      <c r="BK681" s="124">
        <v>5530</v>
      </c>
      <c r="BL681" s="158"/>
      <c r="BM681" s="59"/>
      <c r="BN681" s="60"/>
      <c r="BO681" s="60"/>
      <c r="BP681" s="48"/>
      <c r="BQ681" s="368">
        <v>978</v>
      </c>
      <c r="BR681" s="380">
        <v>1</v>
      </c>
      <c r="BS681" s="381" t="s">
        <v>709</v>
      </c>
      <c r="BT681" s="382" t="s">
        <v>679</v>
      </c>
      <c r="BU681" s="383" t="s">
        <v>679</v>
      </c>
      <c r="BV681" s="384" t="s">
        <v>1581</v>
      </c>
      <c r="BW681" s="384">
        <v>60160</v>
      </c>
      <c r="BX681" s="385" t="s">
        <v>3651</v>
      </c>
      <c r="BY681" s="23"/>
      <c r="BZ681" s="495">
        <v>647</v>
      </c>
      <c r="CA681" s="320" t="b">
        <f>EXACT(A681,CH681)</f>
        <v>1</v>
      </c>
      <c r="CB681" s="318" t="b">
        <f>EXACT(D681,CF681)</f>
        <v>1</v>
      </c>
      <c r="CC681" s="318" t="b">
        <f>EXACT(E681,CG681)</f>
        <v>1</v>
      </c>
      <c r="CD681" s="502">
        <f>+S681-BC681</f>
        <v>0</v>
      </c>
      <c r="CE681" s="17" t="s">
        <v>672</v>
      </c>
      <c r="CF681" s="157" t="s">
        <v>3332</v>
      </c>
      <c r="CG681" s="99" t="s">
        <v>317</v>
      </c>
      <c r="CH681" s="311">
        <v>3600800094785</v>
      </c>
      <c r="CM681" s="273"/>
      <c r="CO681" s="158"/>
    </row>
    <row r="682" spans="1:93">
      <c r="A682" s="452" t="s">
        <v>4671</v>
      </c>
      <c r="B682" s="83" t="s">
        <v>709</v>
      </c>
      <c r="C682" s="129" t="s">
        <v>686</v>
      </c>
      <c r="D682" s="158" t="s">
        <v>355</v>
      </c>
      <c r="E682" s="92" t="s">
        <v>1404</v>
      </c>
      <c r="F682" s="452" t="s">
        <v>4671</v>
      </c>
      <c r="G682" s="59" t="s">
        <v>1580</v>
      </c>
      <c r="H682" s="449" t="s">
        <v>1009</v>
      </c>
      <c r="I682" s="234">
        <v>24148.799999999999</v>
      </c>
      <c r="J682" s="234">
        <v>0</v>
      </c>
      <c r="K682" s="234">
        <v>114.6</v>
      </c>
      <c r="L682" s="234">
        <v>0</v>
      </c>
      <c r="M682" s="85">
        <v>2221</v>
      </c>
      <c r="N682" s="85">
        <v>0</v>
      </c>
      <c r="O682" s="234">
        <v>0</v>
      </c>
      <c r="P682" s="234">
        <v>32.549999999999997</v>
      </c>
      <c r="Q682" s="234">
        <v>0</v>
      </c>
      <c r="R682" s="234">
        <v>5242</v>
      </c>
      <c r="S682" s="234">
        <v>21209.85</v>
      </c>
      <c r="T682" s="227" t="s">
        <v>1581</v>
      </c>
      <c r="U682" s="496">
        <v>949</v>
      </c>
      <c r="V682" s="129" t="s">
        <v>686</v>
      </c>
      <c r="W682" s="158" t="s">
        <v>355</v>
      </c>
      <c r="X682" s="92" t="s">
        <v>1404</v>
      </c>
      <c r="Y682" s="261">
        <v>3600800095501</v>
      </c>
      <c r="Z682" s="228" t="s">
        <v>1581</v>
      </c>
      <c r="AA682" s="55">
        <v>5274.55</v>
      </c>
      <c r="AB682" s="55">
        <v>3955</v>
      </c>
      <c r="AC682" s="59"/>
      <c r="AD682" s="175">
        <v>863</v>
      </c>
      <c r="AE682" s="175">
        <v>424</v>
      </c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148"/>
      <c r="AW682" s="59"/>
      <c r="AX682" s="59">
        <v>0</v>
      </c>
      <c r="AY682" s="59"/>
      <c r="AZ682" s="55">
        <v>32.549999999999997</v>
      </c>
      <c r="BA682" s="74">
        <v>0</v>
      </c>
      <c r="BB682" s="55">
        <v>26484.399999999998</v>
      </c>
      <c r="BC682" s="55">
        <v>21209.85</v>
      </c>
      <c r="BD682" s="252"/>
      <c r="BE682" s="170">
        <v>950</v>
      </c>
      <c r="BF682" s="101" t="s">
        <v>2291</v>
      </c>
      <c r="BG682" s="158" t="s">
        <v>355</v>
      </c>
      <c r="BH682" s="92" t="s">
        <v>1404</v>
      </c>
      <c r="BI682" s="140">
        <v>3955</v>
      </c>
      <c r="BJ682" s="140">
        <v>3955</v>
      </c>
      <c r="BK682" s="124">
        <v>0</v>
      </c>
      <c r="BL682" s="158"/>
      <c r="BM682" s="59"/>
      <c r="BN682" s="59"/>
      <c r="BO682" s="59"/>
      <c r="BP682" s="59"/>
      <c r="BQ682" s="369" t="s">
        <v>1575</v>
      </c>
      <c r="BR682" s="380">
        <v>7</v>
      </c>
      <c r="BS682" s="381" t="s">
        <v>51</v>
      </c>
      <c r="BT682" s="383" t="s">
        <v>679</v>
      </c>
      <c r="BU682" s="383" t="s">
        <v>679</v>
      </c>
      <c r="BV682" s="383" t="s">
        <v>1581</v>
      </c>
      <c r="BW682" s="383">
        <v>60160</v>
      </c>
      <c r="BX682" s="385" t="s">
        <v>1576</v>
      </c>
      <c r="BZ682" s="495">
        <v>5</v>
      </c>
      <c r="CA682" s="320" t="b">
        <f>EXACT(A682,CH682)</f>
        <v>1</v>
      </c>
      <c r="CB682" s="318" t="b">
        <f>EXACT(D682,CF682)</f>
        <v>1</v>
      </c>
      <c r="CC682" s="318" t="b">
        <f>EXACT(E682,CG682)</f>
        <v>1</v>
      </c>
      <c r="CD682" s="502">
        <f>+S681-BC681</f>
        <v>0</v>
      </c>
      <c r="CE682" s="17" t="s">
        <v>686</v>
      </c>
      <c r="CF682" s="17" t="s">
        <v>355</v>
      </c>
      <c r="CG682" s="103" t="s">
        <v>1404</v>
      </c>
      <c r="CH682" s="275">
        <v>3600800095501</v>
      </c>
    </row>
    <row r="683" spans="1:93">
      <c r="A683" s="452" t="s">
        <v>4393</v>
      </c>
      <c r="B683" s="83" t="s">
        <v>709</v>
      </c>
      <c r="C683" s="129" t="s">
        <v>686</v>
      </c>
      <c r="D683" s="158" t="s">
        <v>2522</v>
      </c>
      <c r="E683" s="92" t="s">
        <v>562</v>
      </c>
      <c r="F683" s="452" t="s">
        <v>4393</v>
      </c>
      <c r="G683" s="59" t="s">
        <v>1580</v>
      </c>
      <c r="H683" s="449" t="s">
        <v>3778</v>
      </c>
      <c r="I683" s="234">
        <v>35537.599999999999</v>
      </c>
      <c r="J683" s="234">
        <v>0</v>
      </c>
      <c r="K683" s="234">
        <v>80.55</v>
      </c>
      <c r="L683" s="234">
        <v>0</v>
      </c>
      <c r="M683" s="85">
        <v>1038</v>
      </c>
      <c r="N683" s="85">
        <v>0</v>
      </c>
      <c r="O683" s="234">
        <v>0</v>
      </c>
      <c r="P683" s="234">
        <v>0</v>
      </c>
      <c r="Q683" s="234">
        <v>0</v>
      </c>
      <c r="R683" s="234">
        <v>17542</v>
      </c>
      <c r="S683" s="234">
        <v>19114.150000000001</v>
      </c>
      <c r="T683" s="227" t="s">
        <v>1581</v>
      </c>
      <c r="U683" s="496">
        <v>129</v>
      </c>
      <c r="V683" s="129" t="s">
        <v>686</v>
      </c>
      <c r="W683" s="158" t="s">
        <v>2522</v>
      </c>
      <c r="X683" s="92" t="s">
        <v>562</v>
      </c>
      <c r="Y683" s="262">
        <v>3600800095587</v>
      </c>
      <c r="Z683" s="228" t="s">
        <v>1581</v>
      </c>
      <c r="AA683" s="266">
        <v>17542</v>
      </c>
      <c r="AB683" s="66">
        <v>16155</v>
      </c>
      <c r="AC683" s="65"/>
      <c r="AD683" s="266">
        <v>863</v>
      </c>
      <c r="AE683" s="266">
        <v>424</v>
      </c>
      <c r="AF683" s="65"/>
      <c r="AG683" s="65"/>
      <c r="AH683" s="65"/>
      <c r="AI683" s="65">
        <v>100</v>
      </c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148"/>
      <c r="AW683" s="65"/>
      <c r="AX683" s="65">
        <v>0</v>
      </c>
      <c r="AY683" s="65"/>
      <c r="AZ683" s="65">
        <v>0</v>
      </c>
      <c r="BA683" s="57">
        <v>0</v>
      </c>
      <c r="BB683" s="65">
        <v>36656.15</v>
      </c>
      <c r="BC683" s="65">
        <v>19114.150000000001</v>
      </c>
      <c r="BD683" s="252"/>
      <c r="BE683" s="170">
        <v>129</v>
      </c>
      <c r="BF683" s="282" t="s">
        <v>2588</v>
      </c>
      <c r="BG683" s="158" t="s">
        <v>2522</v>
      </c>
      <c r="BH683" s="92" t="s">
        <v>562</v>
      </c>
      <c r="BI683" s="171">
        <v>16155</v>
      </c>
      <c r="BJ683" s="172">
        <v>16155</v>
      </c>
      <c r="BK683" s="171">
        <v>0</v>
      </c>
      <c r="BL683" s="456"/>
      <c r="BM683" s="48"/>
      <c r="BN683" s="67"/>
      <c r="BO683" s="67"/>
      <c r="BP683" s="59"/>
      <c r="BQ683" s="369" t="s">
        <v>2636</v>
      </c>
      <c r="BR683" s="380" t="s">
        <v>720</v>
      </c>
      <c r="BS683" s="381" t="s">
        <v>709</v>
      </c>
      <c r="BT683" s="383" t="s">
        <v>679</v>
      </c>
      <c r="BU683" s="383" t="s">
        <v>679</v>
      </c>
      <c r="BV683" s="383" t="s">
        <v>1581</v>
      </c>
      <c r="BW683" s="383">
        <v>60160</v>
      </c>
      <c r="BX683" s="385" t="s">
        <v>2637</v>
      </c>
      <c r="BZ683" s="495">
        <v>949</v>
      </c>
      <c r="CA683" s="320" t="b">
        <f>EXACT(A683,CH683)</f>
        <v>1</v>
      </c>
      <c r="CB683" s="318" t="b">
        <f>EXACT(D683,CF683)</f>
        <v>1</v>
      </c>
      <c r="CC683" s="318" t="b">
        <f>EXACT(E683,CG683)</f>
        <v>1</v>
      </c>
      <c r="CD683" s="502">
        <f>+S683-BC683</f>
        <v>0</v>
      </c>
      <c r="CE683" s="17" t="s">
        <v>686</v>
      </c>
      <c r="CF683" s="51" t="s">
        <v>2522</v>
      </c>
      <c r="CG683" s="51" t="s">
        <v>562</v>
      </c>
      <c r="CH683" s="312">
        <v>3600800095587</v>
      </c>
      <c r="CM683" s="273"/>
      <c r="CO683" s="158"/>
    </row>
    <row r="684" spans="1:93" ht="21.95" customHeight="1">
      <c r="A684" s="452" t="s">
        <v>7606</v>
      </c>
      <c r="B684" s="83" t="s">
        <v>709</v>
      </c>
      <c r="C684" s="242" t="s">
        <v>686</v>
      </c>
      <c r="D684" s="425" t="s">
        <v>7603</v>
      </c>
      <c r="E684" s="86" t="s">
        <v>3807</v>
      </c>
      <c r="F684" s="452" t="s">
        <v>7606</v>
      </c>
      <c r="G684" s="59" t="s">
        <v>1580</v>
      </c>
      <c r="H684" s="449" t="s">
        <v>7608</v>
      </c>
      <c r="I684" s="234">
        <v>42675.8</v>
      </c>
      <c r="J684" s="234">
        <v>0</v>
      </c>
      <c r="K684" s="234">
        <v>0</v>
      </c>
      <c r="L684" s="234">
        <v>0</v>
      </c>
      <c r="M684" s="85">
        <v>0</v>
      </c>
      <c r="N684" s="85">
        <v>0</v>
      </c>
      <c r="O684" s="234">
        <v>0</v>
      </c>
      <c r="P684" s="234">
        <v>425.45</v>
      </c>
      <c r="Q684" s="234">
        <v>0</v>
      </c>
      <c r="R684" s="234">
        <v>17052</v>
      </c>
      <c r="S684" s="234">
        <v>25198.350000000002</v>
      </c>
      <c r="T684" s="227" t="s">
        <v>1581</v>
      </c>
      <c r="U684" s="496">
        <v>637</v>
      </c>
      <c r="V684" s="129" t="s">
        <v>686</v>
      </c>
      <c r="W684" s="158" t="s">
        <v>7603</v>
      </c>
      <c r="X684" s="92" t="s">
        <v>3807</v>
      </c>
      <c r="Y684" s="262">
        <v>3600800095595</v>
      </c>
      <c r="Z684" s="228" t="s">
        <v>1581</v>
      </c>
      <c r="AA684" s="55">
        <v>17477.45</v>
      </c>
      <c r="AB684" s="55">
        <v>15565</v>
      </c>
      <c r="AC684" s="59"/>
      <c r="AD684" s="175">
        <v>863</v>
      </c>
      <c r="AE684" s="175">
        <v>424</v>
      </c>
      <c r="AF684" s="59"/>
      <c r="AG684" s="59"/>
      <c r="AH684" s="59"/>
      <c r="AI684" s="59">
        <v>200</v>
      </c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147"/>
      <c r="AW684" s="59"/>
      <c r="AX684" s="59">
        <v>0</v>
      </c>
      <c r="AY684" s="59"/>
      <c r="AZ684" s="55">
        <v>425.45</v>
      </c>
      <c r="BA684" s="74">
        <v>0</v>
      </c>
      <c r="BB684" s="55">
        <v>42675.8</v>
      </c>
      <c r="BC684" s="55">
        <v>25198.350000000002</v>
      </c>
      <c r="BD684" s="252"/>
      <c r="BE684" s="170">
        <v>638</v>
      </c>
      <c r="BF684" s="101" t="s">
        <v>7611</v>
      </c>
      <c r="BG684" s="158" t="s">
        <v>7603</v>
      </c>
      <c r="BH684" s="92" t="s">
        <v>3807</v>
      </c>
      <c r="BI684" s="140">
        <v>15565</v>
      </c>
      <c r="BJ684" s="140">
        <v>15565</v>
      </c>
      <c r="BK684" s="124">
        <v>0</v>
      </c>
      <c r="BL684" s="158"/>
      <c r="BM684" s="59"/>
      <c r="BN684" s="59"/>
      <c r="BO684" s="59"/>
      <c r="BP684" s="48"/>
      <c r="BQ684" s="368">
        <v>532</v>
      </c>
      <c r="BR684" s="380" t="s">
        <v>720</v>
      </c>
      <c r="BS684" s="381" t="s">
        <v>51</v>
      </c>
      <c r="BT684" s="388" t="s">
        <v>679</v>
      </c>
      <c r="BU684" s="388" t="s">
        <v>679</v>
      </c>
      <c r="BV684" s="388" t="s">
        <v>1581</v>
      </c>
      <c r="BW684" s="389" t="s">
        <v>680</v>
      </c>
      <c r="BX684" s="382" t="s">
        <v>7615</v>
      </c>
      <c r="BZ684" s="495">
        <v>129</v>
      </c>
      <c r="CA684" s="320" t="b">
        <f>EXACT(A684,CH684)</f>
        <v>1</v>
      </c>
      <c r="CB684" s="318" t="b">
        <f>EXACT(D684,CF684)</f>
        <v>1</v>
      </c>
      <c r="CC684" s="318" t="b">
        <f>EXACT(E684,CG684)</f>
        <v>1</v>
      </c>
      <c r="CD684" s="502">
        <f>+S683-BC683</f>
        <v>0</v>
      </c>
      <c r="CE684" s="17" t="s">
        <v>686</v>
      </c>
      <c r="CF684" s="157" t="s">
        <v>7603</v>
      </c>
      <c r="CG684" s="103" t="s">
        <v>3807</v>
      </c>
      <c r="CH684" s="275">
        <v>3600800095595</v>
      </c>
      <c r="CI684" s="51"/>
      <c r="CJ684" s="51"/>
      <c r="CM684" s="273"/>
      <c r="CO684" s="455"/>
    </row>
    <row r="685" spans="1:93" ht="21.95" customHeight="1">
      <c r="A685" s="452" t="s">
        <v>4638</v>
      </c>
      <c r="B685" s="83" t="s">
        <v>709</v>
      </c>
      <c r="C685" s="129" t="s">
        <v>686</v>
      </c>
      <c r="D685" s="158" t="s">
        <v>2396</v>
      </c>
      <c r="E685" s="92" t="s">
        <v>2397</v>
      </c>
      <c r="F685" s="452" t="s">
        <v>4638</v>
      </c>
      <c r="G685" s="59" t="s">
        <v>1580</v>
      </c>
      <c r="H685" s="449" t="s">
        <v>2514</v>
      </c>
      <c r="I685" s="234">
        <v>23853.43</v>
      </c>
      <c r="J685" s="234">
        <v>0</v>
      </c>
      <c r="K685" s="234">
        <v>100.2</v>
      </c>
      <c r="L685" s="234">
        <v>0</v>
      </c>
      <c r="M685" s="85">
        <v>954</v>
      </c>
      <c r="N685" s="85">
        <v>0</v>
      </c>
      <c r="O685" s="234">
        <v>0</v>
      </c>
      <c r="P685" s="234">
        <v>0</v>
      </c>
      <c r="Q685" s="234">
        <v>0</v>
      </c>
      <c r="R685" s="234">
        <v>15100</v>
      </c>
      <c r="S685" s="234">
        <v>8099.6000000000022</v>
      </c>
      <c r="T685" s="227" t="s">
        <v>1581</v>
      </c>
      <c r="U685" s="496">
        <v>1010</v>
      </c>
      <c r="V685" s="129" t="s">
        <v>686</v>
      </c>
      <c r="W685" s="158" t="s">
        <v>2396</v>
      </c>
      <c r="X685" s="92" t="s">
        <v>2397</v>
      </c>
      <c r="Y685" s="261">
        <v>3600800096681</v>
      </c>
      <c r="Z685" s="228" t="s">
        <v>1581</v>
      </c>
      <c r="AA685" s="266">
        <v>16808.03</v>
      </c>
      <c r="AB685" s="65">
        <v>15000</v>
      </c>
      <c r="AC685" s="65"/>
      <c r="AD685" s="65"/>
      <c r="AE685" s="65"/>
      <c r="AF685" s="65"/>
      <c r="AG685" s="65"/>
      <c r="AH685" s="65"/>
      <c r="AI685" s="65">
        <v>100</v>
      </c>
      <c r="AJ685" s="65"/>
      <c r="AK685" s="65"/>
      <c r="AL685" s="65"/>
      <c r="AM685" s="65"/>
      <c r="AN685" s="65"/>
      <c r="AO685" s="65">
        <v>0</v>
      </c>
      <c r="AP685" s="65"/>
      <c r="AQ685" s="65"/>
      <c r="AR685" s="65"/>
      <c r="AS685" s="65"/>
      <c r="AT685" s="65"/>
      <c r="AU685" s="65"/>
      <c r="AV685" s="148"/>
      <c r="AW685" s="65"/>
      <c r="AX685" s="65">
        <v>1708.03</v>
      </c>
      <c r="AY685" s="65"/>
      <c r="AZ685" s="65">
        <v>0</v>
      </c>
      <c r="BA685" s="57">
        <v>0</v>
      </c>
      <c r="BB685" s="65">
        <v>24907.63</v>
      </c>
      <c r="BC685" s="65">
        <v>8099.6000000000022</v>
      </c>
      <c r="BD685" s="252"/>
      <c r="BE685" s="170">
        <v>1011</v>
      </c>
      <c r="BF685" s="163" t="s">
        <v>2432</v>
      </c>
      <c r="BG685" s="158" t="s">
        <v>2396</v>
      </c>
      <c r="BH685" s="92" t="s">
        <v>2397</v>
      </c>
      <c r="BI685" s="171">
        <v>19081.330000000002</v>
      </c>
      <c r="BJ685" s="172">
        <v>15000</v>
      </c>
      <c r="BK685" s="171">
        <v>4081.3300000000017</v>
      </c>
      <c r="BL685" s="86"/>
      <c r="BM685" s="48"/>
      <c r="BN685" s="67"/>
      <c r="BO685" s="67"/>
      <c r="BP685" s="48"/>
      <c r="BQ685" s="368" t="s">
        <v>2478</v>
      </c>
      <c r="BR685" s="380" t="s">
        <v>720</v>
      </c>
      <c r="BS685" s="381" t="s">
        <v>709</v>
      </c>
      <c r="BT685" s="382" t="s">
        <v>679</v>
      </c>
      <c r="BU685" s="383" t="s">
        <v>679</v>
      </c>
      <c r="BV685" s="384" t="s">
        <v>1581</v>
      </c>
      <c r="BW685" s="384">
        <v>60160</v>
      </c>
      <c r="BX685" s="385" t="s">
        <v>2479</v>
      </c>
      <c r="BZ685" s="475">
        <v>638</v>
      </c>
      <c r="CA685" s="320" t="b">
        <f>EXACT(A685,CH685)</f>
        <v>1</v>
      </c>
      <c r="CB685" s="318" t="b">
        <f>EXACT(D685,CF685)</f>
        <v>1</v>
      </c>
      <c r="CC685" s="318" t="b">
        <f>EXACT(E685,CG685)</f>
        <v>1</v>
      </c>
      <c r="CD685" s="502">
        <f>+S684-BC684</f>
        <v>0</v>
      </c>
      <c r="CE685" s="17" t="s">
        <v>686</v>
      </c>
      <c r="CF685" s="51" t="s">
        <v>2396</v>
      </c>
      <c r="CG685" s="51" t="s">
        <v>2397</v>
      </c>
      <c r="CH685" s="312">
        <v>3600800096681</v>
      </c>
      <c r="CM685" s="273"/>
      <c r="CO685" s="157"/>
    </row>
    <row r="686" spans="1:93" ht="21.95" customHeight="1">
      <c r="A686" s="452" t="s">
        <v>5050</v>
      </c>
      <c r="B686" s="83" t="s">
        <v>709</v>
      </c>
      <c r="C686" s="237" t="s">
        <v>695</v>
      </c>
      <c r="D686" s="86" t="s">
        <v>2729</v>
      </c>
      <c r="E686" s="92" t="s">
        <v>2730</v>
      </c>
      <c r="F686" s="452" t="s">
        <v>5050</v>
      </c>
      <c r="G686" s="59" t="s">
        <v>1580</v>
      </c>
      <c r="H686" s="449" t="s">
        <v>2783</v>
      </c>
      <c r="I686" s="244">
        <v>24297</v>
      </c>
      <c r="J686" s="310">
        <v>0</v>
      </c>
      <c r="K686" s="81">
        <v>0</v>
      </c>
      <c r="L686" s="81">
        <v>0</v>
      </c>
      <c r="M686" s="85">
        <v>2234</v>
      </c>
      <c r="N686" s="81">
        <v>0</v>
      </c>
      <c r="O686" s="81">
        <v>0</v>
      </c>
      <c r="P686" s="85">
        <v>34.880000000000003</v>
      </c>
      <c r="Q686" s="81">
        <v>0</v>
      </c>
      <c r="R686" s="85">
        <v>1438</v>
      </c>
      <c r="S686" s="81">
        <v>25058.12</v>
      </c>
      <c r="T686" s="227" t="s">
        <v>1581</v>
      </c>
      <c r="U686" s="496">
        <v>702</v>
      </c>
      <c r="V686" s="237" t="s">
        <v>695</v>
      </c>
      <c r="W686" s="86" t="s">
        <v>2729</v>
      </c>
      <c r="X686" s="92" t="s">
        <v>2730</v>
      </c>
      <c r="Y686" s="262">
        <v>3600800097695</v>
      </c>
      <c r="Z686" s="228" t="s">
        <v>1581</v>
      </c>
      <c r="AA686" s="54">
        <v>1472.88</v>
      </c>
      <c r="AB686" s="55">
        <v>575</v>
      </c>
      <c r="AC686" s="56"/>
      <c r="AD686" s="175">
        <v>863</v>
      </c>
      <c r="AE686" s="175"/>
      <c r="AF686" s="55"/>
      <c r="AG686" s="55"/>
      <c r="AH686" s="55"/>
      <c r="AI686" s="55"/>
      <c r="AJ686" s="55"/>
      <c r="AK686" s="55"/>
      <c r="AL686" s="55"/>
      <c r="AM686" s="57"/>
      <c r="AN686" s="57"/>
      <c r="AO686" s="57"/>
      <c r="AP686" s="57"/>
      <c r="AQ686" s="58"/>
      <c r="AR686" s="58"/>
      <c r="AS686" s="57"/>
      <c r="AT686" s="57"/>
      <c r="AU686" s="57"/>
      <c r="AV686" s="147"/>
      <c r="AW686" s="57"/>
      <c r="AX686" s="57">
        <v>0</v>
      </c>
      <c r="AY686" s="58"/>
      <c r="AZ686" s="58">
        <v>34.880000000000003</v>
      </c>
      <c r="BA686" s="74">
        <v>0</v>
      </c>
      <c r="BB686" s="58">
        <v>26531</v>
      </c>
      <c r="BC686" s="58">
        <v>25058.12</v>
      </c>
      <c r="BD686" s="252"/>
      <c r="BE686" s="170">
        <v>703</v>
      </c>
      <c r="BF686" s="101" t="s">
        <v>7081</v>
      </c>
      <c r="BG686" s="158" t="s">
        <v>2729</v>
      </c>
      <c r="BH686" s="92" t="s">
        <v>2730</v>
      </c>
      <c r="BI686" s="124">
        <v>575</v>
      </c>
      <c r="BJ686" s="124">
        <v>575</v>
      </c>
      <c r="BK686" s="124">
        <v>0</v>
      </c>
      <c r="BL686" s="158"/>
      <c r="BM686" s="59"/>
      <c r="BN686" s="60"/>
      <c r="BO686" s="60"/>
      <c r="BP686" s="48"/>
      <c r="BQ686" s="368" t="s">
        <v>2940</v>
      </c>
      <c r="BR686" s="380" t="s">
        <v>720</v>
      </c>
      <c r="BS686" s="381" t="s">
        <v>709</v>
      </c>
      <c r="BT686" s="382" t="s">
        <v>679</v>
      </c>
      <c r="BU686" s="383" t="s">
        <v>679</v>
      </c>
      <c r="BV686" s="384" t="s">
        <v>1581</v>
      </c>
      <c r="BW686" s="384">
        <v>60160</v>
      </c>
      <c r="BX686" s="385" t="s">
        <v>2941</v>
      </c>
      <c r="BZ686" s="475">
        <v>1010</v>
      </c>
      <c r="CA686" s="320" t="b">
        <f>EXACT(A686,CH686)</f>
        <v>1</v>
      </c>
      <c r="CB686" s="318" t="b">
        <f>EXACT(D686,CF686)</f>
        <v>1</v>
      </c>
      <c r="CC686" s="318" t="b">
        <f>EXACT(E686,CG686)</f>
        <v>1</v>
      </c>
      <c r="CD686" s="502">
        <f>+S685-BC685</f>
        <v>0</v>
      </c>
      <c r="CE686" s="17" t="s">
        <v>695</v>
      </c>
      <c r="CF686" s="17" t="s">
        <v>2729</v>
      </c>
      <c r="CG686" s="103" t="s">
        <v>2730</v>
      </c>
      <c r="CH686" s="275">
        <v>3600800097695</v>
      </c>
      <c r="CL686" s="51"/>
      <c r="CM686" s="273"/>
      <c r="CO686" s="364"/>
    </row>
    <row r="687" spans="1:93">
      <c r="A687" s="452" t="s">
        <v>4933</v>
      </c>
      <c r="B687" s="83" t="s">
        <v>709</v>
      </c>
      <c r="C687" s="129" t="s">
        <v>672</v>
      </c>
      <c r="D687" s="158" t="s">
        <v>3373</v>
      </c>
      <c r="E687" s="92" t="s">
        <v>3374</v>
      </c>
      <c r="F687" s="452" t="s">
        <v>4933</v>
      </c>
      <c r="G687" s="59" t="s">
        <v>1580</v>
      </c>
      <c r="H687" s="449" t="s">
        <v>3469</v>
      </c>
      <c r="I687" s="234">
        <v>41648</v>
      </c>
      <c r="J687" s="234">
        <v>0</v>
      </c>
      <c r="K687" s="234">
        <v>56.63</v>
      </c>
      <c r="L687" s="234">
        <v>0</v>
      </c>
      <c r="M687" s="85">
        <v>0</v>
      </c>
      <c r="N687" s="85">
        <v>0</v>
      </c>
      <c r="O687" s="234">
        <v>0</v>
      </c>
      <c r="P687" s="234">
        <v>1.89</v>
      </c>
      <c r="Q687" s="234">
        <v>0</v>
      </c>
      <c r="R687" s="234">
        <v>10433.24</v>
      </c>
      <c r="S687" s="234">
        <v>31269.5</v>
      </c>
      <c r="T687" s="227" t="s">
        <v>1581</v>
      </c>
      <c r="U687" s="496">
        <v>489</v>
      </c>
      <c r="V687" s="129" t="s">
        <v>672</v>
      </c>
      <c r="W687" s="158" t="s">
        <v>3373</v>
      </c>
      <c r="X687" s="92" t="s">
        <v>3374</v>
      </c>
      <c r="Y687" s="262">
        <v>3600800098241</v>
      </c>
      <c r="Z687" s="228" t="s">
        <v>1581</v>
      </c>
      <c r="AA687" s="54">
        <v>10435.129999999999</v>
      </c>
      <c r="AB687" s="55">
        <v>9146.24</v>
      </c>
      <c r="AC687" s="56"/>
      <c r="AD687" s="175">
        <v>863</v>
      </c>
      <c r="AE687" s="175">
        <v>424</v>
      </c>
      <c r="AF687" s="55"/>
      <c r="AG687" s="55"/>
      <c r="AH687" s="55"/>
      <c r="AI687" s="55"/>
      <c r="AJ687" s="55"/>
      <c r="AK687" s="55"/>
      <c r="AL687" s="55"/>
      <c r="AM687" s="57"/>
      <c r="AN687" s="57"/>
      <c r="AO687" s="57"/>
      <c r="AP687" s="57"/>
      <c r="AQ687" s="58"/>
      <c r="AR687" s="58"/>
      <c r="AS687" s="57"/>
      <c r="AT687" s="57"/>
      <c r="AU687" s="57"/>
      <c r="AV687" s="147"/>
      <c r="AW687" s="57"/>
      <c r="AX687" s="57">
        <v>0</v>
      </c>
      <c r="AY687" s="58"/>
      <c r="AZ687" s="58">
        <v>1.89</v>
      </c>
      <c r="BA687" s="74">
        <v>0</v>
      </c>
      <c r="BB687" s="58">
        <v>41704.629999999997</v>
      </c>
      <c r="BC687" s="58">
        <v>31269.5</v>
      </c>
      <c r="BD687" s="252"/>
      <c r="BE687" s="170">
        <v>490</v>
      </c>
      <c r="BF687" s="101" t="s">
        <v>3552</v>
      </c>
      <c r="BG687" s="158" t="s">
        <v>3373</v>
      </c>
      <c r="BH687" s="92" t="s">
        <v>3374</v>
      </c>
      <c r="BI687" s="124">
        <v>9146.24</v>
      </c>
      <c r="BJ687" s="124">
        <v>9146.24</v>
      </c>
      <c r="BK687" s="124">
        <v>0</v>
      </c>
      <c r="BL687" s="158"/>
      <c r="BM687" s="59"/>
      <c r="BN687" s="60"/>
      <c r="BO687" s="60"/>
      <c r="BP687" s="48"/>
      <c r="BQ687" s="368">
        <v>86</v>
      </c>
      <c r="BR687" s="380" t="s">
        <v>709</v>
      </c>
      <c r="BS687" s="381" t="s">
        <v>3730</v>
      </c>
      <c r="BT687" s="382" t="s">
        <v>679</v>
      </c>
      <c r="BU687" s="383" t="s">
        <v>679</v>
      </c>
      <c r="BV687" s="384" t="s">
        <v>1581</v>
      </c>
      <c r="BW687" s="384">
        <v>60160</v>
      </c>
      <c r="BX687" s="385" t="s">
        <v>3712</v>
      </c>
      <c r="BY687" s="84"/>
      <c r="BZ687" s="475">
        <v>702</v>
      </c>
      <c r="CA687" s="320" t="b">
        <f>EXACT(A687,CH687)</f>
        <v>1</v>
      </c>
      <c r="CB687" s="318" t="b">
        <f>EXACT(D687,CF687)</f>
        <v>1</v>
      </c>
      <c r="CC687" s="318" t="b">
        <f>EXACT(E687,CG687)</f>
        <v>1</v>
      </c>
      <c r="CD687" s="502">
        <f>+S686-BC686</f>
        <v>0</v>
      </c>
      <c r="CE687" s="17" t="s">
        <v>672</v>
      </c>
      <c r="CF687" s="17" t="s">
        <v>3373</v>
      </c>
      <c r="CG687" s="103" t="s">
        <v>3374</v>
      </c>
      <c r="CH687" s="275">
        <v>3600800098241</v>
      </c>
      <c r="CM687" s="273"/>
      <c r="CO687" s="157"/>
    </row>
    <row r="688" spans="1:93">
      <c r="A688" s="452" t="s">
        <v>7773</v>
      </c>
      <c r="B688" s="83" t="s">
        <v>709</v>
      </c>
      <c r="C688" s="129" t="s">
        <v>672</v>
      </c>
      <c r="D688" s="158" t="s">
        <v>7647</v>
      </c>
      <c r="E688" s="92" t="s">
        <v>356</v>
      </c>
      <c r="F688" s="452" t="s">
        <v>7773</v>
      </c>
      <c r="G688" s="59" t="s">
        <v>1580</v>
      </c>
      <c r="H688" s="449" t="s">
        <v>7887</v>
      </c>
      <c r="I688" s="234">
        <v>56612.800000000003</v>
      </c>
      <c r="J688" s="234">
        <v>0</v>
      </c>
      <c r="K688" s="234">
        <v>0</v>
      </c>
      <c r="L688" s="234">
        <v>0</v>
      </c>
      <c r="M688" s="85">
        <v>0</v>
      </c>
      <c r="N688" s="85">
        <v>0</v>
      </c>
      <c r="O688" s="234">
        <v>0</v>
      </c>
      <c r="P688" s="234">
        <v>1890.57</v>
      </c>
      <c r="Q688" s="234">
        <v>0</v>
      </c>
      <c r="R688" s="234">
        <v>33911</v>
      </c>
      <c r="S688" s="234">
        <v>17638.11</v>
      </c>
      <c r="T688" s="227" t="s">
        <v>1581</v>
      </c>
      <c r="U688" s="496">
        <v>182</v>
      </c>
      <c r="V688" s="129" t="s">
        <v>672</v>
      </c>
      <c r="W688" s="158" t="s">
        <v>7647</v>
      </c>
      <c r="X688" s="92" t="s">
        <v>356</v>
      </c>
      <c r="Y688" s="263" t="s">
        <v>7773</v>
      </c>
      <c r="Z688" s="228" t="s">
        <v>1581</v>
      </c>
      <c r="AA688" s="266">
        <v>38974.69</v>
      </c>
      <c r="AB688" s="65">
        <v>31700</v>
      </c>
      <c r="AC688" s="65"/>
      <c r="AD688" s="65">
        <v>863</v>
      </c>
      <c r="AE688" s="65">
        <v>848</v>
      </c>
      <c r="AF688" s="65"/>
      <c r="AG688" s="65"/>
      <c r="AH688" s="65"/>
      <c r="AI688" s="65">
        <v>500</v>
      </c>
      <c r="AJ688" s="65"/>
      <c r="AK688" s="65"/>
      <c r="AL688" s="65"/>
      <c r="AM688" s="65"/>
      <c r="AN688" s="65"/>
      <c r="AO688" s="65">
        <v>0</v>
      </c>
      <c r="AP688" s="65"/>
      <c r="AQ688" s="65"/>
      <c r="AR688" s="65"/>
      <c r="AS688" s="65"/>
      <c r="AT688" s="65"/>
      <c r="AU688" s="65"/>
      <c r="AV688" s="148"/>
      <c r="AW688" s="65"/>
      <c r="AX688" s="65">
        <v>3173.12</v>
      </c>
      <c r="AY688" s="65"/>
      <c r="AZ688" s="65">
        <v>1890.57</v>
      </c>
      <c r="BA688" s="57">
        <v>0</v>
      </c>
      <c r="BB688" s="65">
        <v>56612.800000000003</v>
      </c>
      <c r="BC688" s="65">
        <v>17638.11</v>
      </c>
      <c r="BD688" s="252"/>
      <c r="BE688" s="170">
        <v>182</v>
      </c>
      <c r="BF688" s="163" t="s">
        <v>8281</v>
      </c>
      <c r="BG688" s="158" t="s">
        <v>7647</v>
      </c>
      <c r="BH688" s="92" t="s">
        <v>356</v>
      </c>
      <c r="BI688" s="171">
        <v>31700</v>
      </c>
      <c r="BJ688" s="172">
        <v>31700</v>
      </c>
      <c r="BK688" s="171">
        <v>0</v>
      </c>
      <c r="BL688" s="86"/>
      <c r="BM688" s="48"/>
      <c r="BN688" s="67"/>
      <c r="BO688" s="67"/>
      <c r="BP688" s="48"/>
      <c r="BQ688" s="368" t="s">
        <v>8069</v>
      </c>
      <c r="BR688" s="380">
        <v>7</v>
      </c>
      <c r="BS688" s="381" t="s">
        <v>709</v>
      </c>
      <c r="BT688" s="383" t="s">
        <v>679</v>
      </c>
      <c r="BU688" s="383" t="s">
        <v>945</v>
      </c>
      <c r="BV688" s="383" t="s">
        <v>128</v>
      </c>
      <c r="BW688" s="383">
        <v>60160</v>
      </c>
      <c r="BX688" s="385" t="s">
        <v>8070</v>
      </c>
      <c r="BZ688" s="475">
        <v>490</v>
      </c>
      <c r="CA688" s="320" t="b">
        <f>EXACT(A688,CH688)</f>
        <v>1</v>
      </c>
      <c r="CB688" s="318" t="b">
        <f>EXACT(D688,CF688)</f>
        <v>1</v>
      </c>
      <c r="CC688" s="318" t="b">
        <f>EXACT(E688,CG688)</f>
        <v>1</v>
      </c>
      <c r="CD688" s="502">
        <f>+S688-BC688</f>
        <v>0</v>
      </c>
      <c r="CE688" s="17" t="s">
        <v>672</v>
      </c>
      <c r="CF688" s="17" t="s">
        <v>7647</v>
      </c>
      <c r="CG688" s="103" t="s">
        <v>356</v>
      </c>
      <c r="CH688" s="275" t="s">
        <v>7773</v>
      </c>
      <c r="CJ688" s="51"/>
      <c r="CM688" s="273"/>
      <c r="CO688" s="157"/>
    </row>
    <row r="689" spans="1:93">
      <c r="A689" s="452" t="s">
        <v>4657</v>
      </c>
      <c r="B689" s="83" t="s">
        <v>709</v>
      </c>
      <c r="C689" s="129" t="s">
        <v>672</v>
      </c>
      <c r="D689" s="158" t="s">
        <v>175</v>
      </c>
      <c r="E689" s="92" t="s">
        <v>356</v>
      </c>
      <c r="F689" s="452" t="s">
        <v>4657</v>
      </c>
      <c r="G689" s="59" t="s">
        <v>1580</v>
      </c>
      <c r="H689" s="449" t="s">
        <v>1016</v>
      </c>
      <c r="I689" s="234">
        <v>11206</v>
      </c>
      <c r="J689" s="234">
        <v>0</v>
      </c>
      <c r="K689" s="234">
        <v>67.13</v>
      </c>
      <c r="L689" s="234">
        <v>0</v>
      </c>
      <c r="M689" s="85">
        <v>2556</v>
      </c>
      <c r="N689" s="85">
        <v>4310</v>
      </c>
      <c r="O689" s="234">
        <v>0</v>
      </c>
      <c r="P689" s="234">
        <v>0</v>
      </c>
      <c r="Q689" s="234">
        <v>0</v>
      </c>
      <c r="R689" s="234">
        <v>3842</v>
      </c>
      <c r="S689" s="234">
        <v>14297.129999999997</v>
      </c>
      <c r="T689" s="227" t="s">
        <v>1581</v>
      </c>
      <c r="U689" s="496">
        <v>984</v>
      </c>
      <c r="V689" s="129" t="s">
        <v>672</v>
      </c>
      <c r="W689" s="158" t="s">
        <v>175</v>
      </c>
      <c r="X689" s="92" t="s">
        <v>356</v>
      </c>
      <c r="Y689" s="261">
        <v>3600800099191</v>
      </c>
      <c r="Z689" s="228" t="s">
        <v>1581</v>
      </c>
      <c r="AA689" s="54">
        <v>3842</v>
      </c>
      <c r="AB689" s="55">
        <v>2555</v>
      </c>
      <c r="AC689" s="56"/>
      <c r="AD689" s="175">
        <v>863</v>
      </c>
      <c r="AE689" s="175">
        <v>424</v>
      </c>
      <c r="AF689" s="55"/>
      <c r="AG689" s="55"/>
      <c r="AH689" s="55"/>
      <c r="AI689" s="55"/>
      <c r="AJ689" s="55"/>
      <c r="AK689" s="55"/>
      <c r="AL689" s="55"/>
      <c r="AM689" s="57"/>
      <c r="AN689" s="57"/>
      <c r="AO689" s="57"/>
      <c r="AP689" s="57"/>
      <c r="AQ689" s="58"/>
      <c r="AR689" s="57"/>
      <c r="AS689" s="57"/>
      <c r="AT689" s="57"/>
      <c r="AU689" s="57"/>
      <c r="AV689" s="147"/>
      <c r="AW689" s="57"/>
      <c r="AX689" s="57">
        <v>0</v>
      </c>
      <c r="AY689" s="58"/>
      <c r="AZ689" s="58">
        <v>0</v>
      </c>
      <c r="BA689" s="74">
        <v>0</v>
      </c>
      <c r="BB689" s="58">
        <v>18139.129999999997</v>
      </c>
      <c r="BC689" s="58">
        <v>14297.129999999997</v>
      </c>
      <c r="BD689" s="252"/>
      <c r="BE689" s="170">
        <v>985</v>
      </c>
      <c r="BF689" s="229" t="s">
        <v>2297</v>
      </c>
      <c r="BG689" s="158" t="s">
        <v>175</v>
      </c>
      <c r="BH689" s="92" t="s">
        <v>356</v>
      </c>
      <c r="BI689" s="124">
        <v>2555</v>
      </c>
      <c r="BJ689" s="124">
        <v>2555</v>
      </c>
      <c r="BK689" s="124">
        <v>0</v>
      </c>
      <c r="BL689" s="158"/>
      <c r="BM689" s="59" t="s">
        <v>792</v>
      </c>
      <c r="BN689" s="60"/>
      <c r="BO689" s="60"/>
      <c r="BP689" s="48"/>
      <c r="BQ689" s="368" t="s">
        <v>357</v>
      </c>
      <c r="BR689" s="380" t="s">
        <v>720</v>
      </c>
      <c r="BS689" s="381" t="s">
        <v>51</v>
      </c>
      <c r="BT689" s="382" t="s">
        <v>679</v>
      </c>
      <c r="BU689" s="383" t="s">
        <v>679</v>
      </c>
      <c r="BV689" s="384" t="s">
        <v>1581</v>
      </c>
      <c r="BW689" s="384">
        <v>60160</v>
      </c>
      <c r="BX689" s="385"/>
      <c r="BY689" s="1"/>
      <c r="BZ689" s="475">
        <v>182</v>
      </c>
      <c r="CA689" s="320" t="b">
        <f>EXACT(A689,CH689)</f>
        <v>1</v>
      </c>
      <c r="CB689" s="318" t="b">
        <f>EXACT(D689,CF689)</f>
        <v>1</v>
      </c>
      <c r="CC689" s="318" t="b">
        <f>EXACT(E689,CG689)</f>
        <v>1</v>
      </c>
      <c r="CD689" s="502">
        <f>+S688-BC688</f>
        <v>0</v>
      </c>
      <c r="CE689" s="51" t="s">
        <v>672</v>
      </c>
      <c r="CF689" s="17" t="s">
        <v>175</v>
      </c>
      <c r="CG689" s="103" t="s">
        <v>356</v>
      </c>
      <c r="CH689" s="275">
        <v>3600800099191</v>
      </c>
      <c r="CI689" s="51"/>
      <c r="CM689" s="273"/>
    </row>
    <row r="690" spans="1:93">
      <c r="A690" s="452" t="s">
        <v>4690</v>
      </c>
      <c r="B690" s="83" t="s">
        <v>709</v>
      </c>
      <c r="C690" s="129" t="s">
        <v>686</v>
      </c>
      <c r="D690" s="158" t="s">
        <v>355</v>
      </c>
      <c r="E690" s="92" t="s">
        <v>356</v>
      </c>
      <c r="F690" s="452" t="s">
        <v>4690</v>
      </c>
      <c r="G690" s="59" t="s">
        <v>1580</v>
      </c>
      <c r="H690" s="449" t="s">
        <v>1006</v>
      </c>
      <c r="I690" s="234">
        <v>10358.4</v>
      </c>
      <c r="J690" s="234">
        <v>0</v>
      </c>
      <c r="K690" s="234">
        <v>75.150000000000006</v>
      </c>
      <c r="L690" s="234">
        <v>0</v>
      </c>
      <c r="M690" s="85">
        <v>2362</v>
      </c>
      <c r="N690" s="85">
        <v>3984</v>
      </c>
      <c r="O690" s="234">
        <v>0</v>
      </c>
      <c r="P690" s="234">
        <v>0</v>
      </c>
      <c r="Q690" s="234">
        <v>0</v>
      </c>
      <c r="R690" s="234">
        <v>2802</v>
      </c>
      <c r="S690" s="234">
        <v>13977.55</v>
      </c>
      <c r="T690" s="227" t="s">
        <v>1581</v>
      </c>
      <c r="U690" s="496">
        <v>942</v>
      </c>
      <c r="V690" s="129" t="s">
        <v>686</v>
      </c>
      <c r="W690" s="158" t="s">
        <v>355</v>
      </c>
      <c r="X690" s="92" t="s">
        <v>356</v>
      </c>
      <c r="Y690" s="262">
        <v>3600800099205</v>
      </c>
      <c r="Z690" s="228" t="s">
        <v>1581</v>
      </c>
      <c r="AA690" s="54">
        <v>2802</v>
      </c>
      <c r="AB690" s="55">
        <v>1515</v>
      </c>
      <c r="AC690" s="56"/>
      <c r="AD690" s="175">
        <v>863</v>
      </c>
      <c r="AE690" s="175">
        <v>424</v>
      </c>
      <c r="AF690" s="55"/>
      <c r="AG690" s="55"/>
      <c r="AH690" s="55"/>
      <c r="AI690" s="55"/>
      <c r="AJ690" s="55"/>
      <c r="AK690" s="55"/>
      <c r="AL690" s="55"/>
      <c r="AM690" s="57"/>
      <c r="AN690" s="57"/>
      <c r="AO690" s="57"/>
      <c r="AP690" s="57"/>
      <c r="AQ690" s="58"/>
      <c r="AR690" s="58"/>
      <c r="AS690" s="57"/>
      <c r="AT690" s="57"/>
      <c r="AU690" s="57"/>
      <c r="AV690" s="147"/>
      <c r="AW690" s="57"/>
      <c r="AX690" s="57">
        <v>0</v>
      </c>
      <c r="AY690" s="58"/>
      <c r="AZ690" s="58">
        <v>0</v>
      </c>
      <c r="BA690" s="74">
        <v>0</v>
      </c>
      <c r="BB690" s="58">
        <v>16779.55</v>
      </c>
      <c r="BC690" s="58">
        <v>13977.55</v>
      </c>
      <c r="BD690" s="252"/>
      <c r="BE690" s="170">
        <v>943</v>
      </c>
      <c r="BF690" s="101" t="s">
        <v>2288</v>
      </c>
      <c r="BG690" s="158" t="s">
        <v>355</v>
      </c>
      <c r="BH690" s="92" t="s">
        <v>356</v>
      </c>
      <c r="BI690" s="58">
        <v>1515</v>
      </c>
      <c r="BJ690" s="58">
        <v>1515</v>
      </c>
      <c r="BK690" s="58">
        <v>0</v>
      </c>
      <c r="BL690" s="158"/>
      <c r="BM690" s="59" t="s">
        <v>677</v>
      </c>
      <c r="BN690" s="60"/>
      <c r="BO690" s="60"/>
      <c r="BP690" s="59"/>
      <c r="BQ690" s="369" t="s">
        <v>357</v>
      </c>
      <c r="BR690" s="380" t="s">
        <v>720</v>
      </c>
      <c r="BS690" s="381" t="s">
        <v>51</v>
      </c>
      <c r="BT690" s="383" t="s">
        <v>679</v>
      </c>
      <c r="BU690" s="383" t="s">
        <v>679</v>
      </c>
      <c r="BV690" s="383" t="s">
        <v>1581</v>
      </c>
      <c r="BW690" s="383" t="s">
        <v>680</v>
      </c>
      <c r="BX690" s="385" t="s">
        <v>288</v>
      </c>
      <c r="BZ690" s="475">
        <v>984</v>
      </c>
      <c r="CA690" s="320" t="b">
        <f>EXACT(A690,CH690)</f>
        <v>1</v>
      </c>
      <c r="CB690" s="318" t="b">
        <f>EXACT(D690,CF690)</f>
        <v>1</v>
      </c>
      <c r="CC690" s="318" t="b">
        <f>EXACT(E690,CG690)</f>
        <v>1</v>
      </c>
      <c r="CD690" s="502">
        <f>+S689-BC689</f>
        <v>0</v>
      </c>
      <c r="CE690" s="51" t="s">
        <v>686</v>
      </c>
      <c r="CF690" s="51" t="s">
        <v>355</v>
      </c>
      <c r="CG690" s="51" t="s">
        <v>356</v>
      </c>
      <c r="CH690" s="312">
        <v>3600800099205</v>
      </c>
      <c r="CI690" s="51"/>
      <c r="CJ690" s="51"/>
      <c r="CL690" s="51"/>
      <c r="CM690" s="273"/>
      <c r="CO690" s="455"/>
    </row>
    <row r="691" spans="1:93">
      <c r="A691" s="451" t="s">
        <v>5512</v>
      </c>
      <c r="B691" s="83" t="s">
        <v>709</v>
      </c>
      <c r="C691" s="129" t="s">
        <v>672</v>
      </c>
      <c r="D691" s="158" t="s">
        <v>5511</v>
      </c>
      <c r="E691" s="92" t="s">
        <v>356</v>
      </c>
      <c r="F691" s="451" t="s">
        <v>5512</v>
      </c>
      <c r="G691" s="59" t="s">
        <v>1580</v>
      </c>
      <c r="H691" s="449" t="s">
        <v>5513</v>
      </c>
      <c r="I691" s="234">
        <v>55232</v>
      </c>
      <c r="J691" s="234">
        <v>0</v>
      </c>
      <c r="K691" s="234">
        <v>33.979999999999997</v>
      </c>
      <c r="L691" s="234">
        <v>0</v>
      </c>
      <c r="M691" s="85">
        <v>0</v>
      </c>
      <c r="N691" s="85">
        <v>0</v>
      </c>
      <c r="O691" s="234">
        <v>0</v>
      </c>
      <c r="P691" s="234">
        <v>1359.93</v>
      </c>
      <c r="Q691" s="234">
        <v>0</v>
      </c>
      <c r="R691" s="234">
        <v>2842</v>
      </c>
      <c r="S691" s="234">
        <v>51064.05</v>
      </c>
      <c r="T691" s="227" t="s">
        <v>1581</v>
      </c>
      <c r="U691" s="496">
        <v>1247</v>
      </c>
      <c r="V691" s="129" t="s">
        <v>672</v>
      </c>
      <c r="W691" s="158" t="s">
        <v>5511</v>
      </c>
      <c r="X691" s="92" t="s">
        <v>356</v>
      </c>
      <c r="Y691" s="262">
        <v>3600800099213</v>
      </c>
      <c r="Z691" s="228" t="s">
        <v>1581</v>
      </c>
      <c r="AA691" s="55">
        <v>4201.93</v>
      </c>
      <c r="AB691" s="55">
        <v>1555</v>
      </c>
      <c r="AC691" s="59"/>
      <c r="AD691" s="175">
        <v>863</v>
      </c>
      <c r="AE691" s="175">
        <v>424</v>
      </c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148"/>
      <c r="AW691" s="59"/>
      <c r="AX691" s="59">
        <v>0</v>
      </c>
      <c r="AY691" s="59"/>
      <c r="AZ691" s="59">
        <v>1359.93</v>
      </c>
      <c r="BA691" s="59">
        <v>0</v>
      </c>
      <c r="BB691" s="59">
        <v>55265.98</v>
      </c>
      <c r="BC691" s="59">
        <v>51064.05</v>
      </c>
      <c r="BD691" s="252"/>
      <c r="BE691" s="170">
        <v>1249</v>
      </c>
      <c r="BF691" s="282" t="s">
        <v>5648</v>
      </c>
      <c r="BG691" s="158" t="s">
        <v>5511</v>
      </c>
      <c r="BH691" s="92" t="s">
        <v>356</v>
      </c>
      <c r="BI691" s="121">
        <v>1555</v>
      </c>
      <c r="BJ691" s="121">
        <v>1555</v>
      </c>
      <c r="BK691" s="121">
        <v>0</v>
      </c>
      <c r="BL691" s="158"/>
      <c r="BM691" s="59"/>
      <c r="BN691" s="59"/>
      <c r="BO691" s="59"/>
      <c r="BP691" s="59"/>
      <c r="BQ691" s="370" t="s">
        <v>5849</v>
      </c>
      <c r="BR691" s="387" t="s">
        <v>720</v>
      </c>
      <c r="BS691" s="398" t="s">
        <v>709</v>
      </c>
      <c r="BT691" s="388" t="s">
        <v>679</v>
      </c>
      <c r="BU691" s="388" t="s">
        <v>679</v>
      </c>
      <c r="BV691" s="388" t="s">
        <v>1581</v>
      </c>
      <c r="BW691" s="389">
        <v>60160</v>
      </c>
      <c r="BX691" s="385" t="s">
        <v>5850</v>
      </c>
      <c r="BY691" s="76"/>
      <c r="BZ691" s="475">
        <v>942</v>
      </c>
      <c r="CA691" s="320" t="b">
        <f>EXACT(A691,CH691)</f>
        <v>1</v>
      </c>
      <c r="CB691" s="318" t="b">
        <f>EXACT(D691,CF691)</f>
        <v>1</v>
      </c>
      <c r="CC691" s="318" t="b">
        <f>EXACT(E691,CG691)</f>
        <v>1</v>
      </c>
      <c r="CD691" s="502">
        <f>+S690-BC690</f>
        <v>0</v>
      </c>
      <c r="CE691" s="17" t="s">
        <v>672</v>
      </c>
      <c r="CF691" s="157" t="s">
        <v>5511</v>
      </c>
      <c r="CG691" s="103" t="s">
        <v>356</v>
      </c>
      <c r="CH691" s="275">
        <v>3600800099213</v>
      </c>
      <c r="CJ691" s="51"/>
      <c r="CL691" s="51"/>
      <c r="CM691" s="273"/>
      <c r="CO691" s="157"/>
    </row>
    <row r="692" spans="1:93" s="86" customFormat="1">
      <c r="A692" s="451" t="s">
        <v>5154</v>
      </c>
      <c r="B692" s="83" t="s">
        <v>709</v>
      </c>
      <c r="C692" s="237" t="s">
        <v>695</v>
      </c>
      <c r="D692" s="86" t="s">
        <v>5152</v>
      </c>
      <c r="E692" s="92" t="s">
        <v>5153</v>
      </c>
      <c r="F692" s="451" t="s">
        <v>5154</v>
      </c>
      <c r="G692" s="59" t="s">
        <v>1580</v>
      </c>
      <c r="H692" s="449" t="s">
        <v>5155</v>
      </c>
      <c r="I692" s="244">
        <v>54876.6</v>
      </c>
      <c r="J692" s="310">
        <v>0</v>
      </c>
      <c r="K692" s="81">
        <v>57.15</v>
      </c>
      <c r="L692" s="81">
        <v>0</v>
      </c>
      <c r="M692" s="85">
        <v>0</v>
      </c>
      <c r="N692" s="81">
        <v>0</v>
      </c>
      <c r="O692" s="81">
        <v>0</v>
      </c>
      <c r="P692" s="85">
        <v>2285.04</v>
      </c>
      <c r="Q692" s="81">
        <v>0</v>
      </c>
      <c r="R692" s="85">
        <v>5556</v>
      </c>
      <c r="S692" s="81">
        <v>47092.71</v>
      </c>
      <c r="T692" s="227" t="s">
        <v>1581</v>
      </c>
      <c r="U692" s="496">
        <v>2</v>
      </c>
      <c r="V692" s="237" t="s">
        <v>695</v>
      </c>
      <c r="W692" s="86" t="s">
        <v>5152</v>
      </c>
      <c r="X692" s="92" t="s">
        <v>5153</v>
      </c>
      <c r="Y692" s="261">
        <v>3600800101714</v>
      </c>
      <c r="Z692" s="228" t="s">
        <v>1581</v>
      </c>
      <c r="AA692" s="54">
        <v>7841.04</v>
      </c>
      <c r="AB692" s="55">
        <v>3730</v>
      </c>
      <c r="AC692" s="56"/>
      <c r="AD692" s="175">
        <v>1726</v>
      </c>
      <c r="AE692" s="175"/>
      <c r="AF692" s="55">
        <v>0</v>
      </c>
      <c r="AG692" s="55" t="s">
        <v>8975</v>
      </c>
      <c r="AH692" s="55"/>
      <c r="AI692" s="55">
        <v>100</v>
      </c>
      <c r="AJ692" s="55"/>
      <c r="AK692" s="55"/>
      <c r="AL692" s="55"/>
      <c r="AM692" s="57"/>
      <c r="AN692" s="57"/>
      <c r="AO692" s="57"/>
      <c r="AP692" s="57"/>
      <c r="AQ692" s="58"/>
      <c r="AR692" s="58"/>
      <c r="AS692" s="57"/>
      <c r="AT692" s="57"/>
      <c r="AU692" s="57"/>
      <c r="AV692" s="147"/>
      <c r="AW692" s="57"/>
      <c r="AX692" s="57">
        <v>0</v>
      </c>
      <c r="AY692" s="58"/>
      <c r="AZ692" s="58">
        <v>2285.04</v>
      </c>
      <c r="BA692" s="74">
        <v>0</v>
      </c>
      <c r="BB692" s="58">
        <v>54933.75</v>
      </c>
      <c r="BC692" s="58">
        <v>47092.71</v>
      </c>
      <c r="BD692" s="252"/>
      <c r="BE692" s="170">
        <v>2</v>
      </c>
      <c r="BF692" s="101" t="s">
        <v>6978</v>
      </c>
      <c r="BG692" s="158" t="s">
        <v>5152</v>
      </c>
      <c r="BH692" s="92" t="s">
        <v>5153</v>
      </c>
      <c r="BI692" s="124">
        <v>3730</v>
      </c>
      <c r="BJ692" s="124">
        <v>3730</v>
      </c>
      <c r="BK692" s="124">
        <v>0</v>
      </c>
      <c r="BL692" s="158"/>
      <c r="BM692" s="59"/>
      <c r="BN692" s="60"/>
      <c r="BO692" s="60"/>
      <c r="BP692" s="48"/>
      <c r="BQ692" s="368" t="s">
        <v>5656</v>
      </c>
      <c r="BR692" s="380" t="s">
        <v>720</v>
      </c>
      <c r="BS692" s="381" t="s">
        <v>709</v>
      </c>
      <c r="BT692" s="382" t="s">
        <v>679</v>
      </c>
      <c r="BU692" s="383" t="s">
        <v>679</v>
      </c>
      <c r="BV692" s="384" t="s">
        <v>1581</v>
      </c>
      <c r="BW692" s="384">
        <v>60160</v>
      </c>
      <c r="BX692" s="385" t="s">
        <v>5657</v>
      </c>
      <c r="BY692" s="61"/>
      <c r="BZ692" s="495">
        <v>1247</v>
      </c>
      <c r="CA692" s="320" t="b">
        <f>EXACT(A692,CH692)</f>
        <v>1</v>
      </c>
      <c r="CB692" s="318" t="b">
        <f>EXACT(D692,CF692)</f>
        <v>1</v>
      </c>
      <c r="CC692" s="318" t="b">
        <f>EXACT(E692,CG692)</f>
        <v>1</v>
      </c>
      <c r="CD692" s="502">
        <f>+S692-BC692</f>
        <v>0</v>
      </c>
      <c r="CE692" s="17" t="s">
        <v>695</v>
      </c>
      <c r="CF692" s="17" t="s">
        <v>5152</v>
      </c>
      <c r="CG692" s="103" t="s">
        <v>5153</v>
      </c>
      <c r="CH692" s="275">
        <v>3600800101714</v>
      </c>
      <c r="CI692" s="447"/>
      <c r="CJ692" s="17"/>
      <c r="CK692" s="276"/>
      <c r="CL692" s="17"/>
      <c r="CM692" s="17"/>
      <c r="CN692" s="17"/>
      <c r="CO692" s="17"/>
    </row>
    <row r="693" spans="1:93" s="86" customFormat="1">
      <c r="A693" s="452" t="s">
        <v>4548</v>
      </c>
      <c r="B693" s="83" t="s">
        <v>709</v>
      </c>
      <c r="C693" s="129" t="s">
        <v>672</v>
      </c>
      <c r="D693" s="158" t="s">
        <v>1303</v>
      </c>
      <c r="E693" s="92" t="s">
        <v>1304</v>
      </c>
      <c r="F693" s="452" t="s">
        <v>4548</v>
      </c>
      <c r="G693" s="59" t="s">
        <v>1580</v>
      </c>
      <c r="H693" s="449" t="s">
        <v>1053</v>
      </c>
      <c r="I693" s="234">
        <v>10202.200000000001</v>
      </c>
      <c r="J693" s="234">
        <v>0</v>
      </c>
      <c r="K693" s="234">
        <v>107.4</v>
      </c>
      <c r="L693" s="234">
        <v>0</v>
      </c>
      <c r="M693" s="85">
        <v>2144</v>
      </c>
      <c r="N693" s="85">
        <v>0</v>
      </c>
      <c r="O693" s="234">
        <v>0</v>
      </c>
      <c r="P693" s="234">
        <v>0</v>
      </c>
      <c r="Q693" s="234">
        <v>0</v>
      </c>
      <c r="R693" s="234">
        <v>7287</v>
      </c>
      <c r="S693" s="234">
        <v>4220.880000000001</v>
      </c>
      <c r="T693" s="227" t="s">
        <v>1581</v>
      </c>
      <c r="U693" s="496">
        <v>1120</v>
      </c>
      <c r="V693" s="129" t="s">
        <v>672</v>
      </c>
      <c r="W693" s="158" t="s">
        <v>1303</v>
      </c>
      <c r="X693" s="92" t="s">
        <v>1304</v>
      </c>
      <c r="Y693" s="262">
        <v>3600800101781</v>
      </c>
      <c r="Z693" s="228" t="s">
        <v>1581</v>
      </c>
      <c r="AA693" s="266">
        <v>8232.7199999999993</v>
      </c>
      <c r="AB693" s="66">
        <v>6000</v>
      </c>
      <c r="AC693" s="65"/>
      <c r="AD693" s="266">
        <v>863</v>
      </c>
      <c r="AE693" s="266">
        <v>424</v>
      </c>
      <c r="AF693" s="65"/>
      <c r="AG693" s="65"/>
      <c r="AH693" s="65"/>
      <c r="AI693" s="65"/>
      <c r="AJ693" s="65"/>
      <c r="AK693" s="65"/>
      <c r="AL693" s="65"/>
      <c r="AM693" s="65"/>
      <c r="AN693" s="65"/>
      <c r="AO693" s="65">
        <v>0</v>
      </c>
      <c r="AP693" s="65">
        <v>0</v>
      </c>
      <c r="AQ693" s="65"/>
      <c r="AR693" s="65"/>
      <c r="AS693" s="65"/>
      <c r="AT693" s="65"/>
      <c r="AU693" s="65"/>
      <c r="AV693" s="148"/>
      <c r="AW693" s="65"/>
      <c r="AX693" s="65">
        <v>945.72</v>
      </c>
      <c r="AY693" s="66"/>
      <c r="AZ693" s="66">
        <v>0</v>
      </c>
      <c r="BA693" s="74">
        <v>0</v>
      </c>
      <c r="BB693" s="66">
        <v>12453.6</v>
      </c>
      <c r="BC693" s="66">
        <v>4220.880000000001</v>
      </c>
      <c r="BD693" s="252"/>
      <c r="BE693" s="170">
        <v>1121</v>
      </c>
      <c r="BF693" s="101" t="s">
        <v>2339</v>
      </c>
      <c r="BG693" s="158" t="s">
        <v>1303</v>
      </c>
      <c r="BH693" s="92" t="s">
        <v>1304</v>
      </c>
      <c r="BI693" s="169">
        <v>12245.04</v>
      </c>
      <c r="BJ693" s="124">
        <v>6000</v>
      </c>
      <c r="BK693" s="124">
        <v>6245.0400000000009</v>
      </c>
      <c r="BL693" s="158"/>
      <c r="BM693" s="48"/>
      <c r="BN693" s="67"/>
      <c r="BO693" s="67"/>
      <c r="BP693" s="59"/>
      <c r="BQ693" s="370" t="s">
        <v>786</v>
      </c>
      <c r="BR693" s="387" t="s">
        <v>733</v>
      </c>
      <c r="BS693" s="381" t="s">
        <v>51</v>
      </c>
      <c r="BT693" s="388" t="s">
        <v>706</v>
      </c>
      <c r="BU693" s="388" t="s">
        <v>707</v>
      </c>
      <c r="BV693" s="388" t="s">
        <v>1581</v>
      </c>
      <c r="BW693" s="389">
        <v>60220</v>
      </c>
      <c r="BX693" s="389"/>
      <c r="BY693" s="84"/>
      <c r="BZ693" s="475">
        <v>2</v>
      </c>
      <c r="CA693" s="320" t="b">
        <f>EXACT(A693,CH693)</f>
        <v>1</v>
      </c>
      <c r="CB693" s="318" t="b">
        <f>EXACT(D693,CF693)</f>
        <v>1</v>
      </c>
      <c r="CC693" s="318" t="b">
        <f>EXACT(E693,CG693)</f>
        <v>1</v>
      </c>
      <c r="CD693" s="502">
        <f>+S692-BC692</f>
        <v>0</v>
      </c>
      <c r="CE693" s="17" t="s">
        <v>672</v>
      </c>
      <c r="CF693" s="17" t="s">
        <v>1303</v>
      </c>
      <c r="CG693" s="103" t="s">
        <v>1304</v>
      </c>
      <c r="CH693" s="275">
        <v>3600800101781</v>
      </c>
      <c r="CI693" s="447"/>
      <c r="CJ693" s="17"/>
      <c r="CK693" s="276"/>
      <c r="CL693" s="17"/>
      <c r="CM693" s="273"/>
      <c r="CN693" s="17"/>
      <c r="CO693" s="17"/>
    </row>
    <row r="694" spans="1:93" s="86" customFormat="1">
      <c r="A694" s="452" t="s">
        <v>4574</v>
      </c>
      <c r="B694" s="83" t="s">
        <v>709</v>
      </c>
      <c r="C694" s="237" t="s">
        <v>672</v>
      </c>
      <c r="D694" s="86" t="s">
        <v>2755</v>
      </c>
      <c r="E694" s="92" t="s">
        <v>3900</v>
      </c>
      <c r="F694" s="452" t="s">
        <v>4574</v>
      </c>
      <c r="G694" s="59" t="s">
        <v>1580</v>
      </c>
      <c r="H694" s="449" t="s">
        <v>4008</v>
      </c>
      <c r="I694" s="244">
        <v>30958.3</v>
      </c>
      <c r="J694" s="310">
        <v>0</v>
      </c>
      <c r="K694" s="81">
        <v>0</v>
      </c>
      <c r="L694" s="81">
        <v>0</v>
      </c>
      <c r="M694" s="85">
        <v>0</v>
      </c>
      <c r="N694" s="81">
        <v>0</v>
      </c>
      <c r="O694" s="81">
        <v>0</v>
      </c>
      <c r="P694" s="85">
        <v>0</v>
      </c>
      <c r="Q694" s="81">
        <v>0</v>
      </c>
      <c r="R694" s="85">
        <v>9872</v>
      </c>
      <c r="S694" s="81">
        <v>21086.3</v>
      </c>
      <c r="T694" s="227" t="s">
        <v>1581</v>
      </c>
      <c r="U694" s="496">
        <v>1076</v>
      </c>
      <c r="V694" s="237" t="s">
        <v>672</v>
      </c>
      <c r="W694" s="86" t="s">
        <v>2755</v>
      </c>
      <c r="X694" s="92" t="s">
        <v>3900</v>
      </c>
      <c r="Y694" s="262">
        <v>3600800101854</v>
      </c>
      <c r="Z694" s="228" t="s">
        <v>1581</v>
      </c>
      <c r="AA694" s="266">
        <v>9872</v>
      </c>
      <c r="AB694" s="66">
        <v>8385</v>
      </c>
      <c r="AC694" s="65"/>
      <c r="AD694" s="266">
        <v>863</v>
      </c>
      <c r="AE694" s="266">
        <v>424</v>
      </c>
      <c r="AF694" s="65"/>
      <c r="AG694" s="65"/>
      <c r="AH694" s="65"/>
      <c r="AI694" s="65">
        <v>200</v>
      </c>
      <c r="AJ694" s="65"/>
      <c r="AK694" s="65"/>
      <c r="AL694" s="65"/>
      <c r="AM694" s="65"/>
      <c r="AN694" s="65"/>
      <c r="AO694" s="65"/>
      <c r="AP694" s="65"/>
      <c r="AQ694" s="66"/>
      <c r="AR694" s="66"/>
      <c r="AS694" s="65"/>
      <c r="AT694" s="65"/>
      <c r="AU694" s="65"/>
      <c r="AV694" s="148"/>
      <c r="AW694" s="65"/>
      <c r="AX694" s="65">
        <v>0</v>
      </c>
      <c r="AY694" s="66"/>
      <c r="AZ694" s="66">
        <v>0</v>
      </c>
      <c r="BA694" s="74">
        <v>0</v>
      </c>
      <c r="BB694" s="66">
        <v>30958.3</v>
      </c>
      <c r="BC694" s="66">
        <v>21086.3</v>
      </c>
      <c r="BD694" s="252"/>
      <c r="BE694" s="170">
        <v>1077</v>
      </c>
      <c r="BF694" s="101" t="s">
        <v>4102</v>
      </c>
      <c r="BG694" s="158" t="s">
        <v>2755</v>
      </c>
      <c r="BH694" s="92" t="s">
        <v>3900</v>
      </c>
      <c r="BI694" s="169">
        <v>8385</v>
      </c>
      <c r="BJ694" s="124">
        <v>8385</v>
      </c>
      <c r="BK694" s="124">
        <v>0</v>
      </c>
      <c r="BL694" s="158"/>
      <c r="BM694" s="48"/>
      <c r="BN694" s="67"/>
      <c r="BO694" s="67"/>
      <c r="BP694" s="48"/>
      <c r="BQ694" s="368" t="s">
        <v>4169</v>
      </c>
      <c r="BR694" s="380" t="s">
        <v>2182</v>
      </c>
      <c r="BS694" s="381" t="s">
        <v>51</v>
      </c>
      <c r="BT694" s="382" t="s">
        <v>945</v>
      </c>
      <c r="BU694" s="383" t="s">
        <v>945</v>
      </c>
      <c r="BV694" s="384" t="s">
        <v>128</v>
      </c>
      <c r="BW694" s="384">
        <v>60160</v>
      </c>
      <c r="BX694" s="385" t="s">
        <v>4170</v>
      </c>
      <c r="BY694" s="23"/>
      <c r="BZ694" s="495">
        <v>1119</v>
      </c>
      <c r="CA694" s="320" t="b">
        <f>EXACT(A694,CH694)</f>
        <v>1</v>
      </c>
      <c r="CB694" s="318" t="b">
        <f>EXACT(D694,CF694)</f>
        <v>1</v>
      </c>
      <c r="CC694" s="318" t="b">
        <f>EXACT(E694,CG694)</f>
        <v>1</v>
      </c>
      <c r="CD694" s="502">
        <f>+S693-BC693</f>
        <v>0</v>
      </c>
      <c r="CE694" s="86" t="s">
        <v>672</v>
      </c>
      <c r="CF694" s="17" t="s">
        <v>2755</v>
      </c>
      <c r="CG694" s="103" t="s">
        <v>3900</v>
      </c>
      <c r="CH694" s="275">
        <v>3600800101854</v>
      </c>
      <c r="CI694" s="447"/>
      <c r="CJ694" s="17"/>
      <c r="CK694" s="276"/>
      <c r="CL694" s="17"/>
      <c r="CM694" s="273"/>
      <c r="CN694" s="17"/>
      <c r="CO694" s="453"/>
    </row>
    <row r="695" spans="1:93" s="86" customFormat="1">
      <c r="A695" s="511" t="s">
        <v>8567</v>
      </c>
      <c r="B695" s="83" t="s">
        <v>709</v>
      </c>
      <c r="C695" s="237" t="s">
        <v>672</v>
      </c>
      <c r="D695" s="17" t="s">
        <v>8470</v>
      </c>
      <c r="E695" s="75" t="s">
        <v>1382</v>
      </c>
      <c r="F695" s="514" t="s">
        <v>8567</v>
      </c>
      <c r="G695" s="59" t="s">
        <v>1580</v>
      </c>
      <c r="H695" s="98" t="s">
        <v>8663</v>
      </c>
      <c r="I695" s="133">
        <v>26077.19</v>
      </c>
      <c r="J695" s="167">
        <v>0</v>
      </c>
      <c r="K695" s="18">
        <v>0</v>
      </c>
      <c r="L695" s="18">
        <v>0</v>
      </c>
      <c r="M695" s="53">
        <v>0</v>
      </c>
      <c r="N695" s="18">
        <v>0</v>
      </c>
      <c r="O695" s="18">
        <v>0</v>
      </c>
      <c r="P695" s="53">
        <v>0</v>
      </c>
      <c r="Q695" s="18">
        <v>0</v>
      </c>
      <c r="R695" s="53">
        <v>15826</v>
      </c>
      <c r="S695" s="18">
        <v>8063.3099999999977</v>
      </c>
      <c r="T695" s="227" t="s">
        <v>1581</v>
      </c>
      <c r="U695" s="496">
        <v>1349</v>
      </c>
      <c r="V695" s="516" t="s">
        <v>672</v>
      </c>
      <c r="W695" s="17" t="s">
        <v>8470</v>
      </c>
      <c r="X695" s="17" t="s">
        <v>1382</v>
      </c>
      <c r="Y695" s="261">
        <v>3600800103741</v>
      </c>
      <c r="Z695" s="228" t="s">
        <v>1581</v>
      </c>
      <c r="AA695" s="266">
        <v>18013.88</v>
      </c>
      <c r="AB695" s="65">
        <v>11000</v>
      </c>
      <c r="AC695" s="65"/>
      <c r="AD695" s="65">
        <v>1726</v>
      </c>
      <c r="AE695" s="65"/>
      <c r="AF695" s="65"/>
      <c r="AG695" s="65"/>
      <c r="AH695" s="65"/>
      <c r="AI695" s="65">
        <v>3100</v>
      </c>
      <c r="AJ695" s="65"/>
      <c r="AK695" s="65"/>
      <c r="AL695" s="65"/>
      <c r="AM695" s="65"/>
      <c r="AN695" s="65"/>
      <c r="AO695" s="65">
        <v>0</v>
      </c>
      <c r="AP695" s="65"/>
      <c r="AQ695" s="65"/>
      <c r="AR695" s="65"/>
      <c r="AS695" s="65"/>
      <c r="AT695" s="65"/>
      <c r="AU695" s="65"/>
      <c r="AV695" s="148"/>
      <c r="AW695" s="65"/>
      <c r="AX695" s="65">
        <v>2187.88</v>
      </c>
      <c r="AY695" s="65"/>
      <c r="AZ695" s="65">
        <v>0</v>
      </c>
      <c r="BA695" s="57">
        <v>0</v>
      </c>
      <c r="BB695" s="65">
        <v>26077.19</v>
      </c>
      <c r="BC695" s="65">
        <v>8063.3099999999977</v>
      </c>
      <c r="BD695" s="260"/>
      <c r="BE695" s="170">
        <v>1351</v>
      </c>
      <c r="BF695" s="163" t="s">
        <v>8758</v>
      </c>
      <c r="BG695" s="51" t="s">
        <v>8470</v>
      </c>
      <c r="BH695" s="17" t="s">
        <v>1382</v>
      </c>
      <c r="BI695" s="171">
        <v>21300</v>
      </c>
      <c r="BJ695" s="172">
        <v>11000</v>
      </c>
      <c r="BK695" s="171">
        <v>10300</v>
      </c>
      <c r="BL695" s="17"/>
      <c r="BM695" s="48"/>
      <c r="BN695" s="67"/>
      <c r="BO695" s="67"/>
      <c r="BP695" s="48"/>
      <c r="BQ695" s="435" t="s">
        <v>8921</v>
      </c>
      <c r="BR695" s="380">
        <v>7</v>
      </c>
      <c r="BS695" s="381"/>
      <c r="BT695" s="382" t="s">
        <v>679</v>
      </c>
      <c r="BU695" s="383" t="s">
        <v>679</v>
      </c>
      <c r="BV695" s="384" t="s">
        <v>1581</v>
      </c>
      <c r="BW695" s="384">
        <v>60160</v>
      </c>
      <c r="BX695" s="382" t="s">
        <v>8922</v>
      </c>
      <c r="BY695" s="22"/>
      <c r="BZ695" s="495">
        <v>1075</v>
      </c>
      <c r="CA695" s="320" t="b">
        <f>EXACT(A695,CH695)</f>
        <v>1</v>
      </c>
      <c r="CB695" s="318" t="b">
        <f>EXACT(D695,CF695)</f>
        <v>1</v>
      </c>
      <c r="CC695" s="318" t="b">
        <f>EXACT(E695,CG695)</f>
        <v>1</v>
      </c>
      <c r="CD695" s="502">
        <f>+S694-BC694</f>
        <v>0</v>
      </c>
      <c r="CE695" s="17" t="s">
        <v>672</v>
      </c>
      <c r="CF695" s="17" t="s">
        <v>8470</v>
      </c>
      <c r="CG695" s="103" t="s">
        <v>1382</v>
      </c>
      <c r="CH695" s="275">
        <v>3600800103741</v>
      </c>
      <c r="CI695" s="447"/>
      <c r="CJ695" s="17"/>
      <c r="CK695" s="276"/>
      <c r="CL695" s="17"/>
      <c r="CM695" s="273"/>
      <c r="CN695" s="17"/>
      <c r="CO695" s="158"/>
    </row>
    <row r="696" spans="1:93" s="86" customFormat="1">
      <c r="A696" s="452" t="s">
        <v>4467</v>
      </c>
      <c r="B696" s="83" t="s">
        <v>709</v>
      </c>
      <c r="C696" s="129" t="s">
        <v>686</v>
      </c>
      <c r="D696" s="158" t="s">
        <v>450</v>
      </c>
      <c r="E696" s="92" t="s">
        <v>451</v>
      </c>
      <c r="F696" s="452" t="s">
        <v>4467</v>
      </c>
      <c r="G696" s="59" t="s">
        <v>1580</v>
      </c>
      <c r="H696" s="449" t="s">
        <v>1974</v>
      </c>
      <c r="I696" s="234">
        <v>29208</v>
      </c>
      <c r="J696" s="234">
        <v>0</v>
      </c>
      <c r="K696" s="234">
        <v>221.33</v>
      </c>
      <c r="L696" s="234">
        <v>0</v>
      </c>
      <c r="M696" s="85">
        <v>3636</v>
      </c>
      <c r="N696" s="85">
        <v>0</v>
      </c>
      <c r="O696" s="234">
        <v>0</v>
      </c>
      <c r="P696" s="234">
        <v>326.18</v>
      </c>
      <c r="Q696" s="234">
        <v>0</v>
      </c>
      <c r="R696" s="234">
        <v>21242</v>
      </c>
      <c r="S696" s="234">
        <v>10596.470000000001</v>
      </c>
      <c r="T696" s="227" t="s">
        <v>1581</v>
      </c>
      <c r="U696" s="496">
        <v>1185</v>
      </c>
      <c r="V696" s="129" t="s">
        <v>686</v>
      </c>
      <c r="W696" s="158" t="s">
        <v>450</v>
      </c>
      <c r="X696" s="92" t="s">
        <v>451</v>
      </c>
      <c r="Y696" s="262">
        <v>3600800104497</v>
      </c>
      <c r="Z696" s="228" t="s">
        <v>1581</v>
      </c>
      <c r="AA696" s="54">
        <v>22468.86</v>
      </c>
      <c r="AB696" s="55">
        <v>19955</v>
      </c>
      <c r="AC696" s="56"/>
      <c r="AD696" s="175">
        <v>863</v>
      </c>
      <c r="AE696" s="175">
        <v>424</v>
      </c>
      <c r="AF696" s="55"/>
      <c r="AG696" s="55"/>
      <c r="AH696" s="55"/>
      <c r="AI696" s="55"/>
      <c r="AJ696" s="55"/>
      <c r="AK696" s="55"/>
      <c r="AL696" s="55"/>
      <c r="AM696" s="57"/>
      <c r="AN696" s="57"/>
      <c r="AO696" s="57">
        <v>0</v>
      </c>
      <c r="AP696" s="57"/>
      <c r="AQ696" s="58"/>
      <c r="AR696" s="57"/>
      <c r="AS696" s="57"/>
      <c r="AT696" s="57"/>
      <c r="AU696" s="57"/>
      <c r="AV696" s="147"/>
      <c r="AW696" s="57"/>
      <c r="AX696" s="57">
        <v>900.68</v>
      </c>
      <c r="AY696" s="58"/>
      <c r="AZ696" s="58">
        <v>326.18</v>
      </c>
      <c r="BA696" s="74">
        <v>0</v>
      </c>
      <c r="BB696" s="58">
        <v>33065.33</v>
      </c>
      <c r="BC696" s="58">
        <v>10596.470000000001</v>
      </c>
      <c r="BD696" s="252"/>
      <c r="BE696" s="170">
        <v>1187</v>
      </c>
      <c r="BF696" s="101" t="s">
        <v>2361</v>
      </c>
      <c r="BG696" s="158" t="s">
        <v>450</v>
      </c>
      <c r="BH696" s="92" t="s">
        <v>451</v>
      </c>
      <c r="BI696" s="124">
        <v>19955</v>
      </c>
      <c r="BJ696" s="124">
        <v>19955</v>
      </c>
      <c r="BK696" s="124">
        <v>0</v>
      </c>
      <c r="BL696" s="158"/>
      <c r="BM696" s="59"/>
      <c r="BN696" s="60"/>
      <c r="BO696" s="60"/>
      <c r="BP696" s="59"/>
      <c r="BQ696" s="370" t="s">
        <v>1509</v>
      </c>
      <c r="BR696" s="387" t="s">
        <v>720</v>
      </c>
      <c r="BS696" s="381" t="s">
        <v>1510</v>
      </c>
      <c r="BT696" s="388" t="s">
        <v>1511</v>
      </c>
      <c r="BU696" s="388" t="s">
        <v>46</v>
      </c>
      <c r="BV696" s="388" t="s">
        <v>1581</v>
      </c>
      <c r="BW696" s="389">
        <v>60000</v>
      </c>
      <c r="BX696" s="389"/>
      <c r="BY696" s="51"/>
      <c r="BZ696" s="495">
        <v>1349</v>
      </c>
      <c r="CA696" s="320" t="b">
        <f>EXACT(A696,CH696)</f>
        <v>1</v>
      </c>
      <c r="CB696" s="318" t="b">
        <f>EXACT(D696,CF696)</f>
        <v>1</v>
      </c>
      <c r="CC696" s="318" t="b">
        <f>EXACT(E696,CG696)</f>
        <v>1</v>
      </c>
      <c r="CD696" s="502">
        <f>+S695-BC695</f>
        <v>0</v>
      </c>
      <c r="CE696" s="51" t="s">
        <v>686</v>
      </c>
      <c r="CF696" s="17" t="s">
        <v>450</v>
      </c>
      <c r="CG696" s="103" t="s">
        <v>451</v>
      </c>
      <c r="CH696" s="275">
        <v>3600800104497</v>
      </c>
      <c r="CI696" s="447"/>
      <c r="CJ696" s="17"/>
      <c r="CK696" s="276"/>
      <c r="CL696" s="51"/>
      <c r="CM696" s="273"/>
      <c r="CN696" s="17"/>
      <c r="CO696" s="158"/>
    </row>
    <row r="697" spans="1:93">
      <c r="A697" s="452" t="s">
        <v>4383</v>
      </c>
      <c r="B697" s="83" t="s">
        <v>709</v>
      </c>
      <c r="C697" s="129" t="s">
        <v>686</v>
      </c>
      <c r="D697" s="158" t="s">
        <v>563</v>
      </c>
      <c r="E697" s="158" t="s">
        <v>3345</v>
      </c>
      <c r="F697" s="452" t="s">
        <v>4383</v>
      </c>
      <c r="G697" s="59" t="s">
        <v>1580</v>
      </c>
      <c r="H697" s="449" t="s">
        <v>3444</v>
      </c>
      <c r="I697" s="234">
        <v>44277.599999999999</v>
      </c>
      <c r="J697" s="234">
        <v>0</v>
      </c>
      <c r="K697" s="234">
        <v>40.28</v>
      </c>
      <c r="L697" s="234">
        <v>0</v>
      </c>
      <c r="M697" s="85">
        <v>0</v>
      </c>
      <c r="N697" s="85">
        <v>0</v>
      </c>
      <c r="O697" s="234">
        <v>0</v>
      </c>
      <c r="P697" s="234">
        <v>1223.45</v>
      </c>
      <c r="Q697" s="234">
        <v>0</v>
      </c>
      <c r="R697" s="234">
        <v>22863</v>
      </c>
      <c r="S697" s="234">
        <v>13761.429999999997</v>
      </c>
      <c r="T697" s="227" t="s">
        <v>1581</v>
      </c>
      <c r="U697" s="496">
        <v>108</v>
      </c>
      <c r="V697" s="129" t="s">
        <v>686</v>
      </c>
      <c r="W697" s="158" t="s">
        <v>563</v>
      </c>
      <c r="X697" s="158" t="s">
        <v>3345</v>
      </c>
      <c r="Y697" s="262">
        <v>3600800104764</v>
      </c>
      <c r="Z697" s="228" t="s">
        <v>1581</v>
      </c>
      <c r="AA697" s="54">
        <v>30556.45</v>
      </c>
      <c r="AB697" s="55">
        <v>22000</v>
      </c>
      <c r="AC697" s="56"/>
      <c r="AD697" s="175">
        <v>863</v>
      </c>
      <c r="AE697" s="175"/>
      <c r="AF697" s="55"/>
      <c r="AG697" s="55"/>
      <c r="AH697" s="55"/>
      <c r="AI697" s="55"/>
      <c r="AJ697" s="55"/>
      <c r="AK697" s="55"/>
      <c r="AL697" s="55">
        <v>0</v>
      </c>
      <c r="AM697" s="57"/>
      <c r="AN697" s="57"/>
      <c r="AO697" s="57">
        <v>0</v>
      </c>
      <c r="AP697" s="57"/>
      <c r="AQ697" s="58"/>
      <c r="AR697" s="58"/>
      <c r="AS697" s="57"/>
      <c r="AT697" s="57"/>
      <c r="AU697" s="57"/>
      <c r="AV697" s="147"/>
      <c r="AW697" s="57"/>
      <c r="AX697" s="57">
        <v>6470</v>
      </c>
      <c r="AY697" s="58"/>
      <c r="AZ697" s="58">
        <v>1223.45</v>
      </c>
      <c r="BA697" s="74">
        <v>0</v>
      </c>
      <c r="BB697" s="58">
        <v>44317.88</v>
      </c>
      <c r="BC697" s="58">
        <v>13761.429999999997</v>
      </c>
      <c r="BD697" s="252"/>
      <c r="BE697" s="170">
        <v>108</v>
      </c>
      <c r="BF697" s="101" t="s">
        <v>3528</v>
      </c>
      <c r="BG697" s="158" t="s">
        <v>563</v>
      </c>
      <c r="BH697" s="158" t="s">
        <v>3345</v>
      </c>
      <c r="BI697" s="58">
        <v>33917.57</v>
      </c>
      <c r="BJ697" s="58">
        <v>22000</v>
      </c>
      <c r="BK697" s="124">
        <v>11917.57</v>
      </c>
      <c r="BL697" s="158"/>
      <c r="BM697" s="59"/>
      <c r="BN697" s="60"/>
      <c r="BO697" s="60"/>
      <c r="BP697" s="48"/>
      <c r="BQ697" s="368">
        <v>267</v>
      </c>
      <c r="BR697" s="380">
        <v>8</v>
      </c>
      <c r="BS697" s="398" t="s">
        <v>709</v>
      </c>
      <c r="BT697" s="382" t="s">
        <v>707</v>
      </c>
      <c r="BU697" s="383" t="s">
        <v>707</v>
      </c>
      <c r="BV697" s="384" t="s">
        <v>1581</v>
      </c>
      <c r="BW697" s="384">
        <v>60220</v>
      </c>
      <c r="BX697" s="385" t="s">
        <v>3599</v>
      </c>
      <c r="BY697" s="51"/>
      <c r="BZ697" s="495">
        <v>1185</v>
      </c>
      <c r="CA697" s="320" t="b">
        <f>EXACT(A697,CH697)</f>
        <v>1</v>
      </c>
      <c r="CB697" s="318" t="b">
        <f>EXACT(D697,CF697)</f>
        <v>1</v>
      </c>
      <c r="CC697" s="318" t="b">
        <f>EXACT(E697,CG697)</f>
        <v>1</v>
      </c>
      <c r="CD697" s="502">
        <f>+S697-BC697</f>
        <v>0</v>
      </c>
      <c r="CE697" s="17" t="s">
        <v>686</v>
      </c>
      <c r="CF697" s="17" t="s">
        <v>563</v>
      </c>
      <c r="CG697" s="103" t="s">
        <v>3345</v>
      </c>
      <c r="CH697" s="275">
        <v>3600800104764</v>
      </c>
    </row>
    <row r="698" spans="1:93">
      <c r="A698" s="451" t="s">
        <v>5350</v>
      </c>
      <c r="B698" s="83" t="s">
        <v>709</v>
      </c>
      <c r="C698" s="129" t="s">
        <v>686</v>
      </c>
      <c r="D698" s="158" t="s">
        <v>489</v>
      </c>
      <c r="E698" s="92" t="s">
        <v>1656</v>
      </c>
      <c r="F698" s="451" t="s">
        <v>5350</v>
      </c>
      <c r="G698" s="59" t="s">
        <v>1580</v>
      </c>
      <c r="H698" s="449" t="s">
        <v>5351</v>
      </c>
      <c r="I698" s="234">
        <v>52164</v>
      </c>
      <c r="J698" s="234">
        <v>0</v>
      </c>
      <c r="K698" s="234">
        <v>59.63</v>
      </c>
      <c r="L698" s="234">
        <v>0</v>
      </c>
      <c r="M698" s="85">
        <v>0</v>
      </c>
      <c r="N698" s="85">
        <v>0</v>
      </c>
      <c r="O698" s="234">
        <v>0</v>
      </c>
      <c r="P698" s="234">
        <v>2014.03</v>
      </c>
      <c r="Q698" s="234">
        <v>0</v>
      </c>
      <c r="R698" s="234">
        <v>33890.480000000003</v>
      </c>
      <c r="S698" s="234">
        <v>16319.119999999995</v>
      </c>
      <c r="T698" s="227" t="s">
        <v>1581</v>
      </c>
      <c r="U698" s="496">
        <v>699</v>
      </c>
      <c r="V698" s="129" t="s">
        <v>686</v>
      </c>
      <c r="W698" s="158" t="s">
        <v>489</v>
      </c>
      <c r="X698" s="92" t="s">
        <v>1656</v>
      </c>
      <c r="Y698" s="262">
        <v>3600800104837</v>
      </c>
      <c r="Z698" s="228" t="s">
        <v>1581</v>
      </c>
      <c r="AA698" s="266">
        <v>35904.51</v>
      </c>
      <c r="AB698" s="66">
        <v>33366.480000000003</v>
      </c>
      <c r="AC698" s="65"/>
      <c r="AD698" s="266">
        <v>0</v>
      </c>
      <c r="AE698" s="266">
        <v>424</v>
      </c>
      <c r="AF698" s="65"/>
      <c r="AG698" s="65"/>
      <c r="AH698" s="65"/>
      <c r="AI698" s="65">
        <v>100</v>
      </c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148"/>
      <c r="AW698" s="65"/>
      <c r="AX698" s="65">
        <v>0</v>
      </c>
      <c r="AY698" s="65"/>
      <c r="AZ698" s="65">
        <v>2014.03</v>
      </c>
      <c r="BA698" s="57">
        <v>0</v>
      </c>
      <c r="BB698" s="65">
        <v>52223.63</v>
      </c>
      <c r="BC698" s="65">
        <v>16319.119999999995</v>
      </c>
      <c r="BD698" s="252"/>
      <c r="BE698" s="170">
        <v>700</v>
      </c>
      <c r="BF698" s="282" t="s">
        <v>5600</v>
      </c>
      <c r="BG698" s="158" t="s">
        <v>489</v>
      </c>
      <c r="BH698" s="92" t="s">
        <v>1656</v>
      </c>
      <c r="BI698" s="171">
        <v>33366.480000000003</v>
      </c>
      <c r="BJ698" s="172">
        <v>33366.480000000003</v>
      </c>
      <c r="BK698" s="171">
        <v>0</v>
      </c>
      <c r="BL698" s="158"/>
      <c r="BM698" s="48"/>
      <c r="BN698" s="67"/>
      <c r="BO698" s="67"/>
      <c r="BP698" s="59"/>
      <c r="BQ698" s="369" t="s">
        <v>5764</v>
      </c>
      <c r="BR698" s="380" t="s">
        <v>720</v>
      </c>
      <c r="BS698" s="381" t="s">
        <v>709</v>
      </c>
      <c r="BT698" s="382" t="s">
        <v>679</v>
      </c>
      <c r="BU698" s="383" t="s">
        <v>679</v>
      </c>
      <c r="BV698" s="383" t="s">
        <v>1581</v>
      </c>
      <c r="BW698" s="383">
        <v>60160</v>
      </c>
      <c r="BX698" s="389" t="s">
        <v>5765</v>
      </c>
      <c r="BZ698" s="475">
        <v>108</v>
      </c>
      <c r="CA698" s="320" t="b">
        <f>EXACT(A698,CH698)</f>
        <v>1</v>
      </c>
      <c r="CB698" s="318" t="b">
        <f>EXACT(D698,CF698)</f>
        <v>1</v>
      </c>
      <c r="CC698" s="318" t="b">
        <f>EXACT(E698,CG698)</f>
        <v>1</v>
      </c>
      <c r="CD698" s="502">
        <f>+S697-BC697</f>
        <v>0</v>
      </c>
      <c r="CE698" s="17" t="s">
        <v>686</v>
      </c>
      <c r="CF698" s="157" t="s">
        <v>489</v>
      </c>
      <c r="CG698" s="103" t="s">
        <v>1656</v>
      </c>
      <c r="CH698" s="275">
        <v>3600800104837</v>
      </c>
      <c r="CM698" s="273"/>
      <c r="CO698" s="157"/>
    </row>
    <row r="699" spans="1:93">
      <c r="A699" s="452" t="s">
        <v>4531</v>
      </c>
      <c r="B699" s="83" t="s">
        <v>709</v>
      </c>
      <c r="C699" s="238" t="s">
        <v>686</v>
      </c>
      <c r="D699" s="239" t="s">
        <v>3262</v>
      </c>
      <c r="E699" s="240" t="s">
        <v>3263</v>
      </c>
      <c r="F699" s="452" t="s">
        <v>4531</v>
      </c>
      <c r="G699" s="59" t="s">
        <v>1580</v>
      </c>
      <c r="H699" s="449" t="s">
        <v>3264</v>
      </c>
      <c r="I699" s="418">
        <v>26197.03</v>
      </c>
      <c r="J699" s="418">
        <v>0</v>
      </c>
      <c r="K699" s="418">
        <v>59.63</v>
      </c>
      <c r="L699" s="418">
        <v>0</v>
      </c>
      <c r="M699" s="419">
        <v>1047</v>
      </c>
      <c r="N699" s="419">
        <v>0</v>
      </c>
      <c r="O699" s="418">
        <v>0</v>
      </c>
      <c r="P699" s="418">
        <v>0</v>
      </c>
      <c r="Q699" s="418">
        <v>0</v>
      </c>
      <c r="R699" s="418">
        <v>14000</v>
      </c>
      <c r="S699" s="418">
        <v>8813.66</v>
      </c>
      <c r="T699" s="227" t="s">
        <v>1581</v>
      </c>
      <c r="U699" s="496">
        <v>188</v>
      </c>
      <c r="V699" s="238" t="s">
        <v>686</v>
      </c>
      <c r="W699" s="239" t="s">
        <v>3262</v>
      </c>
      <c r="X699" s="240" t="s">
        <v>3263</v>
      </c>
      <c r="Y699" s="261">
        <v>3600800105680</v>
      </c>
      <c r="Z699" s="228" t="s">
        <v>1581</v>
      </c>
      <c r="AA699" s="266">
        <v>18490</v>
      </c>
      <c r="AB699" s="66">
        <v>14000</v>
      </c>
      <c r="AC699" s="65"/>
      <c r="AD699" s="266"/>
      <c r="AE699" s="266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>
        <v>0</v>
      </c>
      <c r="AP699" s="65"/>
      <c r="AQ699" s="65"/>
      <c r="AR699" s="65"/>
      <c r="AS699" s="65"/>
      <c r="AT699" s="65"/>
      <c r="AU699" s="65"/>
      <c r="AV699" s="148"/>
      <c r="AW699" s="65"/>
      <c r="AX699" s="65">
        <v>4490</v>
      </c>
      <c r="AY699" s="66"/>
      <c r="AZ699" s="66">
        <v>0</v>
      </c>
      <c r="BA699" s="74">
        <v>0</v>
      </c>
      <c r="BB699" s="66">
        <v>27303.66</v>
      </c>
      <c r="BC699" s="66">
        <v>8813.66</v>
      </c>
      <c r="BD699" s="252"/>
      <c r="BE699" s="170">
        <v>188</v>
      </c>
      <c r="BF699" s="101" t="s">
        <v>3534</v>
      </c>
      <c r="BG699" s="158" t="s">
        <v>3262</v>
      </c>
      <c r="BH699" s="92" t="s">
        <v>3263</v>
      </c>
      <c r="BI699" s="169">
        <v>30036.69</v>
      </c>
      <c r="BJ699" s="124">
        <v>14000</v>
      </c>
      <c r="BK699" s="124">
        <v>16036.689999999999</v>
      </c>
      <c r="BL699" s="158"/>
      <c r="BM699" s="48"/>
      <c r="BN699" s="67"/>
      <c r="BO699" s="67"/>
      <c r="BP699" s="59"/>
      <c r="BQ699" s="369" t="s">
        <v>3270</v>
      </c>
      <c r="BR699" s="380" t="s">
        <v>676</v>
      </c>
      <c r="BS699" s="381" t="s">
        <v>709</v>
      </c>
      <c r="BT699" s="383" t="s">
        <v>679</v>
      </c>
      <c r="BU699" s="383" t="s">
        <v>945</v>
      </c>
      <c r="BV699" s="383" t="s">
        <v>128</v>
      </c>
      <c r="BW699" s="383">
        <v>60160</v>
      </c>
      <c r="BX699" s="385" t="s">
        <v>3271</v>
      </c>
      <c r="BY699" s="62"/>
      <c r="BZ699" s="495">
        <v>699</v>
      </c>
      <c r="CA699" s="320" t="b">
        <f>EXACT(A699,CH699)</f>
        <v>1</v>
      </c>
      <c r="CB699" s="318" t="b">
        <f>EXACT(D699,CF699)</f>
        <v>1</v>
      </c>
      <c r="CC699" s="318" t="b">
        <f>EXACT(E699,CG699)</f>
        <v>1</v>
      </c>
      <c r="CD699" s="502">
        <f>+S699-BC699</f>
        <v>0</v>
      </c>
      <c r="CE699" s="86" t="s">
        <v>686</v>
      </c>
      <c r="CF699" s="157" t="s">
        <v>3262</v>
      </c>
      <c r="CG699" s="99" t="s">
        <v>3263</v>
      </c>
      <c r="CH699" s="275">
        <v>3600800105680</v>
      </c>
      <c r="CM699" s="273"/>
      <c r="CO699" s="158"/>
    </row>
    <row r="700" spans="1:93">
      <c r="A700" s="452" t="s">
        <v>7816</v>
      </c>
      <c r="B700" s="83" t="s">
        <v>709</v>
      </c>
      <c r="C700" s="238" t="s">
        <v>686</v>
      </c>
      <c r="D700" s="239" t="s">
        <v>438</v>
      </c>
      <c r="E700" s="240" t="s">
        <v>3318</v>
      </c>
      <c r="F700" s="452" t="s">
        <v>7816</v>
      </c>
      <c r="G700" s="59" t="s">
        <v>1580</v>
      </c>
      <c r="H700" s="449" t="s">
        <v>7931</v>
      </c>
      <c r="I700" s="418">
        <v>51885.2</v>
      </c>
      <c r="J700" s="418">
        <v>0</v>
      </c>
      <c r="K700" s="418">
        <v>0</v>
      </c>
      <c r="L700" s="418">
        <v>0</v>
      </c>
      <c r="M700" s="419">
        <v>0</v>
      </c>
      <c r="N700" s="419">
        <v>0</v>
      </c>
      <c r="O700" s="418">
        <v>0</v>
      </c>
      <c r="P700" s="418">
        <v>1980.18</v>
      </c>
      <c r="Q700" s="418">
        <v>0</v>
      </c>
      <c r="R700" s="418">
        <v>12304.55</v>
      </c>
      <c r="S700" s="418">
        <v>37600.47</v>
      </c>
      <c r="T700" s="227" t="s">
        <v>1581</v>
      </c>
      <c r="U700" s="496">
        <v>733</v>
      </c>
      <c r="V700" s="238" t="s">
        <v>686</v>
      </c>
      <c r="W700" s="239" t="s">
        <v>438</v>
      </c>
      <c r="X700" s="240" t="s">
        <v>3318</v>
      </c>
      <c r="Y700" s="261" t="s">
        <v>7816</v>
      </c>
      <c r="Z700" s="228" t="s">
        <v>1581</v>
      </c>
      <c r="AA700" s="54">
        <v>14284.73</v>
      </c>
      <c r="AB700" s="55">
        <v>11017.55</v>
      </c>
      <c r="AC700" s="56"/>
      <c r="AD700" s="175">
        <v>863</v>
      </c>
      <c r="AE700" s="175">
        <v>424</v>
      </c>
      <c r="AF700" s="55"/>
      <c r="AG700" s="55"/>
      <c r="AH700" s="55"/>
      <c r="AI700" s="55"/>
      <c r="AJ700" s="55"/>
      <c r="AK700" s="55"/>
      <c r="AL700" s="55"/>
      <c r="AM700" s="57"/>
      <c r="AN700" s="57"/>
      <c r="AO700" s="57"/>
      <c r="AP700" s="57"/>
      <c r="AQ700" s="58"/>
      <c r="AR700" s="58"/>
      <c r="AS700" s="57"/>
      <c r="AT700" s="57"/>
      <c r="AU700" s="57"/>
      <c r="AV700" s="147"/>
      <c r="AW700" s="57"/>
      <c r="AX700" s="57">
        <v>0</v>
      </c>
      <c r="AY700" s="58"/>
      <c r="AZ700" s="58">
        <v>1980.18</v>
      </c>
      <c r="BA700" s="74">
        <v>0</v>
      </c>
      <c r="BB700" s="58">
        <v>51885.2</v>
      </c>
      <c r="BC700" s="58">
        <v>37600.47</v>
      </c>
      <c r="BD700" s="252"/>
      <c r="BE700" s="170">
        <v>734</v>
      </c>
      <c r="BF700" s="101" t="s">
        <v>8328</v>
      </c>
      <c r="BG700" s="158" t="s">
        <v>438</v>
      </c>
      <c r="BH700" s="92" t="s">
        <v>3318</v>
      </c>
      <c r="BI700" s="124">
        <v>11017.55</v>
      </c>
      <c r="BJ700" s="124">
        <v>11017.55</v>
      </c>
      <c r="BK700" s="124">
        <v>0</v>
      </c>
      <c r="BL700" s="158"/>
      <c r="BM700" s="59"/>
      <c r="BN700" s="60"/>
      <c r="BO700" s="60"/>
      <c r="BP700" s="59"/>
      <c r="BQ700" s="369">
        <v>642</v>
      </c>
      <c r="BR700" s="380">
        <v>1</v>
      </c>
      <c r="BS700" s="381" t="s">
        <v>51</v>
      </c>
      <c r="BT700" s="391" t="s">
        <v>679</v>
      </c>
      <c r="BU700" s="391" t="s">
        <v>679</v>
      </c>
      <c r="BV700" s="391" t="s">
        <v>1581</v>
      </c>
      <c r="BW700" s="391">
        <v>60160</v>
      </c>
      <c r="BX700" s="385" t="s">
        <v>8030</v>
      </c>
      <c r="BY700" s="84"/>
      <c r="BZ700" s="475">
        <v>188</v>
      </c>
      <c r="CA700" s="320" t="b">
        <f>EXACT(A700,CH700)</f>
        <v>1</v>
      </c>
      <c r="CB700" s="318" t="b">
        <f>EXACT(D700,CF700)</f>
        <v>1</v>
      </c>
      <c r="CC700" s="318" t="b">
        <f>EXACT(E700,CG700)</f>
        <v>1</v>
      </c>
      <c r="CD700" s="502">
        <f>+S699-BC699</f>
        <v>0</v>
      </c>
      <c r="CE700" s="17" t="s">
        <v>686</v>
      </c>
      <c r="CF700" s="17" t="s">
        <v>438</v>
      </c>
      <c r="CG700" s="103" t="s">
        <v>3318</v>
      </c>
      <c r="CH700" s="275" t="s">
        <v>7816</v>
      </c>
      <c r="CM700" s="273"/>
      <c r="CO700" s="364"/>
    </row>
    <row r="701" spans="1:93">
      <c r="A701" s="452" t="s">
        <v>5046</v>
      </c>
      <c r="B701" s="83" t="s">
        <v>709</v>
      </c>
      <c r="C701" s="237" t="s">
        <v>672</v>
      </c>
      <c r="D701" s="86" t="s">
        <v>487</v>
      </c>
      <c r="E701" s="92" t="s">
        <v>488</v>
      </c>
      <c r="F701" s="452" t="s">
        <v>5046</v>
      </c>
      <c r="G701" s="59" t="s">
        <v>1580</v>
      </c>
      <c r="H701" s="449" t="s">
        <v>962</v>
      </c>
      <c r="I701" s="244">
        <v>21863.1</v>
      </c>
      <c r="J701" s="310">
        <v>0</v>
      </c>
      <c r="K701" s="81">
        <v>0</v>
      </c>
      <c r="L701" s="81">
        <v>0</v>
      </c>
      <c r="M701" s="85">
        <v>2011</v>
      </c>
      <c r="N701" s="81">
        <v>0</v>
      </c>
      <c r="O701" s="81">
        <v>0</v>
      </c>
      <c r="P701" s="85">
        <v>152.03</v>
      </c>
      <c r="Q701" s="81">
        <v>0</v>
      </c>
      <c r="R701" s="85">
        <v>14287</v>
      </c>
      <c r="S701" s="81">
        <v>7687.739999999998</v>
      </c>
      <c r="T701" s="227" t="s">
        <v>1581</v>
      </c>
      <c r="U701" s="496">
        <v>694</v>
      </c>
      <c r="V701" s="237" t="s">
        <v>672</v>
      </c>
      <c r="W701" s="86" t="s">
        <v>487</v>
      </c>
      <c r="X701" s="92" t="s">
        <v>488</v>
      </c>
      <c r="Y701" s="262">
        <v>3600800106651</v>
      </c>
      <c r="Z701" s="228" t="s">
        <v>1581</v>
      </c>
      <c r="AA701" s="266">
        <v>16186.36</v>
      </c>
      <c r="AB701" s="66">
        <v>13000</v>
      </c>
      <c r="AC701" s="65"/>
      <c r="AD701" s="266">
        <v>863</v>
      </c>
      <c r="AE701" s="266">
        <v>424</v>
      </c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148"/>
      <c r="AW701" s="65"/>
      <c r="AX701" s="65">
        <v>1747.33</v>
      </c>
      <c r="AY701" s="66"/>
      <c r="AZ701" s="66">
        <v>152.03</v>
      </c>
      <c r="BA701" s="74">
        <v>0</v>
      </c>
      <c r="BB701" s="66">
        <v>23874.1</v>
      </c>
      <c r="BC701" s="66">
        <v>7687.739999999998</v>
      </c>
      <c r="BD701" s="252"/>
      <c r="BE701" s="170">
        <v>695</v>
      </c>
      <c r="BF701" s="101" t="s">
        <v>2243</v>
      </c>
      <c r="BG701" s="158" t="s">
        <v>487</v>
      </c>
      <c r="BH701" s="92" t="s">
        <v>488</v>
      </c>
      <c r="BI701" s="66">
        <v>18625</v>
      </c>
      <c r="BJ701" s="58">
        <v>13000</v>
      </c>
      <c r="BK701" s="58">
        <v>5625</v>
      </c>
      <c r="BL701" s="158"/>
      <c r="BM701" s="48" t="s">
        <v>677</v>
      </c>
      <c r="BN701" s="67"/>
      <c r="BO701" s="67"/>
      <c r="BP701" s="48"/>
      <c r="BQ701" s="368" t="s">
        <v>1436</v>
      </c>
      <c r="BR701" s="380" t="s">
        <v>676</v>
      </c>
      <c r="BS701" s="381" t="s">
        <v>1437</v>
      </c>
      <c r="BT701" s="382" t="s">
        <v>679</v>
      </c>
      <c r="BU701" s="383" t="s">
        <v>679</v>
      </c>
      <c r="BV701" s="384" t="s">
        <v>1435</v>
      </c>
      <c r="BW701" s="384">
        <v>60160</v>
      </c>
      <c r="BX701" s="385" t="s">
        <v>3267</v>
      </c>
      <c r="BY701" s="23"/>
      <c r="BZ701" s="495">
        <v>733</v>
      </c>
      <c r="CA701" s="320" t="b">
        <f>EXACT(A701,CH701)</f>
        <v>1</v>
      </c>
      <c r="CB701" s="318" t="b">
        <f>EXACT(D701,CF701)</f>
        <v>1</v>
      </c>
      <c r="CC701" s="318" t="b">
        <f>EXACT(E701,CG701)</f>
        <v>1</v>
      </c>
      <c r="CD701" s="502">
        <f>+S700-BC700</f>
        <v>0</v>
      </c>
      <c r="CE701" s="17" t="s">
        <v>672</v>
      </c>
      <c r="CF701" s="157" t="s">
        <v>487</v>
      </c>
      <c r="CG701" s="99" t="s">
        <v>488</v>
      </c>
      <c r="CH701" s="275">
        <v>3600800106651</v>
      </c>
      <c r="CM701" s="273"/>
      <c r="CO701" s="157"/>
    </row>
    <row r="702" spans="1:93">
      <c r="A702" s="452" t="s">
        <v>4925</v>
      </c>
      <c r="B702" s="83" t="s">
        <v>709</v>
      </c>
      <c r="C702" s="129" t="s">
        <v>672</v>
      </c>
      <c r="D702" s="158" t="s">
        <v>234</v>
      </c>
      <c r="E702" s="92" t="s">
        <v>235</v>
      </c>
      <c r="F702" s="452" t="s">
        <v>4925</v>
      </c>
      <c r="G702" s="59" t="s">
        <v>1580</v>
      </c>
      <c r="H702" s="449" t="s">
        <v>1815</v>
      </c>
      <c r="I702" s="234">
        <v>15648.6</v>
      </c>
      <c r="J702" s="234">
        <v>0</v>
      </c>
      <c r="K702" s="234">
        <v>182.7</v>
      </c>
      <c r="L702" s="234">
        <v>0</v>
      </c>
      <c r="M702" s="85">
        <v>3568</v>
      </c>
      <c r="N702" s="85">
        <v>3319.4</v>
      </c>
      <c r="O702" s="234">
        <v>0</v>
      </c>
      <c r="P702" s="234">
        <v>0</v>
      </c>
      <c r="Q702" s="234">
        <v>0</v>
      </c>
      <c r="R702" s="234">
        <v>2497</v>
      </c>
      <c r="S702" s="234">
        <v>20221.700000000004</v>
      </c>
      <c r="T702" s="227" t="s">
        <v>1581</v>
      </c>
      <c r="U702" s="496">
        <v>476</v>
      </c>
      <c r="V702" s="129" t="s">
        <v>672</v>
      </c>
      <c r="W702" s="158" t="s">
        <v>234</v>
      </c>
      <c r="X702" s="92" t="s">
        <v>235</v>
      </c>
      <c r="Y702" s="262">
        <v>3600800106856</v>
      </c>
      <c r="Z702" s="228" t="s">
        <v>1581</v>
      </c>
      <c r="AA702" s="266">
        <v>2497</v>
      </c>
      <c r="AB702" s="66">
        <v>1110</v>
      </c>
      <c r="AC702" s="65"/>
      <c r="AD702" s="266">
        <v>863</v>
      </c>
      <c r="AE702" s="266">
        <v>424</v>
      </c>
      <c r="AF702" s="65"/>
      <c r="AG702" s="65"/>
      <c r="AH702" s="65"/>
      <c r="AI702" s="65">
        <v>100</v>
      </c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148"/>
      <c r="AW702" s="65"/>
      <c r="AX702" s="65">
        <v>0</v>
      </c>
      <c r="AY702" s="66"/>
      <c r="AZ702" s="66">
        <v>0</v>
      </c>
      <c r="BA702" s="74">
        <v>0</v>
      </c>
      <c r="BB702" s="66">
        <v>22718.700000000004</v>
      </c>
      <c r="BC702" s="66">
        <v>20221.700000000004</v>
      </c>
      <c r="BD702" s="252"/>
      <c r="BE702" s="170">
        <v>477</v>
      </c>
      <c r="BF702" s="101" t="s">
        <v>2195</v>
      </c>
      <c r="BG702" s="158" t="s">
        <v>234</v>
      </c>
      <c r="BH702" s="92" t="s">
        <v>235</v>
      </c>
      <c r="BI702" s="169">
        <v>1110</v>
      </c>
      <c r="BJ702" s="124">
        <v>1110</v>
      </c>
      <c r="BK702" s="124">
        <v>0</v>
      </c>
      <c r="BL702" s="158"/>
      <c r="BM702" s="48"/>
      <c r="BN702" s="67"/>
      <c r="BO702" s="67"/>
      <c r="BP702" s="59"/>
      <c r="BQ702" s="370" t="s">
        <v>236</v>
      </c>
      <c r="BR702" s="387" t="s">
        <v>676</v>
      </c>
      <c r="BS702" s="381" t="s">
        <v>51</v>
      </c>
      <c r="BT702" s="388" t="s">
        <v>679</v>
      </c>
      <c r="BU702" s="388" t="s">
        <v>679</v>
      </c>
      <c r="BV702" s="388" t="s">
        <v>1581</v>
      </c>
      <c r="BW702" s="389" t="s">
        <v>680</v>
      </c>
      <c r="BX702" s="389" t="s">
        <v>2936</v>
      </c>
      <c r="BY702" s="76"/>
      <c r="BZ702" s="495">
        <v>695</v>
      </c>
      <c r="CA702" s="320" t="b">
        <f>EXACT(A702,CH702)</f>
        <v>1</v>
      </c>
      <c r="CB702" s="318" t="b">
        <f>EXACT(D702,CF702)</f>
        <v>1</v>
      </c>
      <c r="CC702" s="318" t="b">
        <f>EXACT(E702,CG702)</f>
        <v>1</v>
      </c>
      <c r="CD702" s="502">
        <f>+S701-BC701</f>
        <v>0</v>
      </c>
      <c r="CE702" s="17" t="s">
        <v>672</v>
      </c>
      <c r="CF702" s="157" t="s">
        <v>234</v>
      </c>
      <c r="CG702" s="103" t="s">
        <v>235</v>
      </c>
      <c r="CH702" s="275">
        <v>3600800106856</v>
      </c>
      <c r="CM702" s="273"/>
      <c r="CO702" s="157"/>
    </row>
    <row r="703" spans="1:93">
      <c r="A703" s="465" t="s">
        <v>4964</v>
      </c>
      <c r="B703" s="83" t="s">
        <v>709</v>
      </c>
      <c r="C703" s="504" t="s">
        <v>672</v>
      </c>
      <c r="D703" s="504" t="s">
        <v>278</v>
      </c>
      <c r="E703" s="432" t="s">
        <v>279</v>
      </c>
      <c r="F703" s="465" t="s">
        <v>4964</v>
      </c>
      <c r="G703" s="59" t="s">
        <v>1580</v>
      </c>
      <c r="H703" s="505" t="s">
        <v>1827</v>
      </c>
      <c r="I703" s="506">
        <v>25182.2</v>
      </c>
      <c r="J703" s="506">
        <v>0</v>
      </c>
      <c r="K703" s="506">
        <v>250.95</v>
      </c>
      <c r="L703" s="506">
        <v>0</v>
      </c>
      <c r="M703" s="433">
        <v>3525</v>
      </c>
      <c r="N703" s="433">
        <v>0</v>
      </c>
      <c r="O703" s="506">
        <v>0</v>
      </c>
      <c r="P703" s="506">
        <v>0</v>
      </c>
      <c r="Q703" s="506">
        <v>0</v>
      </c>
      <c r="R703" s="506">
        <v>7742</v>
      </c>
      <c r="S703" s="506">
        <v>21216.15</v>
      </c>
      <c r="T703" s="227" t="s">
        <v>1581</v>
      </c>
      <c r="U703" s="496">
        <v>539</v>
      </c>
      <c r="V703" s="504" t="s">
        <v>672</v>
      </c>
      <c r="W703" s="504" t="s">
        <v>278</v>
      </c>
      <c r="X703" s="432" t="s">
        <v>279</v>
      </c>
      <c r="Y703" s="507">
        <v>3600800107020</v>
      </c>
      <c r="Z703" s="228" t="s">
        <v>1581</v>
      </c>
      <c r="AA703" s="575">
        <v>7742</v>
      </c>
      <c r="AB703" s="576">
        <v>6255</v>
      </c>
      <c r="AC703" s="506"/>
      <c r="AD703" s="577">
        <v>863</v>
      </c>
      <c r="AE703" s="577">
        <v>424</v>
      </c>
      <c r="AF703" s="576"/>
      <c r="AG703" s="576"/>
      <c r="AH703" s="576"/>
      <c r="AI703" s="576">
        <v>200</v>
      </c>
      <c r="AJ703" s="576"/>
      <c r="AK703" s="576"/>
      <c r="AL703" s="576"/>
      <c r="AM703" s="433"/>
      <c r="AN703" s="433"/>
      <c r="AO703" s="433"/>
      <c r="AP703" s="433"/>
      <c r="AQ703" s="509"/>
      <c r="AR703" s="433"/>
      <c r="AS703" s="433"/>
      <c r="AT703" s="433"/>
      <c r="AU703" s="433"/>
      <c r="AV703" s="578"/>
      <c r="AW703" s="433"/>
      <c r="AX703" s="433">
        <v>0</v>
      </c>
      <c r="AY703" s="509"/>
      <c r="AZ703" s="509">
        <v>0</v>
      </c>
      <c r="BA703" s="508">
        <v>0</v>
      </c>
      <c r="BB703" s="509">
        <v>28958.15</v>
      </c>
      <c r="BC703" s="509">
        <v>21216.15</v>
      </c>
      <c r="BD703" s="433"/>
      <c r="BE703" s="170">
        <v>540</v>
      </c>
      <c r="BF703" s="493" t="s">
        <v>2209</v>
      </c>
      <c r="BG703" s="504" t="s">
        <v>278</v>
      </c>
      <c r="BH703" s="432" t="s">
        <v>279</v>
      </c>
      <c r="BI703" s="509">
        <v>6255</v>
      </c>
      <c r="BJ703" s="509">
        <v>6255</v>
      </c>
      <c r="BK703" s="509">
        <v>0</v>
      </c>
      <c r="BL703" s="504"/>
      <c r="BM703" s="493"/>
      <c r="BN703" s="579"/>
      <c r="BO703" s="579"/>
      <c r="BP703" s="493"/>
      <c r="BQ703" s="557" t="s">
        <v>1296</v>
      </c>
      <c r="BR703" s="559">
        <v>1</v>
      </c>
      <c r="BS703" s="580" t="s">
        <v>51</v>
      </c>
      <c r="BT703" s="565" t="s">
        <v>679</v>
      </c>
      <c r="BU703" s="565" t="s">
        <v>679</v>
      </c>
      <c r="BV703" s="565" t="s">
        <v>1581</v>
      </c>
      <c r="BW703" s="570" t="s">
        <v>680</v>
      </c>
      <c r="BX703" s="570" t="s">
        <v>2937</v>
      </c>
      <c r="BY703" s="51"/>
      <c r="BZ703" s="495">
        <v>477</v>
      </c>
      <c r="CA703" s="320" t="b">
        <f>EXACT(A703,CH703)</f>
        <v>1</v>
      </c>
      <c r="CB703" s="318" t="b">
        <f>EXACT(D703,CF703)</f>
        <v>1</v>
      </c>
      <c r="CC703" s="318" t="b">
        <f>EXACT(E703,CG703)</f>
        <v>1</v>
      </c>
      <c r="CD703" s="502">
        <f>+S702-BC702</f>
        <v>0</v>
      </c>
      <c r="CE703" s="17" t="s">
        <v>672</v>
      </c>
      <c r="CF703" s="17" t="s">
        <v>278</v>
      </c>
      <c r="CG703" s="103" t="s">
        <v>279</v>
      </c>
      <c r="CH703" s="275">
        <v>3600800107020</v>
      </c>
      <c r="CM703" s="273"/>
      <c r="CO703" s="453"/>
    </row>
    <row r="704" spans="1:93">
      <c r="A704" s="452" t="s">
        <v>4488</v>
      </c>
      <c r="B704" s="83" t="s">
        <v>709</v>
      </c>
      <c r="C704" s="129" t="s">
        <v>672</v>
      </c>
      <c r="D704" s="158" t="s">
        <v>1256</v>
      </c>
      <c r="E704" s="92" t="s">
        <v>2009</v>
      </c>
      <c r="F704" s="452" t="s">
        <v>4488</v>
      </c>
      <c r="G704" s="59" t="s">
        <v>1580</v>
      </c>
      <c r="H704" s="449" t="s">
        <v>1064</v>
      </c>
      <c r="I704" s="234">
        <v>13100.6</v>
      </c>
      <c r="J704" s="234">
        <v>0</v>
      </c>
      <c r="K704" s="234">
        <v>197.92</v>
      </c>
      <c r="L704" s="234">
        <v>0</v>
      </c>
      <c r="M704" s="85">
        <v>2371</v>
      </c>
      <c r="N704" s="85">
        <v>0</v>
      </c>
      <c r="O704" s="234">
        <v>0</v>
      </c>
      <c r="P704" s="234">
        <v>0</v>
      </c>
      <c r="Q704" s="234">
        <v>0</v>
      </c>
      <c r="R704" s="234">
        <v>8599.5299999999988</v>
      </c>
      <c r="S704" s="234">
        <v>7069.9900000000016</v>
      </c>
      <c r="T704" s="227" t="s">
        <v>1581</v>
      </c>
      <c r="U704" s="496">
        <v>1151</v>
      </c>
      <c r="V704" s="129" t="s">
        <v>672</v>
      </c>
      <c r="W704" s="158" t="s">
        <v>1256</v>
      </c>
      <c r="X704" s="92" t="s">
        <v>2009</v>
      </c>
      <c r="Y704" s="262">
        <v>3600800114107</v>
      </c>
      <c r="Z704" s="228" t="s">
        <v>1581</v>
      </c>
      <c r="AA704" s="55">
        <v>8599.5299999999988</v>
      </c>
      <c r="AB704" s="55">
        <v>7736.53</v>
      </c>
      <c r="AC704" s="59"/>
      <c r="AD704" s="175">
        <v>863</v>
      </c>
      <c r="AE704" s="175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148"/>
      <c r="AW704" s="59"/>
      <c r="AX704" s="59">
        <v>0</v>
      </c>
      <c r="AY704" s="59"/>
      <c r="AZ704" s="59">
        <v>0</v>
      </c>
      <c r="BA704" s="59">
        <v>0</v>
      </c>
      <c r="BB704" s="59">
        <v>15669.52</v>
      </c>
      <c r="BC704" s="59">
        <v>7069.9900000000016</v>
      </c>
      <c r="BD704" s="252"/>
      <c r="BE704" s="170">
        <v>1152</v>
      </c>
      <c r="BF704" s="282" t="s">
        <v>2349</v>
      </c>
      <c r="BG704" s="158" t="s">
        <v>1256</v>
      </c>
      <c r="BH704" s="92" t="s">
        <v>2009</v>
      </c>
      <c r="BI704" s="59">
        <v>7736.53</v>
      </c>
      <c r="BJ704" s="59">
        <v>7736.53</v>
      </c>
      <c r="BK704" s="59">
        <v>0</v>
      </c>
      <c r="BL704" s="158"/>
      <c r="BM704" s="59"/>
      <c r="BN704" s="59"/>
      <c r="BO704" s="59"/>
      <c r="BP704" s="59"/>
      <c r="BQ704" s="370" t="s">
        <v>2010</v>
      </c>
      <c r="BR704" s="387" t="s">
        <v>716</v>
      </c>
      <c r="BS704" s="381" t="s">
        <v>709</v>
      </c>
      <c r="BT704" s="388" t="s">
        <v>679</v>
      </c>
      <c r="BU704" s="388" t="s">
        <v>679</v>
      </c>
      <c r="BV704" s="388" t="s">
        <v>1581</v>
      </c>
      <c r="BW704" s="389">
        <v>60160</v>
      </c>
      <c r="BX704" s="389" t="s">
        <v>301</v>
      </c>
      <c r="BY704" s="1"/>
      <c r="BZ704" s="475">
        <v>540</v>
      </c>
      <c r="CA704" s="320" t="b">
        <f>EXACT(A704,CH704)</f>
        <v>1</v>
      </c>
      <c r="CB704" s="318" t="b">
        <f>EXACT(D704,CF704)</f>
        <v>1</v>
      </c>
      <c r="CC704" s="318" t="b">
        <f>EXACT(E704,CG704)</f>
        <v>1</v>
      </c>
      <c r="CD704" s="502">
        <f>+S703-BC703</f>
        <v>0</v>
      </c>
      <c r="CE704" s="51" t="s">
        <v>672</v>
      </c>
      <c r="CF704" s="17" t="s">
        <v>1256</v>
      </c>
      <c r="CG704" s="103" t="s">
        <v>2009</v>
      </c>
      <c r="CH704" s="275">
        <v>3600800114107</v>
      </c>
      <c r="CJ704" s="51"/>
      <c r="CL704" s="51"/>
      <c r="CM704" s="273"/>
      <c r="CO704" s="158"/>
    </row>
    <row r="705" spans="1:93">
      <c r="A705" s="452" t="s">
        <v>6061</v>
      </c>
      <c r="B705" s="83" t="s">
        <v>709</v>
      </c>
      <c r="C705" s="237" t="s">
        <v>686</v>
      </c>
      <c r="D705" s="86" t="s">
        <v>6060</v>
      </c>
      <c r="E705" s="92" t="s">
        <v>591</v>
      </c>
      <c r="F705" s="452" t="s">
        <v>6061</v>
      </c>
      <c r="G705" s="59" t="s">
        <v>1580</v>
      </c>
      <c r="H705" s="283" t="s">
        <v>6274</v>
      </c>
      <c r="I705" s="244">
        <v>32279.1</v>
      </c>
      <c r="J705" s="310">
        <v>0</v>
      </c>
      <c r="K705" s="81">
        <v>0</v>
      </c>
      <c r="L705" s="81">
        <v>0</v>
      </c>
      <c r="M705" s="85">
        <v>0</v>
      </c>
      <c r="N705" s="81">
        <v>0</v>
      </c>
      <c r="O705" s="81">
        <v>0</v>
      </c>
      <c r="P705" s="85">
        <v>15.29</v>
      </c>
      <c r="Q705" s="81">
        <v>0</v>
      </c>
      <c r="R705" s="85">
        <v>1842</v>
      </c>
      <c r="S705" s="81">
        <v>30421.809999999998</v>
      </c>
      <c r="T705" s="227" t="s">
        <v>1581</v>
      </c>
      <c r="U705" s="496">
        <v>359</v>
      </c>
      <c r="V705" s="237" t="s">
        <v>686</v>
      </c>
      <c r="W705" s="86" t="s">
        <v>6060</v>
      </c>
      <c r="X705" s="92" t="s">
        <v>591</v>
      </c>
      <c r="Y705" s="261">
        <v>3600800122584</v>
      </c>
      <c r="Z705" s="228" t="s">
        <v>1581</v>
      </c>
      <c r="AA705" s="266">
        <v>1857.29</v>
      </c>
      <c r="AB705" s="65">
        <v>555</v>
      </c>
      <c r="AC705" s="65"/>
      <c r="AD705" s="65">
        <v>863</v>
      </c>
      <c r="AE705" s="65">
        <v>424</v>
      </c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148"/>
      <c r="AW705" s="65"/>
      <c r="AX705" s="65">
        <v>0</v>
      </c>
      <c r="AY705" s="65"/>
      <c r="AZ705" s="65">
        <v>15.29</v>
      </c>
      <c r="BA705" s="57">
        <v>0</v>
      </c>
      <c r="BB705" s="65">
        <v>32279.1</v>
      </c>
      <c r="BC705" s="65">
        <v>30421.809999999998</v>
      </c>
      <c r="BD705" s="260"/>
      <c r="BE705" s="170">
        <v>360</v>
      </c>
      <c r="BF705" s="163" t="s">
        <v>6384</v>
      </c>
      <c r="BG705" s="86" t="s">
        <v>6060</v>
      </c>
      <c r="BH705" s="86" t="s">
        <v>591</v>
      </c>
      <c r="BI705" s="65">
        <v>555</v>
      </c>
      <c r="BJ705" s="57">
        <v>555</v>
      </c>
      <c r="BK705" s="65">
        <v>0</v>
      </c>
      <c r="BL705" s="86"/>
      <c r="BM705" s="48"/>
      <c r="BN705" s="67"/>
      <c r="BO705" s="67"/>
      <c r="BP705" s="48"/>
      <c r="BQ705" s="368">
        <v>9</v>
      </c>
      <c r="BR705" s="380" t="s">
        <v>700</v>
      </c>
      <c r="BS705" s="381" t="s">
        <v>709</v>
      </c>
      <c r="BT705" s="382" t="s">
        <v>692</v>
      </c>
      <c r="BU705" s="383" t="s">
        <v>679</v>
      </c>
      <c r="BV705" s="384" t="s">
        <v>1581</v>
      </c>
      <c r="BW705" s="384">
        <v>60160</v>
      </c>
      <c r="BX705" s="385" t="s">
        <v>6489</v>
      </c>
      <c r="BZ705" s="475">
        <v>1150</v>
      </c>
      <c r="CA705" s="320" t="b">
        <f>EXACT(A705,CH705)</f>
        <v>1</v>
      </c>
      <c r="CB705" s="318" t="b">
        <f>EXACT(D705,CF705)</f>
        <v>1</v>
      </c>
      <c r="CC705" s="318" t="b">
        <f>EXACT(E705,CG705)</f>
        <v>1</v>
      </c>
      <c r="CD705" s="502">
        <f>+S704-BC704</f>
        <v>0</v>
      </c>
      <c r="CE705" s="17" t="s">
        <v>686</v>
      </c>
      <c r="CF705" s="157" t="s">
        <v>6060</v>
      </c>
      <c r="CG705" s="99" t="s">
        <v>591</v>
      </c>
      <c r="CH705" s="311">
        <v>3600800122584</v>
      </c>
      <c r="CI705" s="51"/>
      <c r="CL705" s="51"/>
      <c r="CM705" s="273"/>
      <c r="CO705" s="158"/>
    </row>
    <row r="706" spans="1:93">
      <c r="A706" s="452" t="s">
        <v>7522</v>
      </c>
      <c r="B706" s="83" t="s">
        <v>709</v>
      </c>
      <c r="C706" s="237" t="s">
        <v>672</v>
      </c>
      <c r="D706" s="86" t="s">
        <v>6843</v>
      </c>
      <c r="E706" s="86" t="s">
        <v>591</v>
      </c>
      <c r="F706" s="452" t="s">
        <v>7522</v>
      </c>
      <c r="G706" s="59" t="s">
        <v>1580</v>
      </c>
      <c r="H706" s="449" t="s">
        <v>6969</v>
      </c>
      <c r="I706" s="234">
        <v>33799.97</v>
      </c>
      <c r="J706" s="234">
        <v>0</v>
      </c>
      <c r="K706" s="234">
        <v>8.43</v>
      </c>
      <c r="L706" s="234">
        <v>0</v>
      </c>
      <c r="M706" s="85">
        <v>0</v>
      </c>
      <c r="N706" s="85">
        <v>0</v>
      </c>
      <c r="O706" s="234">
        <v>0</v>
      </c>
      <c r="P706" s="234">
        <v>61.29</v>
      </c>
      <c r="Q706" s="234">
        <v>0</v>
      </c>
      <c r="R706" s="234">
        <v>3076.35</v>
      </c>
      <c r="S706" s="234">
        <v>30670.760000000002</v>
      </c>
      <c r="T706" s="227" t="s">
        <v>1581</v>
      </c>
      <c r="U706" s="496">
        <v>1226</v>
      </c>
      <c r="V706" s="237" t="s">
        <v>672</v>
      </c>
      <c r="W706" s="86" t="s">
        <v>6843</v>
      </c>
      <c r="X706" s="422" t="s">
        <v>591</v>
      </c>
      <c r="Y706" s="263">
        <v>3600800122592</v>
      </c>
      <c r="Z706" s="228" t="s">
        <v>1581</v>
      </c>
      <c r="AA706" s="266">
        <v>3137.64</v>
      </c>
      <c r="AB706" s="65">
        <v>1747.35</v>
      </c>
      <c r="AC706" s="65"/>
      <c r="AD706" s="65">
        <v>863</v>
      </c>
      <c r="AE706" s="65">
        <v>424</v>
      </c>
      <c r="AF706" s="65">
        <v>42</v>
      </c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148"/>
      <c r="AW706" s="65"/>
      <c r="AX706" s="65">
        <v>0</v>
      </c>
      <c r="AY706" s="65"/>
      <c r="AZ706" s="65">
        <v>61.29</v>
      </c>
      <c r="BA706" s="57">
        <v>0</v>
      </c>
      <c r="BB706" s="65">
        <v>33808.400000000001</v>
      </c>
      <c r="BC706" s="65">
        <v>30670.760000000002</v>
      </c>
      <c r="BD706" s="252"/>
      <c r="BE706" s="170">
        <v>1228</v>
      </c>
      <c r="BF706" s="163" t="s">
        <v>7158</v>
      </c>
      <c r="BG706" s="158" t="s">
        <v>6843</v>
      </c>
      <c r="BH706" s="92" t="s">
        <v>591</v>
      </c>
      <c r="BI706" s="171">
        <v>1747.35</v>
      </c>
      <c r="BJ706" s="172">
        <v>1747.35</v>
      </c>
      <c r="BK706" s="171">
        <v>0</v>
      </c>
      <c r="BL706" s="86"/>
      <c r="BM706" s="48"/>
      <c r="BN706" s="67"/>
      <c r="BO706" s="67"/>
      <c r="BP706" s="48"/>
      <c r="BQ706" s="368">
        <v>9</v>
      </c>
      <c r="BR706" s="380" t="s">
        <v>700</v>
      </c>
      <c r="BS706" s="381" t="s">
        <v>709</v>
      </c>
      <c r="BT706" s="382" t="s">
        <v>692</v>
      </c>
      <c r="BU706" s="388" t="s">
        <v>679</v>
      </c>
      <c r="BV706" s="388" t="s">
        <v>1581</v>
      </c>
      <c r="BW706" s="389">
        <v>60160</v>
      </c>
      <c r="BX706" s="385" t="s">
        <v>7293</v>
      </c>
      <c r="BZ706" s="475">
        <v>360</v>
      </c>
      <c r="CA706" s="320" t="b">
        <f>EXACT(A706,CH706)</f>
        <v>1</v>
      </c>
      <c r="CB706" s="318" t="b">
        <f>EXACT(D706,CF706)</f>
        <v>1</v>
      </c>
      <c r="CC706" s="318" t="b">
        <f>EXACT(E706,CG706)</f>
        <v>1</v>
      </c>
      <c r="CD706" s="502">
        <f>+S705-BC705</f>
        <v>0</v>
      </c>
      <c r="CE706" s="17" t="s">
        <v>672</v>
      </c>
      <c r="CF706" s="17" t="s">
        <v>6843</v>
      </c>
      <c r="CG706" s="103" t="s">
        <v>591</v>
      </c>
      <c r="CH706" s="275">
        <v>3600800122592</v>
      </c>
    </row>
    <row r="707" spans="1:93">
      <c r="A707" s="452" t="s">
        <v>4399</v>
      </c>
      <c r="B707" s="83" t="s">
        <v>709</v>
      </c>
      <c r="C707" s="158" t="s">
        <v>672</v>
      </c>
      <c r="D707" s="158" t="s">
        <v>798</v>
      </c>
      <c r="E707" s="92" t="s">
        <v>799</v>
      </c>
      <c r="F707" s="452" t="s">
        <v>4399</v>
      </c>
      <c r="G707" s="59" t="s">
        <v>1580</v>
      </c>
      <c r="H707" s="449" t="s">
        <v>1749</v>
      </c>
      <c r="I707" s="234">
        <v>15974.21</v>
      </c>
      <c r="J707" s="234">
        <v>0</v>
      </c>
      <c r="K707" s="234">
        <v>187.28</v>
      </c>
      <c r="L707" s="234">
        <v>0</v>
      </c>
      <c r="M707" s="85">
        <v>3644</v>
      </c>
      <c r="N707" s="85">
        <v>0</v>
      </c>
      <c r="O707" s="234">
        <v>0</v>
      </c>
      <c r="P707" s="234">
        <v>0</v>
      </c>
      <c r="Q707" s="234">
        <v>0</v>
      </c>
      <c r="R707" s="234">
        <v>10787</v>
      </c>
      <c r="S707" s="234">
        <v>6618.489999999998</v>
      </c>
      <c r="T707" s="227" t="s">
        <v>1581</v>
      </c>
      <c r="U707" s="496">
        <v>137</v>
      </c>
      <c r="V707" s="158" t="s">
        <v>672</v>
      </c>
      <c r="W707" s="158" t="s">
        <v>798</v>
      </c>
      <c r="X707" s="92" t="s">
        <v>799</v>
      </c>
      <c r="Y707" s="262">
        <v>3600800154338</v>
      </c>
      <c r="Z707" s="228" t="s">
        <v>1581</v>
      </c>
      <c r="AA707" s="266">
        <v>13187</v>
      </c>
      <c r="AB707" s="66">
        <v>9500</v>
      </c>
      <c r="AC707" s="65"/>
      <c r="AD707" s="266">
        <v>863</v>
      </c>
      <c r="AE707" s="266">
        <v>424</v>
      </c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148"/>
      <c r="AW707" s="65"/>
      <c r="AX707" s="65">
        <v>2400</v>
      </c>
      <c r="AY707" s="66"/>
      <c r="AZ707" s="66">
        <v>0</v>
      </c>
      <c r="BA707" s="74">
        <v>0</v>
      </c>
      <c r="BB707" s="66">
        <v>19805.489999999998</v>
      </c>
      <c r="BC707" s="66">
        <v>6618.489999999998</v>
      </c>
      <c r="BD707" s="252"/>
      <c r="BE707" s="170">
        <v>137</v>
      </c>
      <c r="BF707" s="101" t="s">
        <v>1701</v>
      </c>
      <c r="BG707" s="158" t="s">
        <v>798</v>
      </c>
      <c r="BH707" s="92" t="s">
        <v>799</v>
      </c>
      <c r="BI707" s="66">
        <v>15830</v>
      </c>
      <c r="BJ707" s="58">
        <v>9500</v>
      </c>
      <c r="BK707" s="58">
        <v>6330</v>
      </c>
      <c r="BL707" s="158"/>
      <c r="BM707" s="48"/>
      <c r="BN707" s="67"/>
      <c r="BO707" s="67"/>
      <c r="BP707" s="48"/>
      <c r="BQ707" s="368" t="s">
        <v>800</v>
      </c>
      <c r="BR707" s="380" t="s">
        <v>700</v>
      </c>
      <c r="BS707" s="381" t="s">
        <v>51</v>
      </c>
      <c r="BT707" s="382" t="s">
        <v>797</v>
      </c>
      <c r="BU707" s="383" t="s">
        <v>752</v>
      </c>
      <c r="BV707" s="384" t="s">
        <v>1581</v>
      </c>
      <c r="BW707" s="384">
        <v>60190</v>
      </c>
      <c r="BX707" s="385"/>
      <c r="BY707" s="51"/>
      <c r="BZ707" s="475">
        <v>1226</v>
      </c>
      <c r="CA707" s="320" t="b">
        <f>EXACT(A707,CH707)</f>
        <v>1</v>
      </c>
      <c r="CB707" s="318" t="b">
        <f>EXACT(D707,CF707)</f>
        <v>1</v>
      </c>
      <c r="CC707" s="318" t="b">
        <f>EXACT(E707,CG707)</f>
        <v>1</v>
      </c>
      <c r="CD707" s="502">
        <f>+S707-BC707</f>
        <v>0</v>
      </c>
      <c r="CE707" s="17" t="s">
        <v>672</v>
      </c>
      <c r="CF707" s="17" t="s">
        <v>798</v>
      </c>
      <c r="CG707" s="103" t="s">
        <v>799</v>
      </c>
      <c r="CH707" s="275">
        <v>3600800154338</v>
      </c>
    </row>
    <row r="708" spans="1:93">
      <c r="A708" s="452" t="s">
        <v>5037</v>
      </c>
      <c r="B708" s="83" t="s">
        <v>709</v>
      </c>
      <c r="C708" s="129" t="s">
        <v>672</v>
      </c>
      <c r="D708" s="158" t="s">
        <v>1376</v>
      </c>
      <c r="E708" s="92" t="s">
        <v>1377</v>
      </c>
      <c r="F708" s="452" t="s">
        <v>5037</v>
      </c>
      <c r="G708" s="59" t="s">
        <v>1580</v>
      </c>
      <c r="H708" s="449" t="s">
        <v>958</v>
      </c>
      <c r="I708" s="234">
        <v>26955.200000000001</v>
      </c>
      <c r="J708" s="234">
        <v>0</v>
      </c>
      <c r="K708" s="234">
        <v>136.19999999999999</v>
      </c>
      <c r="L708" s="234">
        <v>0</v>
      </c>
      <c r="M708" s="85">
        <v>2906</v>
      </c>
      <c r="N708" s="85">
        <v>0</v>
      </c>
      <c r="O708" s="234">
        <v>0</v>
      </c>
      <c r="P708" s="234">
        <v>208.2</v>
      </c>
      <c r="Q708" s="234">
        <v>0</v>
      </c>
      <c r="R708" s="234">
        <v>4997</v>
      </c>
      <c r="S708" s="234">
        <v>24792.2</v>
      </c>
      <c r="T708" s="227" t="s">
        <v>1581</v>
      </c>
      <c r="U708" s="496">
        <v>672</v>
      </c>
      <c r="V708" s="129" t="s">
        <v>672</v>
      </c>
      <c r="W708" s="158" t="s">
        <v>1376</v>
      </c>
      <c r="X708" s="92" t="s">
        <v>1377</v>
      </c>
      <c r="Y708" s="261">
        <v>3600800156152</v>
      </c>
      <c r="Z708" s="228" t="s">
        <v>1581</v>
      </c>
      <c r="AA708" s="55">
        <v>5205.2</v>
      </c>
      <c r="AB708" s="55">
        <v>3610</v>
      </c>
      <c r="AC708" s="59"/>
      <c r="AD708" s="175">
        <v>863</v>
      </c>
      <c r="AE708" s="175">
        <v>424</v>
      </c>
      <c r="AF708" s="59"/>
      <c r="AG708" s="59"/>
      <c r="AH708" s="59"/>
      <c r="AI708" s="59">
        <v>100</v>
      </c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148"/>
      <c r="AW708" s="59"/>
      <c r="AX708" s="59">
        <v>0</v>
      </c>
      <c r="AY708" s="59"/>
      <c r="AZ708" s="55">
        <v>208.2</v>
      </c>
      <c r="BA708" s="74">
        <v>0</v>
      </c>
      <c r="BB708" s="55">
        <v>29997.4</v>
      </c>
      <c r="BC708" s="55">
        <v>24792.2</v>
      </c>
      <c r="BD708" s="252"/>
      <c r="BE708" s="170">
        <v>673</v>
      </c>
      <c r="BF708" s="101" t="s">
        <v>2239</v>
      </c>
      <c r="BG708" s="158" t="s">
        <v>1376</v>
      </c>
      <c r="BH708" s="92" t="s">
        <v>1377</v>
      </c>
      <c r="BI708" s="55">
        <v>3610</v>
      </c>
      <c r="BJ708" s="55">
        <v>3610</v>
      </c>
      <c r="BK708" s="58">
        <v>0</v>
      </c>
      <c r="BL708" s="158"/>
      <c r="BM708" s="59"/>
      <c r="BN708" s="59"/>
      <c r="BO708" s="59"/>
      <c r="BP708" s="59"/>
      <c r="BQ708" s="370" t="s">
        <v>359</v>
      </c>
      <c r="BR708" s="387" t="s">
        <v>676</v>
      </c>
      <c r="BS708" s="381" t="s">
        <v>51</v>
      </c>
      <c r="BT708" s="388" t="s">
        <v>692</v>
      </c>
      <c r="BU708" s="388" t="s">
        <v>679</v>
      </c>
      <c r="BV708" s="388" t="s">
        <v>1581</v>
      </c>
      <c r="BW708" s="389">
        <v>60160</v>
      </c>
      <c r="BX708" s="389" t="s">
        <v>1287</v>
      </c>
      <c r="BY708" s="51"/>
      <c r="BZ708" s="495">
        <v>137</v>
      </c>
      <c r="CA708" s="320" t="b">
        <f>EXACT(A708,CH708)</f>
        <v>1</v>
      </c>
      <c r="CB708" s="318" t="b">
        <f>EXACT(D708,CF708)</f>
        <v>1</v>
      </c>
      <c r="CC708" s="318" t="b">
        <f>EXACT(E708,CG708)</f>
        <v>1</v>
      </c>
      <c r="CD708" s="502">
        <f>+S707-BC707</f>
        <v>0</v>
      </c>
      <c r="CE708" s="17" t="s">
        <v>672</v>
      </c>
      <c r="CF708" s="157" t="s">
        <v>1376</v>
      </c>
      <c r="CG708" s="99" t="s">
        <v>1377</v>
      </c>
      <c r="CH708" s="311">
        <v>3600800156152</v>
      </c>
      <c r="CJ708" s="51"/>
      <c r="CL708" s="51"/>
      <c r="CM708" s="273"/>
      <c r="CO708" s="157"/>
    </row>
    <row r="709" spans="1:93">
      <c r="A709" s="452" t="s">
        <v>4757</v>
      </c>
      <c r="B709" s="83" t="s">
        <v>709</v>
      </c>
      <c r="C709" s="129" t="s">
        <v>672</v>
      </c>
      <c r="D709" s="158" t="s">
        <v>421</v>
      </c>
      <c r="E709" s="92" t="s">
        <v>1284</v>
      </c>
      <c r="F709" s="452" t="s">
        <v>4757</v>
      </c>
      <c r="G709" s="59" t="s">
        <v>1580</v>
      </c>
      <c r="H709" s="449" t="s">
        <v>3989</v>
      </c>
      <c r="I709" s="234">
        <v>57993.599999999999</v>
      </c>
      <c r="J709" s="234">
        <v>0</v>
      </c>
      <c r="K709" s="234">
        <v>71.55</v>
      </c>
      <c r="L709" s="234">
        <v>0</v>
      </c>
      <c r="M709" s="85">
        <v>0</v>
      </c>
      <c r="N709" s="85">
        <v>0</v>
      </c>
      <c r="O709" s="234">
        <v>0</v>
      </c>
      <c r="P709" s="234">
        <v>2376.4299999999998</v>
      </c>
      <c r="Q709" s="234">
        <v>0</v>
      </c>
      <c r="R709" s="234">
        <v>13942</v>
      </c>
      <c r="S709" s="234">
        <v>41746.720000000001</v>
      </c>
      <c r="T709" s="227" t="s">
        <v>1581</v>
      </c>
      <c r="U709" s="496">
        <v>813</v>
      </c>
      <c r="V709" s="129" t="s">
        <v>672</v>
      </c>
      <c r="W709" s="158" t="s">
        <v>421</v>
      </c>
      <c r="X709" s="92" t="s">
        <v>1284</v>
      </c>
      <c r="Y709" s="262">
        <v>3600800160656</v>
      </c>
      <c r="Z709" s="228" t="s">
        <v>1581</v>
      </c>
      <c r="AA709" s="266">
        <v>16318.43</v>
      </c>
      <c r="AB709" s="66">
        <v>12555</v>
      </c>
      <c r="AC709" s="65"/>
      <c r="AD709" s="266">
        <v>863</v>
      </c>
      <c r="AE709" s="266">
        <v>424</v>
      </c>
      <c r="AF709" s="65"/>
      <c r="AG709" s="65"/>
      <c r="AH709" s="65"/>
      <c r="AI709" s="65">
        <v>100</v>
      </c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148"/>
      <c r="AW709" s="65"/>
      <c r="AX709" s="65">
        <v>0</v>
      </c>
      <c r="AY709" s="66"/>
      <c r="AZ709" s="66">
        <v>2376.4299999999998</v>
      </c>
      <c r="BA709" s="74">
        <v>0</v>
      </c>
      <c r="BB709" s="66">
        <v>58065.15</v>
      </c>
      <c r="BC709" s="66">
        <v>41746.720000000001</v>
      </c>
      <c r="BD709" s="252"/>
      <c r="BE709" s="170">
        <v>814</v>
      </c>
      <c r="BF709" s="101" t="s">
        <v>4083</v>
      </c>
      <c r="BG709" s="158" t="s">
        <v>421</v>
      </c>
      <c r="BH709" s="92" t="s">
        <v>1284</v>
      </c>
      <c r="BI709" s="169">
        <v>12555</v>
      </c>
      <c r="BJ709" s="124">
        <v>12555</v>
      </c>
      <c r="BK709" s="124">
        <v>0</v>
      </c>
      <c r="BL709" s="158"/>
      <c r="BM709" s="48"/>
      <c r="BN709" s="67"/>
      <c r="BO709" s="67"/>
      <c r="BP709" s="59"/>
      <c r="BQ709" s="370" t="s">
        <v>4288</v>
      </c>
      <c r="BR709" s="387" t="s">
        <v>676</v>
      </c>
      <c r="BS709" s="415" t="s">
        <v>51</v>
      </c>
      <c r="BT709" s="388" t="s">
        <v>692</v>
      </c>
      <c r="BU709" s="388" t="s">
        <v>679</v>
      </c>
      <c r="BV709" s="388" t="s">
        <v>1581</v>
      </c>
      <c r="BW709" s="389">
        <v>60160</v>
      </c>
      <c r="BX709" s="389" t="s">
        <v>4289</v>
      </c>
      <c r="BY709" s="76"/>
      <c r="BZ709" s="495">
        <v>673</v>
      </c>
      <c r="CA709" s="320" t="b">
        <f>EXACT(A709,CH709)</f>
        <v>1</v>
      </c>
      <c r="CB709" s="318" t="b">
        <f>EXACT(D709,CF709)</f>
        <v>1</v>
      </c>
      <c r="CC709" s="318" t="b">
        <f>EXACT(E709,CG709)</f>
        <v>1</v>
      </c>
      <c r="CD709" s="502">
        <f>+S708-BC708</f>
        <v>0</v>
      </c>
      <c r="CE709" s="51" t="s">
        <v>672</v>
      </c>
      <c r="CF709" s="17" t="s">
        <v>421</v>
      </c>
      <c r="CG709" s="103" t="s">
        <v>1284</v>
      </c>
      <c r="CH709" s="311">
        <v>3600800160656</v>
      </c>
      <c r="CM709" s="273"/>
      <c r="CO709" s="157"/>
    </row>
    <row r="710" spans="1:93">
      <c r="A710" s="452" t="s">
        <v>4397</v>
      </c>
      <c r="B710" s="83" t="s">
        <v>709</v>
      </c>
      <c r="C710" s="129" t="s">
        <v>686</v>
      </c>
      <c r="D710" s="158" t="s">
        <v>794</v>
      </c>
      <c r="E710" s="158" t="s">
        <v>795</v>
      </c>
      <c r="F710" s="452" t="s">
        <v>4397</v>
      </c>
      <c r="G710" s="59" t="s">
        <v>1580</v>
      </c>
      <c r="H710" s="449" t="s">
        <v>871</v>
      </c>
      <c r="I710" s="234">
        <v>17248</v>
      </c>
      <c r="J710" s="234">
        <v>0</v>
      </c>
      <c r="K710" s="234">
        <v>157.58000000000001</v>
      </c>
      <c r="L710" s="234">
        <v>0</v>
      </c>
      <c r="M710" s="85">
        <v>3934</v>
      </c>
      <c r="N710" s="85">
        <v>0</v>
      </c>
      <c r="O710" s="234">
        <v>0</v>
      </c>
      <c r="P710" s="234">
        <v>0</v>
      </c>
      <c r="Q710" s="234">
        <v>0</v>
      </c>
      <c r="R710" s="234">
        <v>15098</v>
      </c>
      <c r="S710" s="234">
        <v>6241.5800000000017</v>
      </c>
      <c r="T710" s="227" t="s">
        <v>1581</v>
      </c>
      <c r="U710" s="496">
        <v>134</v>
      </c>
      <c r="V710" s="129" t="s">
        <v>686</v>
      </c>
      <c r="W710" s="158" t="s">
        <v>794</v>
      </c>
      <c r="X710" s="158" t="s">
        <v>795</v>
      </c>
      <c r="Y710" s="262">
        <v>3600800160842</v>
      </c>
      <c r="Z710" s="228" t="s">
        <v>1581</v>
      </c>
      <c r="AA710" s="54">
        <v>15098</v>
      </c>
      <c r="AB710" s="55">
        <v>13935</v>
      </c>
      <c r="AC710" s="56"/>
      <c r="AD710" s="175">
        <v>863</v>
      </c>
      <c r="AE710" s="175"/>
      <c r="AF710" s="55"/>
      <c r="AG710" s="55"/>
      <c r="AH710" s="55"/>
      <c r="AI710" s="55">
        <v>300</v>
      </c>
      <c r="AJ710" s="55"/>
      <c r="AK710" s="55"/>
      <c r="AL710" s="55"/>
      <c r="AM710" s="57"/>
      <c r="AN710" s="57"/>
      <c r="AO710" s="57"/>
      <c r="AP710" s="57"/>
      <c r="AQ710" s="58"/>
      <c r="AR710" s="58"/>
      <c r="AS710" s="57"/>
      <c r="AT710" s="57"/>
      <c r="AU710" s="57"/>
      <c r="AV710" s="147"/>
      <c r="AW710" s="57"/>
      <c r="AX710" s="57">
        <v>0</v>
      </c>
      <c r="AY710" s="58"/>
      <c r="AZ710" s="58">
        <v>0</v>
      </c>
      <c r="BA710" s="74">
        <v>0</v>
      </c>
      <c r="BB710" s="58">
        <v>21339.58</v>
      </c>
      <c r="BC710" s="58">
        <v>6241.5800000000017</v>
      </c>
      <c r="BD710" s="252"/>
      <c r="BE710" s="170">
        <v>134</v>
      </c>
      <c r="BF710" s="101" t="s">
        <v>1699</v>
      </c>
      <c r="BG710" s="158" t="s">
        <v>794</v>
      </c>
      <c r="BH710" s="158" t="s">
        <v>795</v>
      </c>
      <c r="BI710" s="58">
        <v>13935</v>
      </c>
      <c r="BJ710" s="58">
        <v>13935</v>
      </c>
      <c r="BK710" s="58">
        <v>0</v>
      </c>
      <c r="BL710" s="158"/>
      <c r="BM710" s="59"/>
      <c r="BN710" s="60"/>
      <c r="BO710" s="60"/>
      <c r="BP710" s="48"/>
      <c r="BQ710" s="368" t="s">
        <v>796</v>
      </c>
      <c r="BR710" s="380" t="s">
        <v>700</v>
      </c>
      <c r="BS710" s="381" t="s">
        <v>51</v>
      </c>
      <c r="BT710" s="382" t="s">
        <v>797</v>
      </c>
      <c r="BU710" s="383" t="s">
        <v>752</v>
      </c>
      <c r="BV710" s="384" t="s">
        <v>1581</v>
      </c>
      <c r="BW710" s="384">
        <v>60190</v>
      </c>
      <c r="BX710" s="385" t="s">
        <v>722</v>
      </c>
      <c r="BY710" s="76"/>
      <c r="BZ710" s="495">
        <v>813</v>
      </c>
      <c r="CA710" s="320" t="b">
        <f>EXACT(A710,CH710)</f>
        <v>1</v>
      </c>
      <c r="CB710" s="318" t="b">
        <f>EXACT(D710,CF710)</f>
        <v>1</v>
      </c>
      <c r="CC710" s="318" t="b">
        <f>EXACT(E710,CG710)</f>
        <v>1</v>
      </c>
      <c r="CD710" s="502">
        <f>+S710-BC710</f>
        <v>0</v>
      </c>
      <c r="CE710" s="17" t="s">
        <v>686</v>
      </c>
      <c r="CF710" s="17" t="s">
        <v>794</v>
      </c>
      <c r="CG710" s="103" t="s">
        <v>795</v>
      </c>
      <c r="CH710" s="275">
        <v>3600800160842</v>
      </c>
      <c r="CJ710" s="51"/>
      <c r="CM710" s="273"/>
      <c r="CO710" s="157"/>
    </row>
    <row r="711" spans="1:93">
      <c r="A711" s="452" t="s">
        <v>4324</v>
      </c>
      <c r="B711" s="83" t="s">
        <v>709</v>
      </c>
      <c r="C711" s="129" t="s">
        <v>686</v>
      </c>
      <c r="D711" s="158" t="s">
        <v>687</v>
      </c>
      <c r="E711" s="92" t="s">
        <v>688</v>
      </c>
      <c r="F711" s="452" t="s">
        <v>4324</v>
      </c>
      <c r="G711" s="59" t="s">
        <v>1580</v>
      </c>
      <c r="H711" s="449" t="s">
        <v>819</v>
      </c>
      <c r="I711" s="234">
        <v>20319</v>
      </c>
      <c r="J711" s="234">
        <v>0</v>
      </c>
      <c r="K711" s="234">
        <v>225.75</v>
      </c>
      <c r="L711" s="234">
        <v>0</v>
      </c>
      <c r="M711" s="85">
        <v>3694</v>
      </c>
      <c r="N711" s="85">
        <v>0</v>
      </c>
      <c r="O711" s="234">
        <v>0</v>
      </c>
      <c r="P711" s="234">
        <v>0</v>
      </c>
      <c r="Q711" s="234">
        <v>0</v>
      </c>
      <c r="R711" s="234">
        <v>3018</v>
      </c>
      <c r="S711" s="234">
        <v>21220.75</v>
      </c>
      <c r="T711" s="227" t="s">
        <v>1581</v>
      </c>
      <c r="U711" s="496">
        <v>10</v>
      </c>
      <c r="V711" s="129" t="s">
        <v>686</v>
      </c>
      <c r="W711" s="158" t="s">
        <v>687</v>
      </c>
      <c r="X711" s="92" t="s">
        <v>688</v>
      </c>
      <c r="Y711" s="262">
        <v>3600800162624</v>
      </c>
      <c r="Z711" s="228" t="s">
        <v>1581</v>
      </c>
      <c r="AA711" s="54">
        <v>3018</v>
      </c>
      <c r="AB711" s="55">
        <v>2055</v>
      </c>
      <c r="AC711" s="56"/>
      <c r="AD711" s="175">
        <v>863</v>
      </c>
      <c r="AE711" s="175"/>
      <c r="AF711" s="55"/>
      <c r="AG711" s="55"/>
      <c r="AH711" s="55"/>
      <c r="AI711" s="55">
        <v>100</v>
      </c>
      <c r="AJ711" s="55"/>
      <c r="AK711" s="55"/>
      <c r="AL711" s="55"/>
      <c r="AM711" s="57"/>
      <c r="AN711" s="57"/>
      <c r="AO711" s="57"/>
      <c r="AP711" s="57"/>
      <c r="AQ711" s="58"/>
      <c r="AR711" s="58"/>
      <c r="AS711" s="57"/>
      <c r="AT711" s="57"/>
      <c r="AU711" s="57"/>
      <c r="AV711" s="147"/>
      <c r="AW711" s="57"/>
      <c r="AX711" s="57">
        <v>0</v>
      </c>
      <c r="AY711" s="58"/>
      <c r="AZ711" s="58">
        <v>0</v>
      </c>
      <c r="BA711" s="74">
        <v>0</v>
      </c>
      <c r="BB711" s="58">
        <v>24238.75</v>
      </c>
      <c r="BC711" s="58">
        <v>21220.75</v>
      </c>
      <c r="BD711" s="252"/>
      <c r="BE711" s="170">
        <v>10</v>
      </c>
      <c r="BF711" s="101" t="s">
        <v>2944</v>
      </c>
      <c r="BG711" s="158" t="s">
        <v>687</v>
      </c>
      <c r="BH711" s="92" t="s">
        <v>688</v>
      </c>
      <c r="BI711" s="58">
        <v>2055</v>
      </c>
      <c r="BJ711" s="58">
        <v>2055</v>
      </c>
      <c r="BK711" s="124">
        <v>0</v>
      </c>
      <c r="BL711" s="158"/>
      <c r="BM711" s="59"/>
      <c r="BN711" s="60"/>
      <c r="BO711" s="60"/>
      <c r="BP711" s="59"/>
      <c r="BQ711" s="369" t="s">
        <v>691</v>
      </c>
      <c r="BR711" s="380">
        <v>1</v>
      </c>
      <c r="BS711" s="381" t="s">
        <v>51</v>
      </c>
      <c r="BT711" s="383" t="s">
        <v>692</v>
      </c>
      <c r="BU711" s="383" t="s">
        <v>679</v>
      </c>
      <c r="BV711" s="383" t="s">
        <v>1581</v>
      </c>
      <c r="BW711" s="383">
        <v>60160</v>
      </c>
      <c r="BX711" s="389" t="s">
        <v>197</v>
      </c>
      <c r="BY711" s="84"/>
      <c r="BZ711" s="475">
        <v>134</v>
      </c>
      <c r="CA711" s="320" t="b">
        <f>EXACT(A711,CH711)</f>
        <v>1</v>
      </c>
      <c r="CB711" s="318" t="b">
        <f>EXACT(D711,CF711)</f>
        <v>1</v>
      </c>
      <c r="CC711" s="318" t="b">
        <f>EXACT(E711,CG711)</f>
        <v>1</v>
      </c>
      <c r="CD711" s="502">
        <f>+S711-BC711</f>
        <v>0</v>
      </c>
      <c r="CE711" s="51" t="s">
        <v>686</v>
      </c>
      <c r="CF711" s="17" t="s">
        <v>687</v>
      </c>
      <c r="CG711" s="103" t="s">
        <v>688</v>
      </c>
      <c r="CH711" s="275">
        <v>3600800162624</v>
      </c>
      <c r="CI711" s="51"/>
      <c r="CJ711" s="51"/>
      <c r="CM711" s="273"/>
    </row>
    <row r="712" spans="1:93">
      <c r="A712" s="511" t="s">
        <v>8545</v>
      </c>
      <c r="B712" s="83" t="s">
        <v>709</v>
      </c>
      <c r="C712" s="237" t="s">
        <v>686</v>
      </c>
      <c r="D712" s="17" t="s">
        <v>8446</v>
      </c>
      <c r="E712" s="75" t="s">
        <v>5237</v>
      </c>
      <c r="F712" s="514" t="s">
        <v>8545</v>
      </c>
      <c r="G712" s="59" t="s">
        <v>1580</v>
      </c>
      <c r="H712" s="98" t="s">
        <v>8641</v>
      </c>
      <c r="I712" s="133">
        <v>27373.43</v>
      </c>
      <c r="J712" s="167">
        <v>0</v>
      </c>
      <c r="K712" s="18">
        <v>0</v>
      </c>
      <c r="L712" s="18">
        <v>0</v>
      </c>
      <c r="M712" s="53">
        <v>0</v>
      </c>
      <c r="N712" s="18">
        <v>0</v>
      </c>
      <c r="O712" s="18">
        <v>0</v>
      </c>
      <c r="P712" s="53">
        <v>264.5</v>
      </c>
      <c r="Q712" s="18">
        <v>0</v>
      </c>
      <c r="R712" s="53">
        <v>18287</v>
      </c>
      <c r="S712" s="18">
        <v>8821.93</v>
      </c>
      <c r="T712" s="227" t="s">
        <v>1581</v>
      </c>
      <c r="U712" s="496">
        <v>1328</v>
      </c>
      <c r="V712" s="516" t="s">
        <v>686</v>
      </c>
      <c r="W712" s="17" t="s">
        <v>8446</v>
      </c>
      <c r="X712" s="17" t="s">
        <v>5237</v>
      </c>
      <c r="Y712" s="261">
        <v>3600800162918</v>
      </c>
      <c r="Z712" s="228" t="s">
        <v>1581</v>
      </c>
      <c r="AA712" s="266">
        <v>18551.5</v>
      </c>
      <c r="AB712" s="65">
        <v>17000</v>
      </c>
      <c r="AC712" s="65"/>
      <c r="AD712" s="65">
        <v>863</v>
      </c>
      <c r="AE712" s="65">
        <v>424</v>
      </c>
      <c r="AF712" s="65">
        <v>0</v>
      </c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148"/>
      <c r="AW712" s="65"/>
      <c r="AX712" s="65">
        <v>0</v>
      </c>
      <c r="AY712" s="65"/>
      <c r="AZ712" s="65">
        <v>264.5</v>
      </c>
      <c r="BA712" s="57">
        <v>0</v>
      </c>
      <c r="BB712" s="65">
        <v>27373.43</v>
      </c>
      <c r="BC712" s="65">
        <v>8821.93</v>
      </c>
      <c r="BD712" s="260"/>
      <c r="BE712" s="170">
        <v>1330</v>
      </c>
      <c r="BF712" s="163" t="s">
        <v>8736</v>
      </c>
      <c r="BG712" s="51" t="s">
        <v>8446</v>
      </c>
      <c r="BH712" s="17" t="s">
        <v>5237</v>
      </c>
      <c r="BI712" s="171">
        <v>22645</v>
      </c>
      <c r="BJ712" s="172">
        <v>17000</v>
      </c>
      <c r="BK712" s="171">
        <v>5645</v>
      </c>
      <c r="BM712" s="48"/>
      <c r="BN712" s="67"/>
      <c r="BO712" s="67"/>
      <c r="BP712" s="48"/>
      <c r="BQ712" s="435" t="s">
        <v>8882</v>
      </c>
      <c r="BR712" s="380">
        <v>1</v>
      </c>
      <c r="BS712" s="381"/>
      <c r="BT712" s="382" t="s">
        <v>692</v>
      </c>
      <c r="BU712" s="383" t="s">
        <v>679</v>
      </c>
      <c r="BV712" s="384" t="s">
        <v>1581</v>
      </c>
      <c r="BW712" s="384">
        <v>60160</v>
      </c>
      <c r="BX712" s="385" t="s">
        <v>8883</v>
      </c>
      <c r="BZ712" s="475">
        <v>10</v>
      </c>
      <c r="CA712" s="320" t="b">
        <f>EXACT(A712,CH712)</f>
        <v>1</v>
      </c>
      <c r="CB712" s="318" t="b">
        <f>EXACT(D712,CF712)</f>
        <v>1</v>
      </c>
      <c r="CC712" s="318" t="b">
        <f>EXACT(E712,CG712)</f>
        <v>1</v>
      </c>
      <c r="CD712" s="502">
        <f>+S711-BC711</f>
        <v>0</v>
      </c>
      <c r="CE712" s="17" t="s">
        <v>686</v>
      </c>
      <c r="CF712" s="90" t="s">
        <v>8446</v>
      </c>
      <c r="CG712" s="103" t="s">
        <v>5237</v>
      </c>
      <c r="CH712" s="275">
        <v>3600800162918</v>
      </c>
      <c r="CJ712" s="51"/>
      <c r="CM712" s="273"/>
      <c r="CO712" s="157"/>
    </row>
    <row r="713" spans="1:93">
      <c r="A713" s="452" t="s">
        <v>4426</v>
      </c>
      <c r="B713" s="83" t="s">
        <v>709</v>
      </c>
      <c r="C713" s="129" t="s">
        <v>672</v>
      </c>
      <c r="D713" s="158" t="s">
        <v>1279</v>
      </c>
      <c r="E713" s="92" t="s">
        <v>1284</v>
      </c>
      <c r="F713" s="452" t="s">
        <v>4426</v>
      </c>
      <c r="G713" s="59" t="s">
        <v>1580</v>
      </c>
      <c r="H713" s="449" t="s">
        <v>1986</v>
      </c>
      <c r="I713" s="234">
        <v>15276.8</v>
      </c>
      <c r="J713" s="234">
        <v>0</v>
      </c>
      <c r="K713" s="234">
        <v>100.2</v>
      </c>
      <c r="L713" s="234">
        <v>0</v>
      </c>
      <c r="M713" s="85">
        <v>3484</v>
      </c>
      <c r="N713" s="85">
        <v>0</v>
      </c>
      <c r="O713" s="234">
        <v>0</v>
      </c>
      <c r="P713" s="234">
        <v>0</v>
      </c>
      <c r="Q713" s="234">
        <v>0</v>
      </c>
      <c r="R713" s="234">
        <v>3547</v>
      </c>
      <c r="S713" s="234">
        <v>15314</v>
      </c>
      <c r="T713" s="227" t="s">
        <v>1581</v>
      </c>
      <c r="U713" s="496">
        <v>1256</v>
      </c>
      <c r="V713" s="129" t="s">
        <v>672</v>
      </c>
      <c r="W713" s="158" t="s">
        <v>1279</v>
      </c>
      <c r="X713" s="92" t="s">
        <v>1284</v>
      </c>
      <c r="Y713" s="262">
        <v>3600800179039</v>
      </c>
      <c r="Z713" s="228" t="s">
        <v>1581</v>
      </c>
      <c r="AA713" s="266">
        <v>3547</v>
      </c>
      <c r="AB713" s="66">
        <v>2260</v>
      </c>
      <c r="AC713" s="65"/>
      <c r="AD713" s="266">
        <v>863</v>
      </c>
      <c r="AE713" s="266">
        <v>424</v>
      </c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148"/>
      <c r="AW713" s="65"/>
      <c r="AX713" s="65">
        <v>0</v>
      </c>
      <c r="AY713" s="66"/>
      <c r="AZ713" s="66">
        <v>0</v>
      </c>
      <c r="BA713" s="74">
        <v>0</v>
      </c>
      <c r="BB713" s="66">
        <v>18861</v>
      </c>
      <c r="BC713" s="66">
        <v>15314</v>
      </c>
      <c r="BD713" s="252"/>
      <c r="BE713" s="170">
        <v>1258</v>
      </c>
      <c r="BF713" s="101" t="s">
        <v>102</v>
      </c>
      <c r="BG713" s="158" t="s">
        <v>1279</v>
      </c>
      <c r="BH713" s="92" t="s">
        <v>1284</v>
      </c>
      <c r="BI713" s="169">
        <v>2260</v>
      </c>
      <c r="BJ713" s="124">
        <v>2260</v>
      </c>
      <c r="BK713" s="124">
        <v>0</v>
      </c>
      <c r="BL713" s="158"/>
      <c r="BM713" s="48"/>
      <c r="BN713" s="67"/>
      <c r="BO713" s="67"/>
      <c r="BP713" s="59"/>
      <c r="BQ713" s="370" t="s">
        <v>1285</v>
      </c>
      <c r="BR713" s="387" t="s">
        <v>689</v>
      </c>
      <c r="BS713" s="381" t="s">
        <v>51</v>
      </c>
      <c r="BT713" s="388" t="s">
        <v>692</v>
      </c>
      <c r="BU713" s="388" t="s">
        <v>679</v>
      </c>
      <c r="BV713" s="388" t="s">
        <v>1581</v>
      </c>
      <c r="BW713" s="389">
        <v>60160</v>
      </c>
      <c r="BX713" s="389" t="s">
        <v>312</v>
      </c>
      <c r="BZ713" s="475">
        <v>1328</v>
      </c>
      <c r="CA713" s="320" t="b">
        <f>EXACT(A713,CH713)</f>
        <v>1</v>
      </c>
      <c r="CB713" s="318" t="b">
        <f>EXACT(D713,CF713)</f>
        <v>1</v>
      </c>
      <c r="CC713" s="318" t="b">
        <f>EXACT(E713,CG713)</f>
        <v>1</v>
      </c>
      <c r="CD713" s="502">
        <f>+S712-BC712</f>
        <v>0</v>
      </c>
      <c r="CE713" s="274" t="s">
        <v>672</v>
      </c>
      <c r="CF713" s="447" t="s">
        <v>1279</v>
      </c>
      <c r="CG713" s="17" t="s">
        <v>1284</v>
      </c>
      <c r="CH713" s="278">
        <v>3600800179039</v>
      </c>
      <c r="CI713" s="17"/>
      <c r="CK713" s="17"/>
      <c r="CN713" s="86"/>
      <c r="CO713" s="2"/>
    </row>
    <row r="714" spans="1:93">
      <c r="A714" s="452" t="s">
        <v>4931</v>
      </c>
      <c r="B714" s="83" t="s">
        <v>709</v>
      </c>
      <c r="C714" s="129" t="s">
        <v>672</v>
      </c>
      <c r="D714" s="158" t="s">
        <v>239</v>
      </c>
      <c r="E714" s="92" t="s">
        <v>240</v>
      </c>
      <c r="F714" s="452" t="s">
        <v>4931</v>
      </c>
      <c r="G714" s="59" t="s">
        <v>1580</v>
      </c>
      <c r="H714" s="449" t="s">
        <v>1817</v>
      </c>
      <c r="I714" s="234">
        <v>20090.400000000001</v>
      </c>
      <c r="J714" s="234">
        <v>0</v>
      </c>
      <c r="K714" s="234">
        <v>281.75</v>
      </c>
      <c r="L714" s="234">
        <v>0</v>
      </c>
      <c r="M714" s="85">
        <v>4582</v>
      </c>
      <c r="N714" s="85">
        <v>0</v>
      </c>
      <c r="O714" s="234">
        <v>0</v>
      </c>
      <c r="P714" s="234">
        <v>0</v>
      </c>
      <c r="Q714" s="234">
        <v>0</v>
      </c>
      <c r="R714" s="234">
        <v>18185.53</v>
      </c>
      <c r="S714" s="234">
        <v>6768.6200000000026</v>
      </c>
      <c r="T714" s="227" t="s">
        <v>1581</v>
      </c>
      <c r="U714" s="496">
        <v>487</v>
      </c>
      <c r="V714" s="129" t="s">
        <v>672</v>
      </c>
      <c r="W714" s="158" t="s">
        <v>239</v>
      </c>
      <c r="X714" s="92" t="s">
        <v>240</v>
      </c>
      <c r="Y714" s="262">
        <v>3600800202499</v>
      </c>
      <c r="Z714" s="228" t="s">
        <v>1581</v>
      </c>
      <c r="AA714" s="266">
        <v>18185.53</v>
      </c>
      <c r="AB714" s="66">
        <v>16698.53</v>
      </c>
      <c r="AC714" s="65"/>
      <c r="AD714" s="266">
        <v>863</v>
      </c>
      <c r="AE714" s="266">
        <v>424</v>
      </c>
      <c r="AF714" s="65"/>
      <c r="AG714" s="65"/>
      <c r="AH714" s="65"/>
      <c r="AI714" s="65">
        <v>200</v>
      </c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148"/>
      <c r="AW714" s="65"/>
      <c r="AX714" s="65">
        <v>0</v>
      </c>
      <c r="AY714" s="66"/>
      <c r="AZ714" s="66">
        <v>0</v>
      </c>
      <c r="BA714" s="74">
        <v>0</v>
      </c>
      <c r="BB714" s="66">
        <v>24954.15</v>
      </c>
      <c r="BC714" s="66">
        <v>6768.6200000000026</v>
      </c>
      <c r="BD714" s="252"/>
      <c r="BE714" s="170">
        <v>488</v>
      </c>
      <c r="BF714" s="101" t="s">
        <v>2197</v>
      </c>
      <c r="BG714" s="158" t="s">
        <v>239</v>
      </c>
      <c r="BH714" s="92" t="s">
        <v>240</v>
      </c>
      <c r="BI714" s="169">
        <v>16698.53</v>
      </c>
      <c r="BJ714" s="124">
        <v>16698.53</v>
      </c>
      <c r="BK714" s="124">
        <v>0</v>
      </c>
      <c r="BL714" s="158"/>
      <c r="BM714" s="48"/>
      <c r="BN714" s="67"/>
      <c r="BO714" s="67"/>
      <c r="BP714" s="59"/>
      <c r="BQ714" s="370" t="s">
        <v>241</v>
      </c>
      <c r="BR714" s="387" t="s">
        <v>676</v>
      </c>
      <c r="BS714" s="381" t="s">
        <v>51</v>
      </c>
      <c r="BT714" s="388" t="s">
        <v>242</v>
      </c>
      <c r="BU714" s="388" t="s">
        <v>679</v>
      </c>
      <c r="BV714" s="388" t="s">
        <v>1581</v>
      </c>
      <c r="BW714" s="389" t="s">
        <v>680</v>
      </c>
      <c r="BX714" s="389" t="s">
        <v>2320</v>
      </c>
      <c r="BY714" s="76"/>
      <c r="BZ714" s="475">
        <v>1256</v>
      </c>
      <c r="CA714" s="320" t="b">
        <f>EXACT(A714,CH714)</f>
        <v>1</v>
      </c>
      <c r="CB714" s="318" t="b">
        <f>EXACT(D714,CF714)</f>
        <v>1</v>
      </c>
      <c r="CC714" s="318" t="b">
        <f>EXACT(E714,CG714)</f>
        <v>1</v>
      </c>
      <c r="CD714" s="502">
        <f>+S713-BC713</f>
        <v>0</v>
      </c>
      <c r="CE714" s="17" t="s">
        <v>672</v>
      </c>
      <c r="CF714" s="51" t="s">
        <v>239</v>
      </c>
      <c r="CG714" s="51" t="s">
        <v>240</v>
      </c>
      <c r="CH714" s="312">
        <v>3600800202499</v>
      </c>
      <c r="CL714" s="51"/>
      <c r="CM714" s="273"/>
      <c r="CO714" s="332"/>
    </row>
    <row r="715" spans="1:93">
      <c r="A715" s="511" t="s">
        <v>9034</v>
      </c>
      <c r="B715" s="83"/>
      <c r="C715" s="237" t="s">
        <v>686</v>
      </c>
      <c r="D715" s="86" t="s">
        <v>9033</v>
      </c>
      <c r="E715" s="92" t="s">
        <v>592</v>
      </c>
      <c r="F715" s="514" t="s">
        <v>9034</v>
      </c>
      <c r="G715" s="59" t="s">
        <v>1580</v>
      </c>
      <c r="H715" s="283">
        <v>9821829643</v>
      </c>
      <c r="I715" s="244">
        <v>39980.5</v>
      </c>
      <c r="J715" s="310">
        <v>0</v>
      </c>
      <c r="K715" s="81">
        <v>0</v>
      </c>
      <c r="L715" s="81">
        <v>0</v>
      </c>
      <c r="M715" s="85">
        <v>0</v>
      </c>
      <c r="N715" s="81">
        <v>0</v>
      </c>
      <c r="O715" s="81">
        <v>0</v>
      </c>
      <c r="P715" s="85">
        <v>509.19</v>
      </c>
      <c r="Q715" s="81">
        <v>0</v>
      </c>
      <c r="R715" s="85">
        <v>17218</v>
      </c>
      <c r="S715" s="81">
        <v>22253.31</v>
      </c>
      <c r="T715" s="227" t="s">
        <v>1581</v>
      </c>
      <c r="U715" s="496">
        <v>1391</v>
      </c>
      <c r="V715" s="516" t="s">
        <v>686</v>
      </c>
      <c r="W715" s="86" t="s">
        <v>9033</v>
      </c>
      <c r="X715" s="86" t="s">
        <v>592</v>
      </c>
      <c r="Y715" s="261" t="s">
        <v>9034</v>
      </c>
      <c r="Z715" s="228" t="s">
        <v>1581</v>
      </c>
      <c r="AA715" s="266">
        <v>17727.189999999999</v>
      </c>
      <c r="AB715" s="65">
        <v>16255</v>
      </c>
      <c r="AC715" s="65"/>
      <c r="AD715" s="65">
        <v>863</v>
      </c>
      <c r="AE715" s="65"/>
      <c r="AF715" s="65"/>
      <c r="AG715" s="65"/>
      <c r="AH715" s="65"/>
      <c r="AI715" s="65">
        <v>100</v>
      </c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148"/>
      <c r="AW715" s="65"/>
      <c r="AX715" s="65">
        <v>0</v>
      </c>
      <c r="AY715" s="65"/>
      <c r="AZ715" s="65">
        <v>509.19</v>
      </c>
      <c r="BA715" s="57">
        <v>0</v>
      </c>
      <c r="BB715" s="65">
        <v>39980.5</v>
      </c>
      <c r="BC715" s="65">
        <v>22253.31</v>
      </c>
      <c r="BD715" s="260"/>
      <c r="BE715" s="170">
        <v>1394</v>
      </c>
      <c r="BF715" s="163" t="s">
        <v>9141</v>
      </c>
      <c r="BG715" s="1" t="s">
        <v>9033</v>
      </c>
      <c r="BH715" s="86" t="s">
        <v>592</v>
      </c>
      <c r="BI715" s="171">
        <v>16255</v>
      </c>
      <c r="BJ715" s="172">
        <v>16255</v>
      </c>
      <c r="BK715" s="171">
        <v>0</v>
      </c>
      <c r="BL715" s="86"/>
      <c r="BM715" s="48"/>
      <c r="BN715" s="67"/>
      <c r="BO715" s="67"/>
      <c r="BP715" s="48"/>
      <c r="BQ715" s="435" t="s">
        <v>539</v>
      </c>
      <c r="BR715" s="382" t="s">
        <v>698</v>
      </c>
      <c r="BS715" s="395"/>
      <c r="BT715" s="382" t="s">
        <v>242</v>
      </c>
      <c r="BU715" s="383" t="s">
        <v>679</v>
      </c>
      <c r="BV715" s="383" t="s">
        <v>1581</v>
      </c>
      <c r="BW715" s="383">
        <v>60160</v>
      </c>
      <c r="BX715" s="382" t="s">
        <v>9225</v>
      </c>
      <c r="BZ715" s="475">
        <v>488</v>
      </c>
      <c r="CA715" s="320" t="b">
        <f>EXACT(A715,CH715)</f>
        <v>1</v>
      </c>
      <c r="CB715" s="318" t="b">
        <f>EXACT(D715,CF715)</f>
        <v>1</v>
      </c>
      <c r="CC715" s="318" t="b">
        <f>EXACT(E715,CG715)</f>
        <v>1</v>
      </c>
      <c r="CD715" s="502">
        <f>+S714-BC714</f>
        <v>0</v>
      </c>
      <c r="CE715" s="17" t="s">
        <v>686</v>
      </c>
      <c r="CF715" s="157" t="s">
        <v>9033</v>
      </c>
      <c r="CG715" s="99" t="s">
        <v>592</v>
      </c>
      <c r="CH715" s="311" t="s">
        <v>9034</v>
      </c>
      <c r="CM715" s="273"/>
      <c r="CO715" s="157"/>
    </row>
    <row r="716" spans="1:93">
      <c r="A716" s="452" t="s">
        <v>4898</v>
      </c>
      <c r="B716" s="83" t="s">
        <v>709</v>
      </c>
      <c r="C716" s="129" t="s">
        <v>686</v>
      </c>
      <c r="D716" s="158" t="s">
        <v>2532</v>
      </c>
      <c r="E716" s="92" t="s">
        <v>2526</v>
      </c>
      <c r="F716" s="452" t="s">
        <v>4898</v>
      </c>
      <c r="G716" s="59" t="s">
        <v>1580</v>
      </c>
      <c r="H716" s="449" t="s">
        <v>2571</v>
      </c>
      <c r="I716" s="234">
        <v>22698</v>
      </c>
      <c r="J716" s="234">
        <v>0</v>
      </c>
      <c r="K716" s="234">
        <v>0</v>
      </c>
      <c r="L716" s="234">
        <v>0</v>
      </c>
      <c r="M716" s="85">
        <v>736</v>
      </c>
      <c r="N716" s="85">
        <v>0</v>
      </c>
      <c r="O716" s="234">
        <v>0</v>
      </c>
      <c r="P716" s="234">
        <v>0</v>
      </c>
      <c r="Q716" s="234">
        <v>0</v>
      </c>
      <c r="R716" s="234">
        <v>5737.03</v>
      </c>
      <c r="S716" s="234">
        <v>17696.97</v>
      </c>
      <c r="T716" s="227" t="s">
        <v>1581</v>
      </c>
      <c r="U716" s="496">
        <v>431</v>
      </c>
      <c r="V716" s="129" t="s">
        <v>686</v>
      </c>
      <c r="W716" s="158" t="s">
        <v>2532</v>
      </c>
      <c r="X716" s="92" t="s">
        <v>2526</v>
      </c>
      <c r="Y716" s="262">
        <v>3600800205471</v>
      </c>
      <c r="Z716" s="228" t="s">
        <v>1581</v>
      </c>
      <c r="AA716" s="54">
        <v>5737.03</v>
      </c>
      <c r="AB716" s="55">
        <v>4450.03</v>
      </c>
      <c r="AC716" s="56"/>
      <c r="AD716" s="175">
        <v>863</v>
      </c>
      <c r="AE716" s="175">
        <v>424</v>
      </c>
      <c r="AF716" s="55"/>
      <c r="AG716" s="55"/>
      <c r="AH716" s="55"/>
      <c r="AI716" s="55"/>
      <c r="AJ716" s="55"/>
      <c r="AK716" s="55"/>
      <c r="AL716" s="55"/>
      <c r="AM716" s="57"/>
      <c r="AN716" s="57"/>
      <c r="AO716" s="57"/>
      <c r="AP716" s="57"/>
      <c r="AQ716" s="58"/>
      <c r="AR716" s="58"/>
      <c r="AS716" s="57"/>
      <c r="AT716" s="57"/>
      <c r="AU716" s="57"/>
      <c r="AV716" s="147"/>
      <c r="AW716" s="57"/>
      <c r="AX716" s="57">
        <v>0</v>
      </c>
      <c r="AY716" s="58"/>
      <c r="AZ716" s="58">
        <v>0</v>
      </c>
      <c r="BA716" s="74">
        <v>0</v>
      </c>
      <c r="BB716" s="58">
        <v>23434</v>
      </c>
      <c r="BC716" s="58">
        <v>17696.97</v>
      </c>
      <c r="BD716" s="252"/>
      <c r="BE716" s="170">
        <v>432</v>
      </c>
      <c r="BF716" s="101" t="s">
        <v>2594</v>
      </c>
      <c r="BG716" s="158" t="s">
        <v>2532</v>
      </c>
      <c r="BH716" s="92" t="s">
        <v>2526</v>
      </c>
      <c r="BI716" s="58">
        <v>4450.03</v>
      </c>
      <c r="BJ716" s="58">
        <v>4450.03</v>
      </c>
      <c r="BK716" s="124">
        <v>0</v>
      </c>
      <c r="BL716" s="158"/>
      <c r="BM716" s="59"/>
      <c r="BN716" s="60"/>
      <c r="BO716" s="60"/>
      <c r="BP716" s="59"/>
      <c r="BQ716" s="370" t="s">
        <v>2634</v>
      </c>
      <c r="BR716" s="387" t="s">
        <v>1099</v>
      </c>
      <c r="BS716" s="381" t="s">
        <v>709</v>
      </c>
      <c r="BT716" s="388" t="s">
        <v>45</v>
      </c>
      <c r="BU716" s="388" t="s">
        <v>1416</v>
      </c>
      <c r="BV716" s="388" t="s">
        <v>1581</v>
      </c>
      <c r="BW716" s="389">
        <v>60000</v>
      </c>
      <c r="BX716" s="389" t="s">
        <v>2635</v>
      </c>
      <c r="BZ716" s="475">
        <v>1392</v>
      </c>
      <c r="CA716" s="320" t="b">
        <f>EXACT(A716,CH716)</f>
        <v>1</v>
      </c>
      <c r="CB716" s="318" t="b">
        <f>EXACT(D716,CF716)</f>
        <v>1</v>
      </c>
      <c r="CC716" s="318" t="b">
        <f>EXACT(E716,CG716)</f>
        <v>1</v>
      </c>
      <c r="CD716" s="502">
        <f>+S715-BC715</f>
        <v>0</v>
      </c>
      <c r="CE716" s="51" t="s">
        <v>686</v>
      </c>
      <c r="CF716" s="157" t="s">
        <v>2532</v>
      </c>
      <c r="CG716" s="99" t="s">
        <v>2526</v>
      </c>
      <c r="CH716" s="311">
        <v>3600800205471</v>
      </c>
      <c r="CI716" s="51"/>
      <c r="CM716" s="273"/>
      <c r="CO716" s="157"/>
    </row>
    <row r="717" spans="1:93">
      <c r="A717" s="452" t="s">
        <v>4763</v>
      </c>
      <c r="B717" s="83" t="s">
        <v>709</v>
      </c>
      <c r="C717" s="129" t="s">
        <v>672</v>
      </c>
      <c r="D717" s="158" t="s">
        <v>325</v>
      </c>
      <c r="E717" s="92" t="s">
        <v>592</v>
      </c>
      <c r="F717" s="452" t="s">
        <v>4763</v>
      </c>
      <c r="G717" s="59" t="s">
        <v>1580</v>
      </c>
      <c r="H717" s="449" t="s">
        <v>640</v>
      </c>
      <c r="I717" s="234">
        <v>17201.64</v>
      </c>
      <c r="J717" s="234">
        <v>0</v>
      </c>
      <c r="K717" s="234">
        <v>0</v>
      </c>
      <c r="L717" s="234">
        <v>0</v>
      </c>
      <c r="M717" s="85">
        <v>1582</v>
      </c>
      <c r="N717" s="85">
        <v>0</v>
      </c>
      <c r="O717" s="234">
        <v>0</v>
      </c>
      <c r="P717" s="234">
        <v>0</v>
      </c>
      <c r="Q717" s="234">
        <v>0</v>
      </c>
      <c r="R717" s="234">
        <v>7818</v>
      </c>
      <c r="S717" s="234">
        <v>10965.64</v>
      </c>
      <c r="T717" s="227" t="s">
        <v>1581</v>
      </c>
      <c r="U717" s="496">
        <v>803</v>
      </c>
      <c r="V717" s="129" t="s">
        <v>672</v>
      </c>
      <c r="W717" s="158" t="s">
        <v>325</v>
      </c>
      <c r="X717" s="92" t="s">
        <v>592</v>
      </c>
      <c r="Y717" s="262">
        <v>3600800206311</v>
      </c>
      <c r="Z717" s="228" t="s">
        <v>1581</v>
      </c>
      <c r="AA717" s="54">
        <v>7818</v>
      </c>
      <c r="AB717" s="55">
        <v>6855</v>
      </c>
      <c r="AC717" s="56"/>
      <c r="AD717" s="175">
        <v>863</v>
      </c>
      <c r="AE717" s="175"/>
      <c r="AF717" s="55"/>
      <c r="AG717" s="55"/>
      <c r="AH717" s="55"/>
      <c r="AI717" s="55">
        <v>100</v>
      </c>
      <c r="AJ717" s="55"/>
      <c r="AK717" s="55"/>
      <c r="AL717" s="55"/>
      <c r="AM717" s="57"/>
      <c r="AN717" s="57"/>
      <c r="AO717" s="57"/>
      <c r="AP717" s="57"/>
      <c r="AQ717" s="58"/>
      <c r="AR717" s="58"/>
      <c r="AS717" s="57"/>
      <c r="AT717" s="57"/>
      <c r="AU717" s="57"/>
      <c r="AV717" s="147"/>
      <c r="AW717" s="57"/>
      <c r="AX717" s="57">
        <v>0</v>
      </c>
      <c r="AY717" s="58"/>
      <c r="AZ717" s="58">
        <v>0</v>
      </c>
      <c r="BA717" s="74">
        <v>0</v>
      </c>
      <c r="BB717" s="58">
        <v>18783.64</v>
      </c>
      <c r="BC717" s="58">
        <v>10965.64</v>
      </c>
      <c r="BD717" s="252"/>
      <c r="BE717" s="170">
        <v>804</v>
      </c>
      <c r="BF717" s="101" t="s">
        <v>1880</v>
      </c>
      <c r="BG717" s="158" t="s">
        <v>325</v>
      </c>
      <c r="BH717" s="92" t="s">
        <v>592</v>
      </c>
      <c r="BI717" s="58">
        <v>6855</v>
      </c>
      <c r="BJ717" s="58">
        <v>6855</v>
      </c>
      <c r="BK717" s="124">
        <v>0</v>
      </c>
      <c r="BL717" s="158"/>
      <c r="BM717" s="59"/>
      <c r="BN717" s="60"/>
      <c r="BO717" s="60"/>
      <c r="BP717" s="59"/>
      <c r="BQ717" s="370" t="s">
        <v>539</v>
      </c>
      <c r="BR717" s="387" t="s">
        <v>698</v>
      </c>
      <c r="BS717" s="381" t="s">
        <v>709</v>
      </c>
      <c r="BT717" s="388" t="s">
        <v>242</v>
      </c>
      <c r="BU717" s="388" t="s">
        <v>679</v>
      </c>
      <c r="BV717" s="388" t="s">
        <v>1581</v>
      </c>
      <c r="BW717" s="389">
        <v>60160</v>
      </c>
      <c r="BX717" s="389" t="s">
        <v>1927</v>
      </c>
      <c r="BZ717" s="475">
        <v>432</v>
      </c>
      <c r="CA717" s="320" t="b">
        <f>EXACT(A717,CH717)</f>
        <v>1</v>
      </c>
      <c r="CB717" s="318" t="b">
        <f>EXACT(D717,CF717)</f>
        <v>1</v>
      </c>
      <c r="CC717" s="318" t="b">
        <f>EXACT(E717,CG717)</f>
        <v>1</v>
      </c>
      <c r="CD717" s="502">
        <f>+S716-BC716</f>
        <v>0</v>
      </c>
      <c r="CE717" s="17" t="s">
        <v>672</v>
      </c>
      <c r="CF717" s="157" t="s">
        <v>325</v>
      </c>
      <c r="CG717" s="103" t="s">
        <v>592</v>
      </c>
      <c r="CH717" s="275">
        <v>3600800206311</v>
      </c>
      <c r="CM717" s="273"/>
      <c r="CO717" s="158"/>
    </row>
    <row r="718" spans="1:93">
      <c r="A718" s="452" t="s">
        <v>6064</v>
      </c>
      <c r="B718" s="83" t="s">
        <v>709</v>
      </c>
      <c r="C718" s="237" t="s">
        <v>686</v>
      </c>
      <c r="D718" s="86" t="s">
        <v>6062</v>
      </c>
      <c r="E718" s="92" t="s">
        <v>6063</v>
      </c>
      <c r="F718" s="452" t="s">
        <v>6064</v>
      </c>
      <c r="G718" s="59" t="s">
        <v>1580</v>
      </c>
      <c r="H718" s="283" t="s">
        <v>6275</v>
      </c>
      <c r="I718" s="244">
        <v>33219.08</v>
      </c>
      <c r="J718" s="310">
        <v>0</v>
      </c>
      <c r="K718" s="81">
        <v>0</v>
      </c>
      <c r="L718" s="81">
        <v>0</v>
      </c>
      <c r="M718" s="85">
        <v>0</v>
      </c>
      <c r="N718" s="81">
        <v>0</v>
      </c>
      <c r="O718" s="81">
        <v>0</v>
      </c>
      <c r="P718" s="85">
        <v>369.28</v>
      </c>
      <c r="Q718" s="81">
        <v>0</v>
      </c>
      <c r="R718" s="85">
        <v>18809</v>
      </c>
      <c r="S718" s="81">
        <v>10456.080000000002</v>
      </c>
      <c r="T718" s="227" t="s">
        <v>1581</v>
      </c>
      <c r="U718" s="496">
        <v>301</v>
      </c>
      <c r="V718" s="237" t="s">
        <v>686</v>
      </c>
      <c r="W718" s="86" t="s">
        <v>6062</v>
      </c>
      <c r="X718" s="92" t="s">
        <v>6063</v>
      </c>
      <c r="Y718" s="261">
        <v>3600800206648</v>
      </c>
      <c r="Z718" s="228" t="s">
        <v>1581</v>
      </c>
      <c r="AA718" s="266">
        <v>22763</v>
      </c>
      <c r="AB718" s="65">
        <v>17500</v>
      </c>
      <c r="AC718" s="65"/>
      <c r="AD718" s="65">
        <v>728</v>
      </c>
      <c r="AE718" s="65">
        <v>391</v>
      </c>
      <c r="AF718" s="65">
        <v>190</v>
      </c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>
        <v>0</v>
      </c>
      <c r="AS718" s="65"/>
      <c r="AT718" s="65"/>
      <c r="AU718" s="65"/>
      <c r="AV718" s="148"/>
      <c r="AW718" s="65"/>
      <c r="AX718" s="65">
        <v>3584.72</v>
      </c>
      <c r="AY718" s="65"/>
      <c r="AZ718" s="65">
        <v>369.28</v>
      </c>
      <c r="BA718" s="57">
        <v>0</v>
      </c>
      <c r="BB718" s="65">
        <v>33219.08</v>
      </c>
      <c r="BC718" s="65">
        <v>10456.080000000002</v>
      </c>
      <c r="BD718" s="260"/>
      <c r="BE718" s="170">
        <v>302</v>
      </c>
      <c r="BF718" s="163" t="s">
        <v>6385</v>
      </c>
      <c r="BG718" s="86" t="s">
        <v>6062</v>
      </c>
      <c r="BH718" s="86" t="s">
        <v>6063</v>
      </c>
      <c r="BI718" s="65">
        <v>26341.75</v>
      </c>
      <c r="BJ718" s="57">
        <v>17500</v>
      </c>
      <c r="BK718" s="171">
        <v>8841.75</v>
      </c>
      <c r="BL718" s="86"/>
      <c r="BM718" s="48"/>
      <c r="BN718" s="67"/>
      <c r="BO718" s="67"/>
      <c r="BP718" s="48"/>
      <c r="BQ718" s="368">
        <v>25</v>
      </c>
      <c r="BR718" s="380" t="s">
        <v>689</v>
      </c>
      <c r="BS718" s="381" t="s">
        <v>4272</v>
      </c>
      <c r="BT718" s="382" t="s">
        <v>1299</v>
      </c>
      <c r="BU718" s="383" t="s">
        <v>719</v>
      </c>
      <c r="BV718" s="384" t="s">
        <v>1581</v>
      </c>
      <c r="BW718" s="384">
        <v>60140</v>
      </c>
      <c r="BX718" s="385" t="s">
        <v>6558</v>
      </c>
      <c r="BZ718" s="495">
        <v>803</v>
      </c>
      <c r="CA718" s="320" t="b">
        <f>EXACT(A718,CH718)</f>
        <v>1</v>
      </c>
      <c r="CB718" s="318" t="b">
        <f>EXACT(D718,CF718)</f>
        <v>1</v>
      </c>
      <c r="CC718" s="318" t="b">
        <f>EXACT(E718,CG718)</f>
        <v>1</v>
      </c>
      <c r="CD718" s="502">
        <f>+S717-BC717</f>
        <v>0</v>
      </c>
      <c r="CE718" s="51" t="s">
        <v>686</v>
      </c>
      <c r="CF718" s="157" t="s">
        <v>6062</v>
      </c>
      <c r="CG718" s="103" t="s">
        <v>6063</v>
      </c>
      <c r="CH718" s="275">
        <v>3600800206648</v>
      </c>
      <c r="CI718" s="51"/>
      <c r="CM718" s="273"/>
    </row>
    <row r="719" spans="1:93">
      <c r="A719" s="452" t="s">
        <v>5003</v>
      </c>
      <c r="B719" s="83" t="s">
        <v>709</v>
      </c>
      <c r="C719" s="129" t="s">
        <v>672</v>
      </c>
      <c r="D719" s="158" t="s">
        <v>526</v>
      </c>
      <c r="E719" s="92" t="s">
        <v>2387</v>
      </c>
      <c r="F719" s="452" t="s">
        <v>5003</v>
      </c>
      <c r="G719" s="59" t="s">
        <v>1580</v>
      </c>
      <c r="H719" s="449" t="s">
        <v>2506</v>
      </c>
      <c r="I719" s="234">
        <v>38116.800000000003</v>
      </c>
      <c r="J719" s="234">
        <v>0</v>
      </c>
      <c r="K719" s="234">
        <v>37.58</v>
      </c>
      <c r="L719" s="234">
        <v>0</v>
      </c>
      <c r="M719" s="85">
        <v>1170</v>
      </c>
      <c r="N719" s="85">
        <v>0</v>
      </c>
      <c r="O719" s="234">
        <v>0</v>
      </c>
      <c r="P719" s="234">
        <v>424.55</v>
      </c>
      <c r="Q719" s="234">
        <v>0</v>
      </c>
      <c r="R719" s="234">
        <v>6937</v>
      </c>
      <c r="S719" s="234">
        <v>31962.830000000005</v>
      </c>
      <c r="T719" s="227" t="s">
        <v>1581</v>
      </c>
      <c r="U719" s="496">
        <v>610</v>
      </c>
      <c r="V719" s="129" t="s">
        <v>672</v>
      </c>
      <c r="W719" s="158" t="s">
        <v>526</v>
      </c>
      <c r="X719" s="92" t="s">
        <v>2387</v>
      </c>
      <c r="Y719" s="262">
        <v>3600800206761</v>
      </c>
      <c r="Z719" s="228" t="s">
        <v>1581</v>
      </c>
      <c r="AA719" s="54">
        <v>7361.55</v>
      </c>
      <c r="AB719" s="55">
        <v>5550</v>
      </c>
      <c r="AC719" s="56"/>
      <c r="AD719" s="175">
        <v>863</v>
      </c>
      <c r="AE719" s="175">
        <v>424</v>
      </c>
      <c r="AF719" s="55"/>
      <c r="AG719" s="55"/>
      <c r="AH719" s="55"/>
      <c r="AI719" s="55">
        <v>100</v>
      </c>
      <c r="AJ719" s="55"/>
      <c r="AK719" s="55"/>
      <c r="AL719" s="55"/>
      <c r="AM719" s="57"/>
      <c r="AN719" s="57"/>
      <c r="AO719" s="57"/>
      <c r="AP719" s="57"/>
      <c r="AQ719" s="58"/>
      <c r="AR719" s="58"/>
      <c r="AS719" s="57"/>
      <c r="AT719" s="57"/>
      <c r="AU719" s="57"/>
      <c r="AV719" s="147"/>
      <c r="AW719" s="57"/>
      <c r="AX719" s="57">
        <v>0</v>
      </c>
      <c r="AY719" s="58"/>
      <c r="AZ719" s="58">
        <v>424.55</v>
      </c>
      <c r="BA719" s="74">
        <v>0</v>
      </c>
      <c r="BB719" s="58">
        <v>39324.380000000005</v>
      </c>
      <c r="BC719" s="58">
        <v>31962.830000000005</v>
      </c>
      <c r="BD719" s="252"/>
      <c r="BE719" s="170">
        <v>611</v>
      </c>
      <c r="BF719" s="101" t="s">
        <v>2423</v>
      </c>
      <c r="BG719" s="158" t="s">
        <v>526</v>
      </c>
      <c r="BH719" s="92" t="s">
        <v>2387</v>
      </c>
      <c r="BI719" s="58">
        <v>5550</v>
      </c>
      <c r="BJ719" s="58">
        <v>5550</v>
      </c>
      <c r="BK719" s="124">
        <v>0</v>
      </c>
      <c r="BL719" s="158"/>
      <c r="BM719" s="59"/>
      <c r="BN719" s="60"/>
      <c r="BO719" s="60"/>
      <c r="BP719" s="48"/>
      <c r="BQ719" s="368" t="s">
        <v>2458</v>
      </c>
      <c r="BR719" s="380" t="s">
        <v>698</v>
      </c>
      <c r="BS719" s="381" t="s">
        <v>709</v>
      </c>
      <c r="BT719" s="382" t="s">
        <v>242</v>
      </c>
      <c r="BU719" s="383" t="s">
        <v>679</v>
      </c>
      <c r="BV719" s="384" t="s">
        <v>1581</v>
      </c>
      <c r="BW719" s="384">
        <v>60160</v>
      </c>
      <c r="BX719" s="385" t="s">
        <v>2459</v>
      </c>
      <c r="BZ719" s="475">
        <v>302</v>
      </c>
      <c r="CA719" s="320" t="b">
        <f>EXACT(A719,CH719)</f>
        <v>1</v>
      </c>
      <c r="CB719" s="318" t="b">
        <f>EXACT(D719,CF719)</f>
        <v>1</v>
      </c>
      <c r="CC719" s="318" t="b">
        <f>EXACT(E719,CG719)</f>
        <v>1</v>
      </c>
      <c r="CD719" s="502">
        <f>+S718-BC718</f>
        <v>0</v>
      </c>
      <c r="CE719" s="17" t="s">
        <v>672</v>
      </c>
      <c r="CF719" s="17" t="s">
        <v>526</v>
      </c>
      <c r="CG719" s="103" t="s">
        <v>2387</v>
      </c>
      <c r="CH719" s="275">
        <v>3600800206761</v>
      </c>
      <c r="CI719" s="51"/>
      <c r="CL719" s="51"/>
      <c r="CM719" s="273"/>
      <c r="CO719" s="158"/>
    </row>
    <row r="720" spans="1:93">
      <c r="A720" s="452" t="s">
        <v>4375</v>
      </c>
      <c r="B720" s="83" t="s">
        <v>709</v>
      </c>
      <c r="C720" s="129" t="s">
        <v>672</v>
      </c>
      <c r="D720" s="158" t="s">
        <v>777</v>
      </c>
      <c r="E720" s="92" t="s">
        <v>562</v>
      </c>
      <c r="F720" s="452" t="s">
        <v>4375</v>
      </c>
      <c r="G720" s="59" t="s">
        <v>1580</v>
      </c>
      <c r="H720" s="449" t="s">
        <v>622</v>
      </c>
      <c r="I720" s="234">
        <v>18197.64</v>
      </c>
      <c r="J720" s="234">
        <v>0</v>
      </c>
      <c r="K720" s="234">
        <v>0</v>
      </c>
      <c r="L720" s="234">
        <v>0</v>
      </c>
      <c r="M720" s="85">
        <v>1673</v>
      </c>
      <c r="N720" s="85">
        <v>0</v>
      </c>
      <c r="O720" s="234">
        <v>0</v>
      </c>
      <c r="P720" s="234">
        <v>0</v>
      </c>
      <c r="Q720" s="234">
        <v>0</v>
      </c>
      <c r="R720" s="234">
        <v>17942</v>
      </c>
      <c r="S720" s="234">
        <v>1928.6399999999994</v>
      </c>
      <c r="T720" s="227" t="s">
        <v>1581</v>
      </c>
      <c r="U720" s="496">
        <v>98</v>
      </c>
      <c r="V720" s="129" t="s">
        <v>672</v>
      </c>
      <c r="W720" s="158" t="s">
        <v>777</v>
      </c>
      <c r="X720" s="92" t="s">
        <v>562</v>
      </c>
      <c r="Y720" s="262">
        <v>3600800219758</v>
      </c>
      <c r="Z720" s="228" t="s">
        <v>1581</v>
      </c>
      <c r="AA720" s="266">
        <v>17942</v>
      </c>
      <c r="AB720" s="66">
        <v>16555</v>
      </c>
      <c r="AC720" s="65"/>
      <c r="AD720" s="266">
        <v>863</v>
      </c>
      <c r="AE720" s="266">
        <v>424</v>
      </c>
      <c r="AF720" s="65"/>
      <c r="AG720" s="65"/>
      <c r="AH720" s="65"/>
      <c r="AI720" s="65">
        <v>100</v>
      </c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148"/>
      <c r="AW720" s="65"/>
      <c r="AX720" s="65">
        <v>0</v>
      </c>
      <c r="AY720" s="66"/>
      <c r="AZ720" s="66">
        <v>0</v>
      </c>
      <c r="BA720" s="74">
        <v>0</v>
      </c>
      <c r="BB720" s="66">
        <v>19870.64</v>
      </c>
      <c r="BC720" s="66">
        <v>1928.6399999999994</v>
      </c>
      <c r="BD720" s="252"/>
      <c r="BE720" s="170">
        <v>98</v>
      </c>
      <c r="BF720" s="101" t="s">
        <v>1863</v>
      </c>
      <c r="BG720" s="158" t="s">
        <v>777</v>
      </c>
      <c r="BH720" s="92" t="s">
        <v>562</v>
      </c>
      <c r="BI720" s="169">
        <v>16555</v>
      </c>
      <c r="BJ720" s="124">
        <v>16555</v>
      </c>
      <c r="BK720" s="124">
        <v>0</v>
      </c>
      <c r="BL720" s="158"/>
      <c r="BM720" s="48"/>
      <c r="BN720" s="67"/>
      <c r="BO720" s="67"/>
      <c r="BP720" s="59"/>
      <c r="BQ720" s="370" t="s">
        <v>1923</v>
      </c>
      <c r="BR720" s="387" t="s">
        <v>720</v>
      </c>
      <c r="BS720" s="381" t="s">
        <v>709</v>
      </c>
      <c r="BT720" s="388" t="s">
        <v>679</v>
      </c>
      <c r="BU720" s="388" t="s">
        <v>679</v>
      </c>
      <c r="BV720" s="388" t="s">
        <v>1581</v>
      </c>
      <c r="BW720" s="389">
        <v>60160</v>
      </c>
      <c r="BX720" s="389" t="s">
        <v>1924</v>
      </c>
      <c r="BY720" s="76"/>
      <c r="BZ720" s="495">
        <v>611</v>
      </c>
      <c r="CA720" s="320" t="b">
        <f>EXACT(A720,CH720)</f>
        <v>1</v>
      </c>
      <c r="CB720" s="318" t="b">
        <f>EXACT(D720,CF720)</f>
        <v>1</v>
      </c>
      <c r="CC720" s="318" t="b">
        <f>EXACT(E720,CG720)</f>
        <v>1</v>
      </c>
      <c r="CD720" s="502">
        <f>+S720-BC720</f>
        <v>0</v>
      </c>
      <c r="CE720" s="51" t="s">
        <v>672</v>
      </c>
      <c r="CF720" s="157" t="s">
        <v>777</v>
      </c>
      <c r="CG720" s="103" t="s">
        <v>562</v>
      </c>
      <c r="CH720" s="275">
        <v>3600800219758</v>
      </c>
      <c r="CM720" s="273"/>
      <c r="CO720" s="157"/>
    </row>
    <row r="721" spans="1:93">
      <c r="A721" s="452" t="s">
        <v>7465</v>
      </c>
      <c r="B721" s="83" t="s">
        <v>709</v>
      </c>
      <c r="C721" s="242" t="s">
        <v>686</v>
      </c>
      <c r="D721" s="158" t="s">
        <v>6781</v>
      </c>
      <c r="E721" s="1" t="s">
        <v>80</v>
      </c>
      <c r="F721" s="452" t="s">
        <v>7465</v>
      </c>
      <c r="G721" s="59" t="s">
        <v>1580</v>
      </c>
      <c r="H721" s="449" t="s">
        <v>6916</v>
      </c>
      <c r="I721" s="234">
        <v>43602</v>
      </c>
      <c r="J721" s="234">
        <v>0</v>
      </c>
      <c r="K721" s="234">
        <v>0</v>
      </c>
      <c r="L721" s="234">
        <v>0</v>
      </c>
      <c r="M721" s="85">
        <v>0</v>
      </c>
      <c r="N721" s="85">
        <v>0</v>
      </c>
      <c r="O721" s="234">
        <v>0</v>
      </c>
      <c r="P721" s="234">
        <v>1151.8599999999999</v>
      </c>
      <c r="Q721" s="234">
        <v>0</v>
      </c>
      <c r="R721" s="234">
        <v>24287</v>
      </c>
      <c r="S721" s="234">
        <v>13659.720000000001</v>
      </c>
      <c r="T721" s="227" t="s">
        <v>1581</v>
      </c>
      <c r="U721" s="496">
        <v>653</v>
      </c>
      <c r="V721" s="242" t="s">
        <v>686</v>
      </c>
      <c r="W721" s="158" t="s">
        <v>6781</v>
      </c>
      <c r="X721" s="424" t="s">
        <v>80</v>
      </c>
      <c r="Y721" s="261">
        <v>3600800236865</v>
      </c>
      <c r="Z721" s="228" t="s">
        <v>1581</v>
      </c>
      <c r="AA721" s="266">
        <v>29942.28</v>
      </c>
      <c r="AB721" s="66">
        <v>22000</v>
      </c>
      <c r="AC721" s="65"/>
      <c r="AD721" s="266">
        <v>863</v>
      </c>
      <c r="AE721" s="266">
        <v>424</v>
      </c>
      <c r="AF721" s="65"/>
      <c r="AG721" s="65"/>
      <c r="AH721" s="65"/>
      <c r="AI721" s="65">
        <v>1000</v>
      </c>
      <c r="AJ721" s="65"/>
      <c r="AK721" s="65"/>
      <c r="AL721" s="65"/>
      <c r="AM721" s="65"/>
      <c r="AN721" s="65"/>
      <c r="AO721" s="65">
        <v>0</v>
      </c>
      <c r="AP721" s="65">
        <v>0</v>
      </c>
      <c r="AQ721" s="65"/>
      <c r="AR721" s="65"/>
      <c r="AS721" s="65"/>
      <c r="AT721" s="65"/>
      <c r="AU721" s="65"/>
      <c r="AV721" s="148"/>
      <c r="AW721" s="65"/>
      <c r="AX721" s="65">
        <v>4503.42</v>
      </c>
      <c r="AY721" s="65"/>
      <c r="AZ721" s="66">
        <v>1151.8599999999999</v>
      </c>
      <c r="BA721" s="74">
        <v>0</v>
      </c>
      <c r="BB721" s="66">
        <v>43602</v>
      </c>
      <c r="BC721" s="66">
        <v>13659.720000000001</v>
      </c>
      <c r="BD721" s="252"/>
      <c r="BE721" s="170">
        <v>654</v>
      </c>
      <c r="BF721" s="101" t="s">
        <v>7077</v>
      </c>
      <c r="BG721" s="158" t="s">
        <v>6781</v>
      </c>
      <c r="BH721" s="424" t="s">
        <v>80</v>
      </c>
      <c r="BI721" s="66">
        <v>34565.870000000003</v>
      </c>
      <c r="BJ721" s="58">
        <v>22000</v>
      </c>
      <c r="BK721" s="124">
        <v>12565.870000000003</v>
      </c>
      <c r="BL721" s="456"/>
      <c r="BM721" s="48"/>
      <c r="BN721" s="67"/>
      <c r="BO721" s="67"/>
      <c r="BP721" s="59"/>
      <c r="BQ721" s="369" t="s">
        <v>7375</v>
      </c>
      <c r="BR721" s="380" t="s">
        <v>689</v>
      </c>
      <c r="BS721" s="381" t="s">
        <v>709</v>
      </c>
      <c r="BT721" s="383" t="s">
        <v>741</v>
      </c>
      <c r="BU721" s="383" t="s">
        <v>679</v>
      </c>
      <c r="BV721" s="383" t="s">
        <v>128</v>
      </c>
      <c r="BW721" s="383">
        <v>60160</v>
      </c>
      <c r="BX721" s="385" t="s">
        <v>7376</v>
      </c>
      <c r="BZ721" s="475">
        <v>98</v>
      </c>
      <c r="CA721" s="320" t="b">
        <f>EXACT(A721,CH721)</f>
        <v>1</v>
      </c>
      <c r="CB721" s="318" t="b">
        <f>EXACT(D721,CF721)</f>
        <v>1</v>
      </c>
      <c r="CC721" s="318" t="b">
        <f>EXACT(E721,CG721)</f>
        <v>1</v>
      </c>
      <c r="CD721" s="502">
        <f>+S720-BC720</f>
        <v>0</v>
      </c>
      <c r="CE721" s="17" t="s">
        <v>686</v>
      </c>
      <c r="CF721" s="17" t="s">
        <v>6781</v>
      </c>
      <c r="CG721" s="103" t="s">
        <v>80</v>
      </c>
      <c r="CH721" s="275">
        <v>3600800236865</v>
      </c>
      <c r="CL721" s="51"/>
      <c r="CM721" s="273"/>
      <c r="CO721" s="158"/>
    </row>
    <row r="722" spans="1:93">
      <c r="A722" s="452" t="s">
        <v>4800</v>
      </c>
      <c r="B722" s="83" t="s">
        <v>709</v>
      </c>
      <c r="C722" s="129" t="s">
        <v>672</v>
      </c>
      <c r="D722" s="158" t="s">
        <v>40</v>
      </c>
      <c r="E722" s="92" t="s">
        <v>41</v>
      </c>
      <c r="F722" s="452" t="s">
        <v>4800</v>
      </c>
      <c r="G722" s="59" t="s">
        <v>1580</v>
      </c>
      <c r="H722" s="449" t="s">
        <v>1774</v>
      </c>
      <c r="I722" s="234">
        <v>14368.4</v>
      </c>
      <c r="J722" s="234">
        <v>0</v>
      </c>
      <c r="K722" s="234">
        <v>213.15</v>
      </c>
      <c r="L722" s="234">
        <v>0</v>
      </c>
      <c r="M722" s="85">
        <v>3276</v>
      </c>
      <c r="N722" s="85">
        <v>0</v>
      </c>
      <c r="O722" s="234">
        <v>0</v>
      </c>
      <c r="P722" s="234">
        <v>0</v>
      </c>
      <c r="Q722" s="234">
        <v>0</v>
      </c>
      <c r="R722" s="234">
        <v>2368</v>
      </c>
      <c r="S722" s="234">
        <v>15489.55</v>
      </c>
      <c r="T722" s="227" t="s">
        <v>1581</v>
      </c>
      <c r="U722" s="496">
        <v>266</v>
      </c>
      <c r="V722" s="129" t="s">
        <v>672</v>
      </c>
      <c r="W722" s="158" t="s">
        <v>40</v>
      </c>
      <c r="X722" s="92" t="s">
        <v>41</v>
      </c>
      <c r="Y722" s="261">
        <v>3600800239431</v>
      </c>
      <c r="Z722" s="228" t="s">
        <v>1581</v>
      </c>
      <c r="AA722" s="266">
        <v>2368</v>
      </c>
      <c r="AB722" s="65">
        <v>1305</v>
      </c>
      <c r="AC722" s="65"/>
      <c r="AD722" s="65">
        <v>863</v>
      </c>
      <c r="AE722" s="65"/>
      <c r="AF722" s="65"/>
      <c r="AG722" s="65"/>
      <c r="AH722" s="65"/>
      <c r="AI722" s="65">
        <v>200</v>
      </c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148"/>
      <c r="AW722" s="65"/>
      <c r="AX722" s="65">
        <v>0</v>
      </c>
      <c r="AY722" s="65"/>
      <c r="AZ722" s="65">
        <v>0</v>
      </c>
      <c r="BA722" s="57">
        <v>0</v>
      </c>
      <c r="BB722" s="65">
        <v>17857.55</v>
      </c>
      <c r="BC722" s="65">
        <v>15489.55</v>
      </c>
      <c r="BD722" s="252"/>
      <c r="BE722" s="170">
        <v>267</v>
      </c>
      <c r="BF722" s="163" t="s">
        <v>1726</v>
      </c>
      <c r="BG722" s="158" t="s">
        <v>40</v>
      </c>
      <c r="BH722" s="92" t="s">
        <v>41</v>
      </c>
      <c r="BI722" s="171">
        <v>1305</v>
      </c>
      <c r="BJ722" s="172">
        <v>1305</v>
      </c>
      <c r="BK722" s="171">
        <v>0</v>
      </c>
      <c r="BL722" s="86"/>
      <c r="BM722" s="48" t="s">
        <v>690</v>
      </c>
      <c r="BN722" s="67"/>
      <c r="BO722" s="67"/>
      <c r="BP722" s="48"/>
      <c r="BQ722" s="368" t="s">
        <v>42</v>
      </c>
      <c r="BR722" s="380" t="s">
        <v>727</v>
      </c>
      <c r="BS722" s="381" t="s">
        <v>51</v>
      </c>
      <c r="BT722" s="382" t="s">
        <v>741</v>
      </c>
      <c r="BU722" s="383" t="s">
        <v>679</v>
      </c>
      <c r="BV722" s="384" t="s">
        <v>1581</v>
      </c>
      <c r="BW722" s="384" t="s">
        <v>680</v>
      </c>
      <c r="BX722" s="385" t="s">
        <v>1498</v>
      </c>
      <c r="BZ722" s="475">
        <v>654</v>
      </c>
      <c r="CA722" s="320" t="b">
        <f>EXACT(A722,CH722)</f>
        <v>1</v>
      </c>
      <c r="CB722" s="318" t="b">
        <f>EXACT(D722,CF722)</f>
        <v>1</v>
      </c>
      <c r="CC722" s="318" t="b">
        <f>EXACT(E722,CG722)</f>
        <v>1</v>
      </c>
      <c r="CD722" s="502">
        <f>+S721-BC721</f>
        <v>0</v>
      </c>
      <c r="CE722" s="17" t="s">
        <v>672</v>
      </c>
      <c r="CF722" s="17" t="s">
        <v>40</v>
      </c>
      <c r="CG722" s="103" t="s">
        <v>41</v>
      </c>
      <c r="CH722" s="311">
        <v>3600800239431</v>
      </c>
      <c r="CM722" s="273"/>
      <c r="CO722" s="158"/>
    </row>
    <row r="723" spans="1:93">
      <c r="A723" s="452" t="s">
        <v>4603</v>
      </c>
      <c r="B723" s="83" t="s">
        <v>709</v>
      </c>
      <c r="C723" s="158" t="s">
        <v>672</v>
      </c>
      <c r="D723" s="158" t="s">
        <v>2753</v>
      </c>
      <c r="E723" s="92" t="s">
        <v>2754</v>
      </c>
      <c r="F723" s="452" t="s">
        <v>4603</v>
      </c>
      <c r="G723" s="59" t="s">
        <v>1580</v>
      </c>
      <c r="H723" s="449" t="s">
        <v>2796</v>
      </c>
      <c r="I723" s="234">
        <v>35326.199999999997</v>
      </c>
      <c r="J723" s="234">
        <v>0</v>
      </c>
      <c r="K723" s="234">
        <v>80.55</v>
      </c>
      <c r="L723" s="234">
        <v>0</v>
      </c>
      <c r="M723" s="85">
        <v>1045</v>
      </c>
      <c r="N723" s="85">
        <v>0</v>
      </c>
      <c r="O723" s="234">
        <v>0</v>
      </c>
      <c r="P723" s="234">
        <v>403.92</v>
      </c>
      <c r="Q723" s="234">
        <v>0</v>
      </c>
      <c r="R723" s="234">
        <v>15367</v>
      </c>
      <c r="S723" s="234">
        <v>20680.830000000002</v>
      </c>
      <c r="T723" s="227" t="s">
        <v>1581</v>
      </c>
      <c r="U723" s="496">
        <v>1064</v>
      </c>
      <c r="V723" s="158" t="s">
        <v>672</v>
      </c>
      <c r="W723" s="158" t="s">
        <v>2753</v>
      </c>
      <c r="X723" s="92" t="s">
        <v>2754</v>
      </c>
      <c r="Y723" s="261">
        <v>3600800243039</v>
      </c>
      <c r="Z723" s="228" t="s">
        <v>1581</v>
      </c>
      <c r="AA723" s="266">
        <v>15770.92</v>
      </c>
      <c r="AB723" s="66">
        <v>13080</v>
      </c>
      <c r="AC723" s="65"/>
      <c r="AD723" s="266">
        <v>863</v>
      </c>
      <c r="AE723" s="266">
        <v>424</v>
      </c>
      <c r="AF723" s="65"/>
      <c r="AG723" s="65"/>
      <c r="AH723" s="65"/>
      <c r="AI723" s="65">
        <v>1000</v>
      </c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148"/>
      <c r="AW723" s="65"/>
      <c r="AX723" s="65">
        <v>0</v>
      </c>
      <c r="AY723" s="66"/>
      <c r="AZ723" s="66">
        <v>403.92</v>
      </c>
      <c r="BA723" s="74">
        <v>0</v>
      </c>
      <c r="BB723" s="66">
        <v>36451.75</v>
      </c>
      <c r="BC723" s="66">
        <v>20680.830000000002</v>
      </c>
      <c r="BD723" s="252"/>
      <c r="BE723" s="170">
        <v>1065</v>
      </c>
      <c r="BF723" s="101" t="s">
        <v>2836</v>
      </c>
      <c r="BG723" s="158" t="s">
        <v>2753</v>
      </c>
      <c r="BH723" s="92" t="s">
        <v>2754</v>
      </c>
      <c r="BI723" s="169">
        <v>13080</v>
      </c>
      <c r="BJ723" s="124">
        <v>13080</v>
      </c>
      <c r="BK723" s="124">
        <v>0</v>
      </c>
      <c r="BL723" s="158"/>
      <c r="BM723" s="48" t="s">
        <v>717</v>
      </c>
      <c r="BN723" s="67"/>
      <c r="BO723" s="67"/>
      <c r="BP723" s="59"/>
      <c r="BQ723" s="370" t="s">
        <v>2857</v>
      </c>
      <c r="BR723" s="387" t="s">
        <v>2850</v>
      </c>
      <c r="BS723" s="381" t="s">
        <v>709</v>
      </c>
      <c r="BT723" s="388" t="s">
        <v>741</v>
      </c>
      <c r="BU723" s="388" t="s">
        <v>679</v>
      </c>
      <c r="BV723" s="388" t="s">
        <v>1581</v>
      </c>
      <c r="BW723" s="389">
        <v>60160</v>
      </c>
      <c r="BX723" s="389" t="s">
        <v>2858</v>
      </c>
      <c r="BY723" s="51"/>
      <c r="BZ723" s="495">
        <v>267</v>
      </c>
      <c r="CA723" s="320" t="b">
        <f>EXACT(A723,CH723)</f>
        <v>1</v>
      </c>
      <c r="CB723" s="318" t="b">
        <f>EXACT(D723,CF723)</f>
        <v>1</v>
      </c>
      <c r="CC723" s="318" t="b">
        <f>EXACT(E723,CG723)</f>
        <v>1</v>
      </c>
      <c r="CD723" s="502">
        <f>+S722-BC722</f>
        <v>0</v>
      </c>
      <c r="CE723" s="17" t="s">
        <v>672</v>
      </c>
      <c r="CF723" s="17" t="s">
        <v>2753</v>
      </c>
      <c r="CG723" s="103" t="s">
        <v>2754</v>
      </c>
      <c r="CH723" s="275">
        <v>3600800243039</v>
      </c>
      <c r="CM723" s="273"/>
      <c r="CO723" s="157"/>
    </row>
    <row r="724" spans="1:93">
      <c r="A724" s="452" t="s">
        <v>4870</v>
      </c>
      <c r="B724" s="83" t="s">
        <v>709</v>
      </c>
      <c r="C724" s="158" t="s">
        <v>672</v>
      </c>
      <c r="D724" s="158" t="s">
        <v>77</v>
      </c>
      <c r="E724" s="92" t="s">
        <v>80</v>
      </c>
      <c r="F724" s="452" t="s">
        <v>4870</v>
      </c>
      <c r="G724" s="59" t="s">
        <v>1580</v>
      </c>
      <c r="H724" s="449" t="s">
        <v>1794</v>
      </c>
      <c r="I724" s="234">
        <v>14791</v>
      </c>
      <c r="J724" s="234">
        <v>0</v>
      </c>
      <c r="K724" s="234">
        <v>200.55</v>
      </c>
      <c r="L724" s="234">
        <v>0</v>
      </c>
      <c r="M724" s="85">
        <v>3372</v>
      </c>
      <c r="N724" s="85">
        <v>2958.2</v>
      </c>
      <c r="O724" s="234">
        <v>0</v>
      </c>
      <c r="P724" s="234">
        <v>0</v>
      </c>
      <c r="Q724" s="234">
        <v>0</v>
      </c>
      <c r="R724" s="234">
        <v>17757</v>
      </c>
      <c r="S724" s="234">
        <v>2123.6500000000015</v>
      </c>
      <c r="T724" s="227" t="s">
        <v>1581</v>
      </c>
      <c r="U724" s="496">
        <v>389</v>
      </c>
      <c r="V724" s="158" t="s">
        <v>672</v>
      </c>
      <c r="W724" s="158" t="s">
        <v>77</v>
      </c>
      <c r="X724" s="92" t="s">
        <v>80</v>
      </c>
      <c r="Y724" s="262">
        <v>3600800246054</v>
      </c>
      <c r="Z724" s="228" t="s">
        <v>1581</v>
      </c>
      <c r="AA724" s="54">
        <v>19198.099999999999</v>
      </c>
      <c r="AB724" s="55">
        <v>16470</v>
      </c>
      <c r="AC724" s="56"/>
      <c r="AD724" s="175">
        <v>863</v>
      </c>
      <c r="AE724" s="175">
        <v>424</v>
      </c>
      <c r="AF724" s="55"/>
      <c r="AG724" s="55"/>
      <c r="AH724" s="55"/>
      <c r="AI724" s="55"/>
      <c r="AJ724" s="55"/>
      <c r="AK724" s="55"/>
      <c r="AL724" s="55"/>
      <c r="AM724" s="57"/>
      <c r="AN724" s="57"/>
      <c r="AO724" s="57"/>
      <c r="AP724" s="57"/>
      <c r="AQ724" s="58"/>
      <c r="AR724" s="58"/>
      <c r="AS724" s="57"/>
      <c r="AT724" s="57"/>
      <c r="AU724" s="57"/>
      <c r="AV724" s="147"/>
      <c r="AW724" s="57"/>
      <c r="AX724" s="57">
        <v>1441.1</v>
      </c>
      <c r="AY724" s="58"/>
      <c r="AZ724" s="58">
        <v>0</v>
      </c>
      <c r="BA724" s="74">
        <v>0</v>
      </c>
      <c r="BB724" s="58">
        <v>21321.75</v>
      </c>
      <c r="BC724" s="58">
        <v>2123.6500000000015</v>
      </c>
      <c r="BD724" s="252"/>
      <c r="BE724" s="170">
        <v>390</v>
      </c>
      <c r="BF724" s="101" t="s">
        <v>1744</v>
      </c>
      <c r="BG724" s="158" t="s">
        <v>77</v>
      </c>
      <c r="BH724" s="92" t="s">
        <v>80</v>
      </c>
      <c r="BI724" s="124">
        <v>16470</v>
      </c>
      <c r="BJ724" s="124">
        <v>16470</v>
      </c>
      <c r="BK724" s="124">
        <v>0</v>
      </c>
      <c r="BL724" s="158"/>
      <c r="BM724" s="59"/>
      <c r="BN724" s="60"/>
      <c r="BO724" s="60"/>
      <c r="BP724" s="59"/>
      <c r="BQ724" s="370" t="s">
        <v>2668</v>
      </c>
      <c r="BR724" s="387" t="s">
        <v>727</v>
      </c>
      <c r="BS724" s="381" t="s">
        <v>51</v>
      </c>
      <c r="BT724" s="388" t="s">
        <v>741</v>
      </c>
      <c r="BU724" s="388" t="s">
        <v>679</v>
      </c>
      <c r="BV724" s="388" t="s">
        <v>1581</v>
      </c>
      <c r="BW724" s="389">
        <v>60160</v>
      </c>
      <c r="BX724" s="389" t="s">
        <v>372</v>
      </c>
      <c r="BZ724" s="495">
        <v>1063</v>
      </c>
      <c r="CA724" s="320" t="b">
        <f>EXACT(A724,CH724)</f>
        <v>1</v>
      </c>
      <c r="CB724" s="318" t="b">
        <f>EXACT(D724,CF724)</f>
        <v>1</v>
      </c>
      <c r="CC724" s="318" t="b">
        <f>EXACT(E724,CG724)</f>
        <v>1</v>
      </c>
      <c r="CD724" s="502">
        <f>+S723-BC723</f>
        <v>0</v>
      </c>
      <c r="CE724" s="17" t="s">
        <v>672</v>
      </c>
      <c r="CF724" s="17" t="s">
        <v>77</v>
      </c>
      <c r="CG724" s="103" t="s">
        <v>80</v>
      </c>
      <c r="CH724" s="275">
        <v>3600800246054</v>
      </c>
      <c r="CJ724" s="51"/>
      <c r="CL724" s="51"/>
      <c r="CM724" s="273"/>
      <c r="CO724" s="157"/>
    </row>
    <row r="725" spans="1:93">
      <c r="A725" s="452" t="s">
        <v>4378</v>
      </c>
      <c r="B725" s="83" t="s">
        <v>709</v>
      </c>
      <c r="C725" s="129" t="s">
        <v>686</v>
      </c>
      <c r="D725" s="158" t="s">
        <v>2086</v>
      </c>
      <c r="E725" s="92" t="s">
        <v>2087</v>
      </c>
      <c r="F725" s="452" t="s">
        <v>4378</v>
      </c>
      <c r="G725" s="59" t="s">
        <v>1580</v>
      </c>
      <c r="H725" s="449" t="s">
        <v>2088</v>
      </c>
      <c r="I725" s="234">
        <v>23225.200000000001</v>
      </c>
      <c r="J725" s="234">
        <v>0</v>
      </c>
      <c r="K725" s="234">
        <v>0</v>
      </c>
      <c r="L725" s="234">
        <v>0</v>
      </c>
      <c r="M725" s="85">
        <v>702</v>
      </c>
      <c r="N725" s="85">
        <v>0</v>
      </c>
      <c r="O725" s="234">
        <v>0</v>
      </c>
      <c r="P725" s="234">
        <v>0</v>
      </c>
      <c r="Q725" s="234">
        <v>0</v>
      </c>
      <c r="R725" s="234">
        <v>15089</v>
      </c>
      <c r="S725" s="234">
        <v>8838.2000000000007</v>
      </c>
      <c r="T725" s="227" t="s">
        <v>1581</v>
      </c>
      <c r="U725" s="496">
        <v>101</v>
      </c>
      <c r="V725" s="129" t="s">
        <v>686</v>
      </c>
      <c r="W725" s="158" t="s">
        <v>2086</v>
      </c>
      <c r="X725" s="92" t="s">
        <v>2087</v>
      </c>
      <c r="Y725" s="262">
        <v>3600800246461</v>
      </c>
      <c r="Z725" s="228" t="s">
        <v>1581</v>
      </c>
      <c r="AA725" s="55">
        <v>15089</v>
      </c>
      <c r="AB725" s="55">
        <v>13290</v>
      </c>
      <c r="AC725" s="59"/>
      <c r="AD725" s="175">
        <v>863</v>
      </c>
      <c r="AE725" s="175">
        <v>0</v>
      </c>
      <c r="AF725" s="59">
        <v>936</v>
      </c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148"/>
      <c r="AW725" s="59"/>
      <c r="AX725" s="59">
        <v>0</v>
      </c>
      <c r="AY725" s="59"/>
      <c r="AZ725" s="55">
        <v>0</v>
      </c>
      <c r="BA725" s="74">
        <v>0</v>
      </c>
      <c r="BB725" s="55">
        <v>23927.200000000001</v>
      </c>
      <c r="BC725" s="55">
        <v>8838.2000000000007</v>
      </c>
      <c r="BD725" s="252"/>
      <c r="BE725" s="170">
        <v>101</v>
      </c>
      <c r="BF725" s="101" t="s">
        <v>2147</v>
      </c>
      <c r="BG725" s="158" t="s">
        <v>2086</v>
      </c>
      <c r="BH725" s="92" t="s">
        <v>2087</v>
      </c>
      <c r="BI725" s="140">
        <v>13290</v>
      </c>
      <c r="BJ725" s="140">
        <v>13290</v>
      </c>
      <c r="BK725" s="124">
        <v>0</v>
      </c>
      <c r="BL725" s="158"/>
      <c r="BM725" s="59"/>
      <c r="BN725" s="59"/>
      <c r="BO725" s="59"/>
      <c r="BP725" s="48"/>
      <c r="BQ725" s="368">
        <v>99</v>
      </c>
      <c r="BR725" s="380" t="s">
        <v>2178</v>
      </c>
      <c r="BS725" s="381" t="s">
        <v>709</v>
      </c>
      <c r="BT725" s="382" t="s">
        <v>678</v>
      </c>
      <c r="BU725" s="383" t="s">
        <v>679</v>
      </c>
      <c r="BV725" s="384" t="s">
        <v>1581</v>
      </c>
      <c r="BW725" s="384">
        <v>60160</v>
      </c>
      <c r="BX725" s="385" t="s">
        <v>2179</v>
      </c>
      <c r="BZ725" s="475">
        <v>390</v>
      </c>
      <c r="CA725" s="320" t="b">
        <f>EXACT(A725,CH725)</f>
        <v>1</v>
      </c>
      <c r="CB725" s="318" t="b">
        <f>EXACT(D725,CF725)</f>
        <v>1</v>
      </c>
      <c r="CC725" s="318" t="b">
        <f>EXACT(E725,CG725)</f>
        <v>1</v>
      </c>
      <c r="CD725" s="502">
        <f>+S725-BC725</f>
        <v>0</v>
      </c>
      <c r="CE725" s="51" t="s">
        <v>686</v>
      </c>
      <c r="CF725" s="157" t="s">
        <v>2086</v>
      </c>
      <c r="CG725" s="103" t="s">
        <v>2087</v>
      </c>
      <c r="CH725" s="275">
        <v>3600800246461</v>
      </c>
      <c r="CI725" s="51"/>
      <c r="CM725" s="273"/>
      <c r="CO725" s="455"/>
    </row>
    <row r="726" spans="1:93">
      <c r="A726" s="452" t="s">
        <v>4663</v>
      </c>
      <c r="B726" s="83" t="s">
        <v>709</v>
      </c>
      <c r="C726" s="129" t="s">
        <v>672</v>
      </c>
      <c r="D726" s="158" t="s">
        <v>169</v>
      </c>
      <c r="E726" s="92" t="s">
        <v>170</v>
      </c>
      <c r="F726" s="452" t="s">
        <v>4663</v>
      </c>
      <c r="G726" s="59" t="s">
        <v>1580</v>
      </c>
      <c r="H726" s="449" t="s">
        <v>1011</v>
      </c>
      <c r="I726" s="234">
        <v>9163.1</v>
      </c>
      <c r="J726" s="234">
        <v>0</v>
      </c>
      <c r="K726" s="234">
        <v>47.63</v>
      </c>
      <c r="L726" s="234">
        <v>0</v>
      </c>
      <c r="M726" s="85">
        <v>2088</v>
      </c>
      <c r="N726" s="85">
        <v>0</v>
      </c>
      <c r="O726" s="234">
        <v>0</v>
      </c>
      <c r="P726" s="234">
        <v>0</v>
      </c>
      <c r="Q726" s="234">
        <v>0</v>
      </c>
      <c r="R726" s="234">
        <v>8122</v>
      </c>
      <c r="S726" s="234">
        <v>3176.7299999999996</v>
      </c>
      <c r="T726" s="227" t="s">
        <v>1581</v>
      </c>
      <c r="U726" s="496">
        <v>964</v>
      </c>
      <c r="V726" s="129" t="s">
        <v>672</v>
      </c>
      <c r="W726" s="158" t="s">
        <v>169</v>
      </c>
      <c r="X726" s="92" t="s">
        <v>170</v>
      </c>
      <c r="Y726" s="262">
        <v>3600800249622</v>
      </c>
      <c r="Z726" s="228" t="s">
        <v>1581</v>
      </c>
      <c r="AA726" s="266">
        <v>8122</v>
      </c>
      <c r="AB726" s="66">
        <v>6835</v>
      </c>
      <c r="AC726" s="65"/>
      <c r="AD726" s="266">
        <v>863</v>
      </c>
      <c r="AE726" s="266">
        <v>424</v>
      </c>
      <c r="AF726" s="65"/>
      <c r="AG726" s="65"/>
      <c r="AH726" s="65"/>
      <c r="AI726" s="65"/>
      <c r="AJ726" s="65"/>
      <c r="AK726" s="65"/>
      <c r="AL726" s="65"/>
      <c r="AM726" s="65"/>
      <c r="AN726" s="65"/>
      <c r="AO726" s="65">
        <v>0</v>
      </c>
      <c r="AP726" s="65"/>
      <c r="AQ726" s="65"/>
      <c r="AR726" s="65"/>
      <c r="AS726" s="65"/>
      <c r="AT726" s="65"/>
      <c r="AU726" s="65"/>
      <c r="AV726" s="148"/>
      <c r="AW726" s="65"/>
      <c r="AX726" s="65">
        <v>0</v>
      </c>
      <c r="AY726" s="66"/>
      <c r="AZ726" s="66">
        <v>0</v>
      </c>
      <c r="BA726" s="74">
        <v>0</v>
      </c>
      <c r="BB726" s="66">
        <v>11298.73</v>
      </c>
      <c r="BC726" s="66">
        <v>3176.7299999999996</v>
      </c>
      <c r="BD726" s="252"/>
      <c r="BE726" s="170">
        <v>965</v>
      </c>
      <c r="BF726" s="101" t="s">
        <v>2293</v>
      </c>
      <c r="BG726" s="158" t="s">
        <v>169</v>
      </c>
      <c r="BH726" s="92" t="s">
        <v>170</v>
      </c>
      <c r="BI726" s="66">
        <v>6835</v>
      </c>
      <c r="BJ726" s="58">
        <v>6835</v>
      </c>
      <c r="BK726" s="58">
        <v>0</v>
      </c>
      <c r="BL726" s="158"/>
      <c r="BM726" s="48"/>
      <c r="BN726" s="67"/>
      <c r="BO726" s="67"/>
      <c r="BP726" s="59"/>
      <c r="BQ726" s="370" t="s">
        <v>171</v>
      </c>
      <c r="BR726" s="387" t="s">
        <v>720</v>
      </c>
      <c r="BS726" s="381" t="s">
        <v>51</v>
      </c>
      <c r="BT726" s="388" t="s">
        <v>741</v>
      </c>
      <c r="BU726" s="388" t="s">
        <v>679</v>
      </c>
      <c r="BV726" s="388" t="s">
        <v>1581</v>
      </c>
      <c r="BW726" s="389" t="s">
        <v>680</v>
      </c>
      <c r="BX726" s="389" t="s">
        <v>291</v>
      </c>
      <c r="BY726" s="23"/>
      <c r="BZ726" s="495">
        <v>101</v>
      </c>
      <c r="CA726" s="320" t="b">
        <f>EXACT(A726,CH726)</f>
        <v>1</v>
      </c>
      <c r="CB726" s="318" t="b">
        <f>EXACT(D726,CF726)</f>
        <v>1</v>
      </c>
      <c r="CC726" s="318" t="b">
        <f>EXACT(E726,CG726)</f>
        <v>1</v>
      </c>
      <c r="CD726" s="502">
        <f>+S725-BC725</f>
        <v>0</v>
      </c>
      <c r="CE726" s="17" t="s">
        <v>672</v>
      </c>
      <c r="CF726" s="17" t="s">
        <v>169</v>
      </c>
      <c r="CG726" s="103" t="s">
        <v>170</v>
      </c>
      <c r="CH726" s="275">
        <v>3600800249622</v>
      </c>
    </row>
    <row r="727" spans="1:93">
      <c r="A727" s="452" t="s">
        <v>4616</v>
      </c>
      <c r="B727" s="83" t="s">
        <v>709</v>
      </c>
      <c r="C727" s="129" t="s">
        <v>672</v>
      </c>
      <c r="D727" s="158" t="s">
        <v>205</v>
      </c>
      <c r="E727" s="92" t="s">
        <v>206</v>
      </c>
      <c r="F727" s="452" t="s">
        <v>4616</v>
      </c>
      <c r="G727" s="59" t="s">
        <v>1580</v>
      </c>
      <c r="H727" s="449" t="s">
        <v>1033</v>
      </c>
      <c r="I727" s="234">
        <v>11860.2</v>
      </c>
      <c r="J727" s="234">
        <v>0</v>
      </c>
      <c r="K727" s="234">
        <v>139.41999999999999</v>
      </c>
      <c r="L727" s="234">
        <v>0</v>
      </c>
      <c r="M727" s="85">
        <v>2704</v>
      </c>
      <c r="N727" s="85">
        <v>0</v>
      </c>
      <c r="O727" s="234">
        <v>0</v>
      </c>
      <c r="P727" s="234">
        <v>0</v>
      </c>
      <c r="Q727" s="234">
        <v>0</v>
      </c>
      <c r="R727" s="234">
        <v>8682</v>
      </c>
      <c r="S727" s="234">
        <v>6021.6200000000008</v>
      </c>
      <c r="T727" s="227" t="s">
        <v>1581</v>
      </c>
      <c r="U727" s="496">
        <v>1041</v>
      </c>
      <c r="V727" s="129" t="s">
        <v>672</v>
      </c>
      <c r="W727" s="158" t="s">
        <v>205</v>
      </c>
      <c r="X727" s="92" t="s">
        <v>206</v>
      </c>
      <c r="Y727" s="262">
        <v>3600800261401</v>
      </c>
      <c r="Z727" s="228" t="s">
        <v>1581</v>
      </c>
      <c r="AA727" s="54">
        <v>8682</v>
      </c>
      <c r="AB727" s="55">
        <v>7395</v>
      </c>
      <c r="AC727" s="56"/>
      <c r="AD727" s="175">
        <v>863</v>
      </c>
      <c r="AE727" s="175">
        <v>424</v>
      </c>
      <c r="AF727" s="55"/>
      <c r="AG727" s="55"/>
      <c r="AH727" s="55"/>
      <c r="AI727" s="55"/>
      <c r="AJ727" s="55"/>
      <c r="AK727" s="55"/>
      <c r="AL727" s="55"/>
      <c r="AM727" s="57"/>
      <c r="AN727" s="57"/>
      <c r="AO727" s="57"/>
      <c r="AP727" s="57"/>
      <c r="AQ727" s="58"/>
      <c r="AR727" s="58"/>
      <c r="AS727" s="57"/>
      <c r="AT727" s="57"/>
      <c r="AU727" s="57"/>
      <c r="AV727" s="147"/>
      <c r="AW727" s="57"/>
      <c r="AX727" s="57">
        <v>0</v>
      </c>
      <c r="AY727" s="58"/>
      <c r="AZ727" s="58">
        <v>0</v>
      </c>
      <c r="BA727" s="74">
        <v>0</v>
      </c>
      <c r="BB727" s="58">
        <v>14703.62</v>
      </c>
      <c r="BC727" s="58">
        <v>6021.6200000000008</v>
      </c>
      <c r="BD727" s="252"/>
      <c r="BE727" s="170">
        <v>1042</v>
      </c>
      <c r="BF727" s="101" t="s">
        <v>2315</v>
      </c>
      <c r="BG727" s="158" t="s">
        <v>205</v>
      </c>
      <c r="BH727" s="92" t="s">
        <v>206</v>
      </c>
      <c r="BI727" s="124">
        <v>7395</v>
      </c>
      <c r="BJ727" s="124">
        <v>7395</v>
      </c>
      <c r="BK727" s="124">
        <v>0</v>
      </c>
      <c r="BL727" s="158"/>
      <c r="BM727" s="59"/>
      <c r="BN727" s="60"/>
      <c r="BO727" s="60"/>
      <c r="BP727" s="48"/>
      <c r="BQ727" s="368" t="s">
        <v>718</v>
      </c>
      <c r="BR727" s="380" t="s">
        <v>676</v>
      </c>
      <c r="BS727" s="381" t="s">
        <v>51</v>
      </c>
      <c r="BT727" s="382" t="s">
        <v>50</v>
      </c>
      <c r="BU727" s="383" t="s">
        <v>679</v>
      </c>
      <c r="BV727" s="384" t="s">
        <v>1581</v>
      </c>
      <c r="BW727" s="384">
        <v>60160</v>
      </c>
      <c r="BX727" s="385" t="s">
        <v>195</v>
      </c>
      <c r="BY727" s="23"/>
      <c r="BZ727" s="475">
        <v>964</v>
      </c>
      <c r="CA727" s="320" t="b">
        <f>EXACT(A727,CH727)</f>
        <v>1</v>
      </c>
      <c r="CB727" s="318" t="b">
        <f>EXACT(D727,CF727)</f>
        <v>1</v>
      </c>
      <c r="CC727" s="318" t="b">
        <f>EXACT(E727,CG727)</f>
        <v>1</v>
      </c>
      <c r="CD727" s="502">
        <f>+S726-BC726</f>
        <v>0</v>
      </c>
      <c r="CE727" s="51" t="s">
        <v>672</v>
      </c>
      <c r="CF727" s="51" t="s">
        <v>205</v>
      </c>
      <c r="CG727" s="51" t="s">
        <v>206</v>
      </c>
      <c r="CH727" s="312">
        <v>3600800261401</v>
      </c>
      <c r="CI727" s="51"/>
      <c r="CL727" s="51"/>
      <c r="CM727" s="273"/>
      <c r="CO727" s="157"/>
    </row>
    <row r="728" spans="1:93">
      <c r="A728" s="452" t="s">
        <v>4595</v>
      </c>
      <c r="B728" s="83" t="s">
        <v>709</v>
      </c>
      <c r="C728" s="129" t="s">
        <v>686</v>
      </c>
      <c r="D728" s="158" t="s">
        <v>1359</v>
      </c>
      <c r="E728" s="92" t="s">
        <v>48</v>
      </c>
      <c r="F728" s="452" t="s">
        <v>4595</v>
      </c>
      <c r="G728" s="59" t="s">
        <v>1580</v>
      </c>
      <c r="H728" s="449" t="s">
        <v>1767</v>
      </c>
      <c r="I728" s="234">
        <v>17708.8</v>
      </c>
      <c r="J728" s="234">
        <v>0</v>
      </c>
      <c r="K728" s="234">
        <v>64.349999999999994</v>
      </c>
      <c r="L728" s="234">
        <v>0</v>
      </c>
      <c r="M728" s="85">
        <v>1930</v>
      </c>
      <c r="N728" s="85">
        <v>0</v>
      </c>
      <c r="O728" s="234">
        <v>0</v>
      </c>
      <c r="P728" s="234">
        <v>0</v>
      </c>
      <c r="Q728" s="234">
        <v>0</v>
      </c>
      <c r="R728" s="234">
        <v>13151.55</v>
      </c>
      <c r="S728" s="234">
        <v>6551.5999999999985</v>
      </c>
      <c r="T728" s="227" t="s">
        <v>1581</v>
      </c>
      <c r="U728" s="496">
        <v>238</v>
      </c>
      <c r="V728" s="129" t="s">
        <v>686</v>
      </c>
      <c r="W728" s="158" t="s">
        <v>1359</v>
      </c>
      <c r="X728" s="92" t="s">
        <v>48</v>
      </c>
      <c r="Y728" s="262">
        <v>3600800262360</v>
      </c>
      <c r="Z728" s="228" t="s">
        <v>1581</v>
      </c>
      <c r="AA728" s="55">
        <v>13151.55</v>
      </c>
      <c r="AB728" s="55">
        <v>9288.5499999999993</v>
      </c>
      <c r="AC728" s="59"/>
      <c r="AD728" s="175">
        <v>863</v>
      </c>
      <c r="AE728" s="175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>
        <v>3000</v>
      </c>
      <c r="AP728" s="59"/>
      <c r="AQ728" s="59"/>
      <c r="AR728" s="59"/>
      <c r="AS728" s="59"/>
      <c r="AT728" s="59"/>
      <c r="AU728" s="59"/>
      <c r="AV728" s="574"/>
      <c r="AW728" s="59"/>
      <c r="AX728" s="59">
        <v>0</v>
      </c>
      <c r="AY728" s="59"/>
      <c r="AZ728" s="55">
        <v>0</v>
      </c>
      <c r="BA728" s="74">
        <v>0</v>
      </c>
      <c r="BB728" s="55">
        <v>19703.149999999998</v>
      </c>
      <c r="BC728" s="55">
        <v>6551.5999999999985</v>
      </c>
      <c r="BD728" s="252"/>
      <c r="BE728" s="170">
        <v>239</v>
      </c>
      <c r="BF728" s="101" t="s">
        <v>1718</v>
      </c>
      <c r="BG728" s="158" t="s">
        <v>1359</v>
      </c>
      <c r="BH728" s="92" t="s">
        <v>48</v>
      </c>
      <c r="BI728" s="140">
        <v>9288.5499999999993</v>
      </c>
      <c r="BJ728" s="140">
        <v>9288.5499999999993</v>
      </c>
      <c r="BK728" s="124">
        <v>0</v>
      </c>
      <c r="BL728" s="158"/>
      <c r="BM728" s="59"/>
      <c r="BN728" s="59"/>
      <c r="BO728" s="59"/>
      <c r="BP728" s="59"/>
      <c r="BQ728" s="370" t="s">
        <v>49</v>
      </c>
      <c r="BR728" s="387" t="s">
        <v>676</v>
      </c>
      <c r="BS728" s="381" t="s">
        <v>51</v>
      </c>
      <c r="BT728" s="388" t="s">
        <v>50</v>
      </c>
      <c r="BU728" s="388" t="s">
        <v>679</v>
      </c>
      <c r="BV728" s="388" t="s">
        <v>1581</v>
      </c>
      <c r="BW728" s="389">
        <v>60160</v>
      </c>
      <c r="BX728" s="389"/>
      <c r="BZ728" s="495">
        <v>1041</v>
      </c>
      <c r="CA728" s="320" t="b">
        <f>EXACT(A728,CH728)</f>
        <v>1</v>
      </c>
      <c r="CB728" s="318" t="b">
        <f>EXACT(D728,CF728)</f>
        <v>1</v>
      </c>
      <c r="CC728" s="318" t="b">
        <f>EXACT(E728,CG728)</f>
        <v>1</v>
      </c>
      <c r="CD728" s="502">
        <f>+S727-BC727</f>
        <v>0</v>
      </c>
      <c r="CE728" s="17" t="s">
        <v>686</v>
      </c>
      <c r="CF728" s="17" t="s">
        <v>1359</v>
      </c>
      <c r="CG728" s="103" t="s">
        <v>48</v>
      </c>
      <c r="CH728" s="275">
        <v>3600800262360</v>
      </c>
    </row>
    <row r="729" spans="1:93">
      <c r="A729" s="511" t="s">
        <v>8565</v>
      </c>
      <c r="B729" s="83" t="s">
        <v>709</v>
      </c>
      <c r="C729" s="86" t="s">
        <v>672</v>
      </c>
      <c r="D729" s="17" t="s">
        <v>8468</v>
      </c>
      <c r="E729" s="75" t="s">
        <v>8469</v>
      </c>
      <c r="F729" s="514" t="s">
        <v>8565</v>
      </c>
      <c r="G729" s="59" t="s">
        <v>1580</v>
      </c>
      <c r="H729" s="98" t="s">
        <v>8661</v>
      </c>
      <c r="I729" s="133">
        <v>15261</v>
      </c>
      <c r="J729" s="167">
        <v>0</v>
      </c>
      <c r="K729" s="18">
        <v>0</v>
      </c>
      <c r="L729" s="18">
        <v>0</v>
      </c>
      <c r="M729" s="53">
        <v>0</v>
      </c>
      <c r="N729" s="18">
        <v>0</v>
      </c>
      <c r="O729" s="18">
        <v>0</v>
      </c>
      <c r="P729" s="53">
        <v>0</v>
      </c>
      <c r="Q729" s="18">
        <v>0</v>
      </c>
      <c r="R729" s="53">
        <v>7951.6</v>
      </c>
      <c r="S729" s="18">
        <v>7309.4</v>
      </c>
      <c r="T729" s="227" t="s">
        <v>1581</v>
      </c>
      <c r="U729" s="496">
        <v>1473</v>
      </c>
      <c r="V729" s="467" t="s">
        <v>672</v>
      </c>
      <c r="W729" s="17" t="s">
        <v>8468</v>
      </c>
      <c r="X729" s="17" t="s">
        <v>8469</v>
      </c>
      <c r="Y729" s="268">
        <v>3600800263200</v>
      </c>
      <c r="Z729" s="228" t="s">
        <v>1581</v>
      </c>
      <c r="AA729" s="243">
        <v>7951.6</v>
      </c>
      <c r="AB729" s="81">
        <v>6120</v>
      </c>
      <c r="AC729" s="81"/>
      <c r="AD729" s="81">
        <v>863</v>
      </c>
      <c r="AE729" s="81">
        <v>424</v>
      </c>
      <c r="AF729" s="81">
        <v>544.6</v>
      </c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245"/>
      <c r="AW729" s="81"/>
      <c r="AX729" s="81">
        <v>0</v>
      </c>
      <c r="AY729" s="81"/>
      <c r="AZ729" s="81">
        <v>0</v>
      </c>
      <c r="BA729" s="85">
        <v>0</v>
      </c>
      <c r="BB729" s="81">
        <v>15261</v>
      </c>
      <c r="BC729" s="81">
        <v>7309.4</v>
      </c>
      <c r="BE729" s="170">
        <v>1476</v>
      </c>
      <c r="BF729" s="81" t="s">
        <v>8756</v>
      </c>
      <c r="BG729" s="51" t="s">
        <v>8468</v>
      </c>
      <c r="BH729" s="17" t="s">
        <v>8469</v>
      </c>
      <c r="BI729" s="81">
        <v>6120</v>
      </c>
      <c r="BJ729" s="85">
        <v>6120</v>
      </c>
      <c r="BK729" s="81">
        <v>0</v>
      </c>
      <c r="BM729" s="86"/>
      <c r="BN729" s="247"/>
      <c r="BO729" s="247"/>
      <c r="BP729" s="86"/>
      <c r="BQ729" s="440" t="s">
        <v>676</v>
      </c>
      <c r="BR729" s="380">
        <v>3</v>
      </c>
      <c r="BS729" s="381"/>
      <c r="BT729" s="382" t="s">
        <v>731</v>
      </c>
      <c r="BU729" s="383" t="s">
        <v>679</v>
      </c>
      <c r="BV729" s="384" t="s">
        <v>1581</v>
      </c>
      <c r="BW729" s="384">
        <v>60160</v>
      </c>
      <c r="BX729" s="385" t="s">
        <v>8917</v>
      </c>
      <c r="BZ729" s="495">
        <v>239</v>
      </c>
      <c r="CA729" s="320" t="b">
        <f>EXACT(A729,CH729)</f>
        <v>1</v>
      </c>
      <c r="CB729" s="318" t="b">
        <f>EXACT(D729,CF729)</f>
        <v>1</v>
      </c>
      <c r="CC729" s="318" t="b">
        <f>EXACT(E729,CG729)</f>
        <v>1</v>
      </c>
      <c r="CD729" s="502">
        <f>+S729-BC729</f>
        <v>0</v>
      </c>
      <c r="CE729" s="17" t="s">
        <v>672</v>
      </c>
      <c r="CF729" s="90" t="s">
        <v>8468</v>
      </c>
      <c r="CG729" s="103" t="s">
        <v>8469</v>
      </c>
      <c r="CH729" s="311">
        <v>3600800263200</v>
      </c>
      <c r="CI729" s="51"/>
      <c r="CM729" s="273"/>
    </row>
    <row r="730" spans="1:93">
      <c r="A730" s="452" t="s">
        <v>4815</v>
      </c>
      <c r="B730" s="83" t="s">
        <v>709</v>
      </c>
      <c r="C730" s="129" t="s">
        <v>686</v>
      </c>
      <c r="D730" s="158" t="s">
        <v>1363</v>
      </c>
      <c r="E730" s="92" t="s">
        <v>87</v>
      </c>
      <c r="F730" s="452" t="s">
        <v>4815</v>
      </c>
      <c r="G730" s="59" t="s">
        <v>1580</v>
      </c>
      <c r="H730" s="449" t="s">
        <v>1780</v>
      </c>
      <c r="I730" s="234">
        <v>26445</v>
      </c>
      <c r="J730" s="234">
        <v>0</v>
      </c>
      <c r="K730" s="234">
        <v>200.55</v>
      </c>
      <c r="L730" s="234">
        <v>0</v>
      </c>
      <c r="M730" s="85">
        <v>3587</v>
      </c>
      <c r="N730" s="85">
        <v>0</v>
      </c>
      <c r="O730" s="234">
        <v>0</v>
      </c>
      <c r="P730" s="234">
        <v>0</v>
      </c>
      <c r="Q730" s="234">
        <v>0</v>
      </c>
      <c r="R730" s="234">
        <v>18457</v>
      </c>
      <c r="S730" s="234">
        <v>11775.55</v>
      </c>
      <c r="T730" s="227" t="s">
        <v>1581</v>
      </c>
      <c r="U730" s="496">
        <v>288</v>
      </c>
      <c r="V730" s="129" t="s">
        <v>686</v>
      </c>
      <c r="W730" s="158" t="s">
        <v>1363</v>
      </c>
      <c r="X730" s="92" t="s">
        <v>87</v>
      </c>
      <c r="Y730" s="262">
        <v>3600800267515</v>
      </c>
      <c r="Z730" s="228" t="s">
        <v>1581</v>
      </c>
      <c r="AA730" s="266">
        <v>18457</v>
      </c>
      <c r="AB730" s="66">
        <v>17170</v>
      </c>
      <c r="AC730" s="65"/>
      <c r="AD730" s="266">
        <v>863</v>
      </c>
      <c r="AE730" s="266">
        <v>424</v>
      </c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148"/>
      <c r="AW730" s="65"/>
      <c r="AX730" s="65">
        <v>0</v>
      </c>
      <c r="AY730" s="66"/>
      <c r="AZ730" s="66">
        <v>0</v>
      </c>
      <c r="BA730" s="74">
        <v>0</v>
      </c>
      <c r="BB730" s="66">
        <v>30232.55</v>
      </c>
      <c r="BC730" s="66">
        <v>11775.55</v>
      </c>
      <c r="BD730" s="252"/>
      <c r="BE730" s="170">
        <v>289</v>
      </c>
      <c r="BF730" s="101" t="s">
        <v>1732</v>
      </c>
      <c r="BG730" s="158" t="s">
        <v>1363</v>
      </c>
      <c r="BH730" s="92" t="s">
        <v>87</v>
      </c>
      <c r="BI730" s="169">
        <v>17170</v>
      </c>
      <c r="BJ730" s="124">
        <v>17170</v>
      </c>
      <c r="BK730" s="124">
        <v>0</v>
      </c>
      <c r="BL730" s="158"/>
      <c r="BM730" s="48"/>
      <c r="BN730" s="67"/>
      <c r="BO730" s="67"/>
      <c r="BP730" s="59"/>
      <c r="BQ730" s="370" t="s">
        <v>1387</v>
      </c>
      <c r="BR730" s="387" t="s">
        <v>676</v>
      </c>
      <c r="BS730" s="398" t="s">
        <v>51</v>
      </c>
      <c r="BT730" s="388" t="s">
        <v>50</v>
      </c>
      <c r="BU730" s="388" t="s">
        <v>679</v>
      </c>
      <c r="BV730" s="388" t="s">
        <v>1581</v>
      </c>
      <c r="BW730" s="389">
        <v>60160</v>
      </c>
      <c r="BX730" s="389" t="s">
        <v>1502</v>
      </c>
      <c r="BY730" s="61"/>
      <c r="BZ730" s="475">
        <v>1474</v>
      </c>
      <c r="CA730" s="320" t="b">
        <f>EXACT(A730,CH730)</f>
        <v>1</v>
      </c>
      <c r="CB730" s="318" t="b">
        <f>EXACT(D730,CF730)</f>
        <v>1</v>
      </c>
      <c r="CC730" s="318" t="b">
        <f>EXACT(E730,CG730)</f>
        <v>1</v>
      </c>
      <c r="CD730" s="502">
        <f>+S729-BC729</f>
        <v>0</v>
      </c>
      <c r="CE730" s="17" t="s">
        <v>686</v>
      </c>
      <c r="CF730" s="157" t="s">
        <v>1363</v>
      </c>
      <c r="CG730" s="99" t="s">
        <v>87</v>
      </c>
      <c r="CH730" s="311">
        <v>3600800267515</v>
      </c>
      <c r="CL730" s="51"/>
      <c r="CM730" s="273"/>
      <c r="CO730" s="157"/>
    </row>
    <row r="731" spans="1:93">
      <c r="A731" s="451" t="s">
        <v>7394</v>
      </c>
      <c r="B731" s="83" t="s">
        <v>709</v>
      </c>
      <c r="C731" s="129" t="s">
        <v>672</v>
      </c>
      <c r="D731" s="158" t="s">
        <v>6711</v>
      </c>
      <c r="E731" s="158" t="s">
        <v>6712</v>
      </c>
      <c r="F731" s="451" t="s">
        <v>7394</v>
      </c>
      <c r="G731" s="59" t="s">
        <v>1580</v>
      </c>
      <c r="H731" s="449" t="s">
        <v>6857</v>
      </c>
      <c r="I731" s="234">
        <v>43602</v>
      </c>
      <c r="J731" s="234">
        <v>0</v>
      </c>
      <c r="K731" s="234">
        <v>0</v>
      </c>
      <c r="L731" s="234">
        <v>0</v>
      </c>
      <c r="M731" s="85">
        <v>0</v>
      </c>
      <c r="N731" s="85">
        <v>0</v>
      </c>
      <c r="O731" s="234">
        <v>0</v>
      </c>
      <c r="P731" s="234">
        <v>651.86</v>
      </c>
      <c r="Q731" s="234">
        <v>0</v>
      </c>
      <c r="R731" s="234">
        <v>21549.08</v>
      </c>
      <c r="S731" s="234">
        <v>21401.059999999998</v>
      </c>
      <c r="T731" s="227" t="s">
        <v>1581</v>
      </c>
      <c r="U731" s="496">
        <v>26</v>
      </c>
      <c r="V731" s="129" t="s">
        <v>672</v>
      </c>
      <c r="W731" s="158" t="s">
        <v>6711</v>
      </c>
      <c r="X731" s="158" t="s">
        <v>6712</v>
      </c>
      <c r="Y731" s="262">
        <v>3600800269119</v>
      </c>
      <c r="Z731" s="228" t="s">
        <v>1581</v>
      </c>
      <c r="AA731" s="266">
        <v>22200.940000000002</v>
      </c>
      <c r="AB731" s="66">
        <v>19443.330000000002</v>
      </c>
      <c r="AC731" s="65"/>
      <c r="AD731" s="266">
        <v>863</v>
      </c>
      <c r="AE731" s="266">
        <v>424</v>
      </c>
      <c r="AF731" s="65"/>
      <c r="AG731" s="65"/>
      <c r="AH731" s="65"/>
      <c r="AI731" s="65">
        <v>818.75</v>
      </c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148"/>
      <c r="AW731" s="65"/>
      <c r="AX731" s="65">
        <v>0</v>
      </c>
      <c r="AY731" s="66"/>
      <c r="AZ731" s="66">
        <v>651.86</v>
      </c>
      <c r="BA731" s="74">
        <v>0</v>
      </c>
      <c r="BB731" s="66">
        <v>43602</v>
      </c>
      <c r="BC731" s="66">
        <v>21401.059999999998</v>
      </c>
      <c r="BD731" s="252"/>
      <c r="BE731" s="170">
        <v>26</v>
      </c>
      <c r="BF731" s="101" t="s">
        <v>6984</v>
      </c>
      <c r="BG731" s="158" t="s">
        <v>6711</v>
      </c>
      <c r="BH731" s="158" t="s">
        <v>6712</v>
      </c>
      <c r="BI731" s="169">
        <v>19443.330000000002</v>
      </c>
      <c r="BJ731" s="124">
        <v>19443.330000000002</v>
      </c>
      <c r="BK731" s="124">
        <v>0</v>
      </c>
      <c r="BL731" s="158"/>
      <c r="BM731" s="48"/>
      <c r="BN731" s="67"/>
      <c r="BO731" s="67"/>
      <c r="BP731" s="48"/>
      <c r="BQ731" s="368">
        <v>94</v>
      </c>
      <c r="BR731" s="380" t="s">
        <v>676</v>
      </c>
      <c r="BS731" s="381" t="s">
        <v>51</v>
      </c>
      <c r="BT731" s="382" t="s">
        <v>50</v>
      </c>
      <c r="BU731" s="383" t="s">
        <v>679</v>
      </c>
      <c r="BV731" s="384" t="s">
        <v>1581</v>
      </c>
      <c r="BW731" s="384">
        <v>60160</v>
      </c>
      <c r="BX731" s="385" t="s">
        <v>7174</v>
      </c>
      <c r="BZ731" s="495">
        <v>289</v>
      </c>
      <c r="CA731" s="320" t="b">
        <f>EXACT(A731,CH731)</f>
        <v>1</v>
      </c>
      <c r="CB731" s="318" t="b">
        <f>EXACT(D731,CF731)</f>
        <v>1</v>
      </c>
      <c r="CC731" s="318" t="b">
        <f>EXACT(E731,CG731)</f>
        <v>1</v>
      </c>
      <c r="CD731" s="502">
        <f>+S731-BC731</f>
        <v>0</v>
      </c>
      <c r="CE731" s="51" t="s">
        <v>672</v>
      </c>
      <c r="CF731" s="157" t="s">
        <v>6711</v>
      </c>
      <c r="CG731" s="99" t="s">
        <v>6712</v>
      </c>
      <c r="CH731" s="311">
        <v>3600800269119</v>
      </c>
      <c r="CI731" s="51"/>
      <c r="CJ731" s="51"/>
      <c r="CM731" s="273"/>
      <c r="CO731" s="157"/>
    </row>
    <row r="732" spans="1:93">
      <c r="A732" s="452" t="s">
        <v>6067</v>
      </c>
      <c r="B732" s="83" t="s">
        <v>709</v>
      </c>
      <c r="C732" s="237" t="s">
        <v>672</v>
      </c>
      <c r="D732" s="86" t="s">
        <v>6065</v>
      </c>
      <c r="E732" s="92" t="s">
        <v>6066</v>
      </c>
      <c r="F732" s="452" t="s">
        <v>6067</v>
      </c>
      <c r="G732" s="59" t="s">
        <v>1580</v>
      </c>
      <c r="H732" s="283" t="s">
        <v>6276</v>
      </c>
      <c r="I732" s="244">
        <v>46917</v>
      </c>
      <c r="J732" s="310">
        <v>0</v>
      </c>
      <c r="K732" s="81">
        <v>0</v>
      </c>
      <c r="L732" s="81">
        <v>0</v>
      </c>
      <c r="M732" s="85">
        <v>0</v>
      </c>
      <c r="N732" s="81">
        <v>0</v>
      </c>
      <c r="O732" s="81">
        <v>0</v>
      </c>
      <c r="P732" s="85">
        <v>983.36</v>
      </c>
      <c r="Q732" s="81">
        <v>0</v>
      </c>
      <c r="R732" s="85">
        <v>25312</v>
      </c>
      <c r="S732" s="81">
        <v>14721.64</v>
      </c>
      <c r="T732" s="227" t="s">
        <v>1581</v>
      </c>
      <c r="U732" s="496">
        <v>406</v>
      </c>
      <c r="V732" s="237" t="s">
        <v>672</v>
      </c>
      <c r="W732" s="86" t="s">
        <v>6065</v>
      </c>
      <c r="X732" s="92" t="s">
        <v>6066</v>
      </c>
      <c r="Y732" s="261">
        <v>3600800269259</v>
      </c>
      <c r="Z732" s="228" t="s">
        <v>1581</v>
      </c>
      <c r="AA732" s="266">
        <v>32195.360000000001</v>
      </c>
      <c r="AB732" s="65">
        <v>23000</v>
      </c>
      <c r="AC732" s="65"/>
      <c r="AD732" s="65">
        <v>875</v>
      </c>
      <c r="AE732" s="65">
        <v>437</v>
      </c>
      <c r="AF732" s="65"/>
      <c r="AG732" s="65"/>
      <c r="AH732" s="65"/>
      <c r="AI732" s="65">
        <v>1000</v>
      </c>
      <c r="AJ732" s="65"/>
      <c r="AK732" s="65"/>
      <c r="AL732" s="65"/>
      <c r="AM732" s="65"/>
      <c r="AN732" s="65"/>
      <c r="AO732" s="65">
        <v>0</v>
      </c>
      <c r="AP732" s="65"/>
      <c r="AQ732" s="65"/>
      <c r="AR732" s="65"/>
      <c r="AS732" s="65"/>
      <c r="AT732" s="65"/>
      <c r="AU732" s="65"/>
      <c r="AV732" s="148"/>
      <c r="AW732" s="65"/>
      <c r="AX732" s="65">
        <v>5900</v>
      </c>
      <c r="AY732" s="65"/>
      <c r="AZ732" s="65">
        <v>983.36</v>
      </c>
      <c r="BA732" s="57">
        <v>0</v>
      </c>
      <c r="BB732" s="65">
        <v>46917</v>
      </c>
      <c r="BC732" s="65">
        <v>14721.64</v>
      </c>
      <c r="BD732" s="260"/>
      <c r="BE732" s="170">
        <v>407</v>
      </c>
      <c r="BF732" s="163" t="s">
        <v>6386</v>
      </c>
      <c r="BG732" s="86" t="s">
        <v>6065</v>
      </c>
      <c r="BH732" s="86" t="s">
        <v>6066</v>
      </c>
      <c r="BI732" s="65">
        <v>38502.06</v>
      </c>
      <c r="BJ732" s="57">
        <v>23000</v>
      </c>
      <c r="BK732" s="171">
        <v>15502.059999999998</v>
      </c>
      <c r="BL732" s="86"/>
      <c r="BM732" s="48"/>
      <c r="BN732" s="67"/>
      <c r="BO732" s="67"/>
      <c r="BP732" s="48"/>
      <c r="BQ732" s="368" t="s">
        <v>6505</v>
      </c>
      <c r="BR732" s="380" t="s">
        <v>676</v>
      </c>
      <c r="BS732" s="381" t="s">
        <v>709</v>
      </c>
      <c r="BT732" s="382" t="s">
        <v>50</v>
      </c>
      <c r="BU732" s="383" t="s">
        <v>679</v>
      </c>
      <c r="BV732" s="384" t="s">
        <v>1581</v>
      </c>
      <c r="BW732" s="384">
        <v>60160</v>
      </c>
      <c r="BX732" s="385" t="s">
        <v>6506</v>
      </c>
      <c r="BZ732" s="475">
        <v>26</v>
      </c>
      <c r="CA732" s="320" t="b">
        <f>EXACT(A732,CH732)</f>
        <v>1</v>
      </c>
      <c r="CB732" s="318" t="b">
        <f>EXACT(D732,CF732)</f>
        <v>1</v>
      </c>
      <c r="CC732" s="318" t="b">
        <f>EXACT(E732,CG732)</f>
        <v>1</v>
      </c>
      <c r="CD732" s="502">
        <f>+S731-BC731</f>
        <v>0</v>
      </c>
      <c r="CE732" s="17" t="s">
        <v>672</v>
      </c>
      <c r="CF732" s="17" t="s">
        <v>6065</v>
      </c>
      <c r="CG732" s="103" t="s">
        <v>6066</v>
      </c>
      <c r="CH732" s="275">
        <v>3600800269259</v>
      </c>
    </row>
    <row r="733" spans="1:93">
      <c r="A733" s="451" t="s">
        <v>4418</v>
      </c>
      <c r="B733" s="83" t="s">
        <v>709</v>
      </c>
      <c r="C733" s="129" t="s">
        <v>672</v>
      </c>
      <c r="D733" s="158" t="s">
        <v>3050</v>
      </c>
      <c r="E733" s="92" t="s">
        <v>3051</v>
      </c>
      <c r="F733" s="451" t="s">
        <v>4418</v>
      </c>
      <c r="G733" s="59" t="s">
        <v>1580</v>
      </c>
      <c r="H733" s="449" t="s">
        <v>3104</v>
      </c>
      <c r="I733" s="234">
        <v>10253</v>
      </c>
      <c r="J733" s="234">
        <v>0</v>
      </c>
      <c r="K733" s="234">
        <v>0</v>
      </c>
      <c r="L733" s="234">
        <v>0</v>
      </c>
      <c r="M733" s="85">
        <v>0</v>
      </c>
      <c r="N733" s="85">
        <v>0</v>
      </c>
      <c r="O733" s="234">
        <v>0</v>
      </c>
      <c r="P733" s="234">
        <v>0</v>
      </c>
      <c r="Q733" s="234">
        <v>0</v>
      </c>
      <c r="R733" s="234">
        <v>7210</v>
      </c>
      <c r="S733" s="234">
        <v>3043</v>
      </c>
      <c r="T733" s="227" t="s">
        <v>1581</v>
      </c>
      <c r="U733" s="496">
        <v>1433</v>
      </c>
      <c r="V733" s="129" t="s">
        <v>672</v>
      </c>
      <c r="W733" s="158" t="s">
        <v>3050</v>
      </c>
      <c r="X733" s="92" t="s">
        <v>3051</v>
      </c>
      <c r="Y733" s="262">
        <v>3600800284401</v>
      </c>
      <c r="Z733" s="228" t="s">
        <v>1581</v>
      </c>
      <c r="AA733" s="266">
        <v>7210</v>
      </c>
      <c r="AB733" s="66">
        <v>7210</v>
      </c>
      <c r="AC733" s="65"/>
      <c r="AD733" s="266"/>
      <c r="AE733" s="266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148"/>
      <c r="AW733" s="65"/>
      <c r="AX733" s="65">
        <v>0</v>
      </c>
      <c r="AY733" s="65"/>
      <c r="AZ733" s="66">
        <v>0</v>
      </c>
      <c r="BA733" s="74">
        <v>0</v>
      </c>
      <c r="BB733" s="66">
        <v>10253</v>
      </c>
      <c r="BC733" s="66">
        <v>3043</v>
      </c>
      <c r="BD733" s="252"/>
      <c r="BE733" s="170">
        <v>1435</v>
      </c>
      <c r="BF733" s="101" t="s">
        <v>3157</v>
      </c>
      <c r="BG733" s="158" t="s">
        <v>3050</v>
      </c>
      <c r="BH733" s="92" t="s">
        <v>3051</v>
      </c>
      <c r="BI733" s="169">
        <v>7210</v>
      </c>
      <c r="BJ733" s="124">
        <v>7210</v>
      </c>
      <c r="BK733" s="124">
        <v>0</v>
      </c>
      <c r="BL733" s="456"/>
      <c r="BM733" s="48"/>
      <c r="BN733" s="67"/>
      <c r="BO733" s="67"/>
      <c r="BP733" s="59"/>
      <c r="BQ733" s="370">
        <v>83</v>
      </c>
      <c r="BR733" s="387" t="s">
        <v>700</v>
      </c>
      <c r="BS733" s="381" t="s">
        <v>51</v>
      </c>
      <c r="BT733" s="401" t="s">
        <v>50</v>
      </c>
      <c r="BU733" s="401" t="s">
        <v>679</v>
      </c>
      <c r="BV733" s="401" t="s">
        <v>1581</v>
      </c>
      <c r="BW733" s="389">
        <v>60160</v>
      </c>
      <c r="BX733" s="389" t="s">
        <v>3244</v>
      </c>
      <c r="BZ733" s="495">
        <v>407</v>
      </c>
      <c r="CA733" s="320" t="b">
        <f>EXACT(A733,CH733)</f>
        <v>1</v>
      </c>
      <c r="CB733" s="318" t="b">
        <f>EXACT(D733,CF733)</f>
        <v>1</v>
      </c>
      <c r="CC733" s="318" t="b">
        <f>EXACT(E733,CG733)</f>
        <v>1</v>
      </c>
      <c r="CD733" s="502">
        <f>+S733-BC733</f>
        <v>0</v>
      </c>
      <c r="CE733" s="17" t="s">
        <v>672</v>
      </c>
      <c r="CF733" s="157" t="s">
        <v>3050</v>
      </c>
      <c r="CG733" s="99" t="s">
        <v>3051</v>
      </c>
      <c r="CH733" s="311">
        <v>3600800284401</v>
      </c>
      <c r="CI733" s="51"/>
      <c r="CJ733" s="51"/>
      <c r="CL733" s="51"/>
      <c r="CM733" s="273"/>
      <c r="CO733" s="157"/>
    </row>
    <row r="734" spans="1:93">
      <c r="A734" s="452" t="s">
        <v>7768</v>
      </c>
      <c r="B734" s="83" t="s">
        <v>709</v>
      </c>
      <c r="C734" s="237" t="s">
        <v>686</v>
      </c>
      <c r="D734" s="86" t="s">
        <v>523</v>
      </c>
      <c r="E734" s="92" t="s">
        <v>6101</v>
      </c>
      <c r="F734" s="452" t="s">
        <v>7768</v>
      </c>
      <c r="G734" s="59" t="s">
        <v>1580</v>
      </c>
      <c r="H734" s="449" t="s">
        <v>7882</v>
      </c>
      <c r="I734" s="244">
        <v>37721.129999999997</v>
      </c>
      <c r="J734" s="310">
        <v>0</v>
      </c>
      <c r="K734" s="81">
        <v>0</v>
      </c>
      <c r="L734" s="81">
        <v>0</v>
      </c>
      <c r="M734" s="85">
        <v>0</v>
      </c>
      <c r="N734" s="81">
        <v>0</v>
      </c>
      <c r="O734" s="81">
        <v>0</v>
      </c>
      <c r="P734" s="85">
        <v>469.39</v>
      </c>
      <c r="Q734" s="81">
        <v>0</v>
      </c>
      <c r="R734" s="85">
        <v>2842</v>
      </c>
      <c r="S734" s="81">
        <v>34409.74</v>
      </c>
      <c r="T734" s="227" t="s">
        <v>1581</v>
      </c>
      <c r="U734" s="496">
        <v>74</v>
      </c>
      <c r="V734" s="237" t="s">
        <v>686</v>
      </c>
      <c r="W734" s="86" t="s">
        <v>523</v>
      </c>
      <c r="X734" s="92" t="s">
        <v>6101</v>
      </c>
      <c r="Y734" s="264" t="s">
        <v>7768</v>
      </c>
      <c r="Z734" s="228" t="s">
        <v>1581</v>
      </c>
      <c r="AA734" s="54">
        <v>3311.39</v>
      </c>
      <c r="AB734" s="55">
        <v>1555</v>
      </c>
      <c r="AC734" s="56"/>
      <c r="AD734" s="175">
        <v>863</v>
      </c>
      <c r="AE734" s="175">
        <v>424</v>
      </c>
      <c r="AF734" s="55"/>
      <c r="AG734" s="55"/>
      <c r="AH734" s="55"/>
      <c r="AI734" s="55">
        <v>0</v>
      </c>
      <c r="AJ734" s="55"/>
      <c r="AK734" s="55"/>
      <c r="AL734" s="55"/>
      <c r="AM734" s="57"/>
      <c r="AN734" s="57"/>
      <c r="AO734" s="57"/>
      <c r="AP734" s="57"/>
      <c r="AQ734" s="58"/>
      <c r="AR734" s="58"/>
      <c r="AS734" s="57"/>
      <c r="AT734" s="57"/>
      <c r="AU734" s="57"/>
      <c r="AV734" s="147"/>
      <c r="AW734" s="57"/>
      <c r="AX734" s="57">
        <v>0</v>
      </c>
      <c r="AY734" s="58"/>
      <c r="AZ734" s="58">
        <v>469.39</v>
      </c>
      <c r="BA734" s="74">
        <v>0</v>
      </c>
      <c r="BB734" s="58">
        <v>37721.129999999997</v>
      </c>
      <c r="BC734" s="58">
        <v>34409.74</v>
      </c>
      <c r="BD734" s="252"/>
      <c r="BE734" s="170">
        <v>74</v>
      </c>
      <c r="BF734" s="101" t="s">
        <v>8276</v>
      </c>
      <c r="BG734" s="158" t="s">
        <v>523</v>
      </c>
      <c r="BH734" s="92" t="s">
        <v>6101</v>
      </c>
      <c r="BI734" s="124">
        <v>1555</v>
      </c>
      <c r="BJ734" s="124">
        <v>1555</v>
      </c>
      <c r="BK734" s="124">
        <v>0</v>
      </c>
      <c r="BL734" s="158"/>
      <c r="BM734" s="59"/>
      <c r="BN734" s="60"/>
      <c r="BO734" s="60"/>
      <c r="BP734" s="48"/>
      <c r="BQ734" s="368" t="s">
        <v>6448</v>
      </c>
      <c r="BR734" s="380">
        <v>14</v>
      </c>
      <c r="BS734" s="381" t="s">
        <v>709</v>
      </c>
      <c r="BT734" s="382" t="s">
        <v>747</v>
      </c>
      <c r="BU734" s="383" t="s">
        <v>679</v>
      </c>
      <c r="BV734" s="384" t="s">
        <v>2615</v>
      </c>
      <c r="BW734" s="384">
        <v>60160</v>
      </c>
      <c r="BX734" s="385" t="s">
        <v>7992</v>
      </c>
      <c r="BZ734" s="495">
        <v>1433</v>
      </c>
      <c r="CA734" s="320" t="b">
        <f>EXACT(A734,CH734)</f>
        <v>1</v>
      </c>
      <c r="CB734" s="318" t="b">
        <f>EXACT(D734,CF734)</f>
        <v>1</v>
      </c>
      <c r="CC734" s="318" t="b">
        <f>EXACT(E734,CG734)</f>
        <v>1</v>
      </c>
      <c r="CD734" s="502">
        <f>+S734-BC734</f>
        <v>0</v>
      </c>
      <c r="CE734" s="17" t="s">
        <v>686</v>
      </c>
      <c r="CF734" s="17" t="s">
        <v>523</v>
      </c>
      <c r="CG734" s="103" t="s">
        <v>6101</v>
      </c>
      <c r="CH734" s="275" t="s">
        <v>7768</v>
      </c>
    </row>
    <row r="735" spans="1:93">
      <c r="A735" s="511" t="s">
        <v>8536</v>
      </c>
      <c r="B735" s="83" t="s">
        <v>709</v>
      </c>
      <c r="C735" s="237" t="s">
        <v>6221</v>
      </c>
      <c r="D735" s="86" t="s">
        <v>8433</v>
      </c>
      <c r="E735" s="92" t="s">
        <v>8434</v>
      </c>
      <c r="F735" s="514" t="s">
        <v>8536</v>
      </c>
      <c r="G735" s="59" t="s">
        <v>1580</v>
      </c>
      <c r="H735" s="283" t="s">
        <v>8632</v>
      </c>
      <c r="I735" s="244">
        <v>50280</v>
      </c>
      <c r="J735" s="310">
        <v>0</v>
      </c>
      <c r="K735" s="81">
        <v>0</v>
      </c>
      <c r="L735" s="81">
        <v>0</v>
      </c>
      <c r="M735" s="85">
        <v>0</v>
      </c>
      <c r="N735" s="81">
        <v>0</v>
      </c>
      <c r="O735" s="81">
        <v>0</v>
      </c>
      <c r="P735" s="85">
        <v>1819.66</v>
      </c>
      <c r="Q735" s="81">
        <v>0</v>
      </c>
      <c r="R735" s="85">
        <v>27863</v>
      </c>
      <c r="S735" s="81">
        <v>15821.800000000003</v>
      </c>
      <c r="T735" s="227" t="s">
        <v>1581</v>
      </c>
      <c r="U735" s="496">
        <v>1319</v>
      </c>
      <c r="V735" s="516" t="s">
        <v>6221</v>
      </c>
      <c r="W735" s="86" t="s">
        <v>8433</v>
      </c>
      <c r="X735" s="86" t="s">
        <v>8434</v>
      </c>
      <c r="Y735" s="261">
        <v>3600800313932</v>
      </c>
      <c r="Z735" s="228" t="s">
        <v>1581</v>
      </c>
      <c r="AA735" s="266">
        <v>34458.200000000004</v>
      </c>
      <c r="AB735" s="65">
        <v>26000</v>
      </c>
      <c r="AC735" s="65"/>
      <c r="AD735" s="65">
        <v>863</v>
      </c>
      <c r="AE735" s="65"/>
      <c r="AF735" s="65"/>
      <c r="AG735" s="65"/>
      <c r="AH735" s="65"/>
      <c r="AI735" s="65">
        <v>1000</v>
      </c>
      <c r="AJ735" s="65"/>
      <c r="AK735" s="65"/>
      <c r="AL735" s="65">
        <v>0</v>
      </c>
      <c r="AM735" s="65"/>
      <c r="AN735" s="65"/>
      <c r="AO735" s="65">
        <v>0</v>
      </c>
      <c r="AP735" s="65"/>
      <c r="AQ735" s="65"/>
      <c r="AR735" s="65"/>
      <c r="AS735" s="65"/>
      <c r="AT735" s="65"/>
      <c r="AU735" s="65"/>
      <c r="AV735" s="148"/>
      <c r="AW735" s="65"/>
      <c r="AX735" s="65">
        <v>4775.54</v>
      </c>
      <c r="AY735" s="65"/>
      <c r="AZ735" s="65">
        <v>1819.66</v>
      </c>
      <c r="BA735" s="57">
        <v>0</v>
      </c>
      <c r="BB735" s="65">
        <v>50280</v>
      </c>
      <c r="BC735" s="65">
        <v>15821.799999999996</v>
      </c>
      <c r="BD735" s="260"/>
      <c r="BE735" s="170">
        <v>1321</v>
      </c>
      <c r="BF735" s="163" t="s">
        <v>8727</v>
      </c>
      <c r="BG735" s="1" t="s">
        <v>8433</v>
      </c>
      <c r="BH735" s="86" t="s">
        <v>8434</v>
      </c>
      <c r="BI735" s="171">
        <v>37081.82</v>
      </c>
      <c r="BJ735" s="172">
        <v>26000</v>
      </c>
      <c r="BK735" s="171">
        <v>11081.82</v>
      </c>
      <c r="BL735" s="86"/>
      <c r="BM735" s="48"/>
      <c r="BN735" s="67"/>
      <c r="BO735" s="67"/>
      <c r="BP735" s="48"/>
      <c r="BQ735" s="435" t="s">
        <v>8865</v>
      </c>
      <c r="BR735" s="380">
        <v>1</v>
      </c>
      <c r="BS735" s="381"/>
      <c r="BT735" s="382" t="s">
        <v>747</v>
      </c>
      <c r="BU735" s="383" t="s">
        <v>679</v>
      </c>
      <c r="BV735" s="384" t="s">
        <v>1581</v>
      </c>
      <c r="BW735" s="384">
        <v>60160</v>
      </c>
      <c r="BX735" s="385" t="s">
        <v>8866</v>
      </c>
      <c r="BZ735" s="475">
        <v>74</v>
      </c>
      <c r="CA735" s="320" t="b">
        <f>EXACT(A735,CH735)</f>
        <v>1</v>
      </c>
      <c r="CB735" s="318" t="b">
        <f>EXACT(D735,CF735)</f>
        <v>1</v>
      </c>
      <c r="CC735" s="318" t="b">
        <f>EXACT(E735,CG735)</f>
        <v>1</v>
      </c>
      <c r="CD735" s="502">
        <f>+S734-BC734</f>
        <v>0</v>
      </c>
      <c r="CE735" s="17" t="s">
        <v>6221</v>
      </c>
      <c r="CF735" s="157" t="s">
        <v>8433</v>
      </c>
      <c r="CG735" s="99" t="s">
        <v>8434</v>
      </c>
      <c r="CH735" s="311">
        <v>3600800313932</v>
      </c>
      <c r="CL735" s="51"/>
      <c r="CM735" s="273"/>
      <c r="CO735" s="157"/>
    </row>
    <row r="736" spans="1:93">
      <c r="A736" s="511" t="s">
        <v>8958</v>
      </c>
      <c r="B736" s="83" t="s">
        <v>709</v>
      </c>
      <c r="C736" s="237" t="s">
        <v>686</v>
      </c>
      <c r="D736" s="86" t="s">
        <v>8956</v>
      </c>
      <c r="E736" s="92" t="s">
        <v>1250</v>
      </c>
      <c r="F736" s="514" t="s">
        <v>8958</v>
      </c>
      <c r="G736" s="59" t="s">
        <v>1580</v>
      </c>
      <c r="H736" s="283" t="s">
        <v>8960</v>
      </c>
      <c r="I736" s="244">
        <v>31304.79</v>
      </c>
      <c r="J736" s="310">
        <v>0</v>
      </c>
      <c r="K736" s="81">
        <v>0</v>
      </c>
      <c r="L736" s="81">
        <v>0</v>
      </c>
      <c r="M736" s="85">
        <v>0</v>
      </c>
      <c r="N736" s="81">
        <v>0</v>
      </c>
      <c r="O736" s="81">
        <v>0</v>
      </c>
      <c r="P736" s="85">
        <v>23.57</v>
      </c>
      <c r="Q736" s="81">
        <v>0</v>
      </c>
      <c r="R736" s="85">
        <v>14828</v>
      </c>
      <c r="S736" s="81">
        <v>16453.22</v>
      </c>
      <c r="T736" s="227" t="s">
        <v>1581</v>
      </c>
      <c r="U736" s="496">
        <v>1363</v>
      </c>
      <c r="V736" s="516" t="s">
        <v>686</v>
      </c>
      <c r="W736" s="86" t="s">
        <v>8956</v>
      </c>
      <c r="X736" s="86" t="s">
        <v>1250</v>
      </c>
      <c r="Y736" s="261">
        <v>3600800320572</v>
      </c>
      <c r="Z736" s="228" t="s">
        <v>1581</v>
      </c>
      <c r="AA736" s="266">
        <v>14851.57</v>
      </c>
      <c r="AB736" s="65">
        <v>4465</v>
      </c>
      <c r="AC736" s="65">
        <v>9500</v>
      </c>
      <c r="AD736" s="65">
        <v>863</v>
      </c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148"/>
      <c r="AW736" s="65"/>
      <c r="AX736" s="65">
        <v>0</v>
      </c>
      <c r="AY736" s="65"/>
      <c r="AZ736" s="65">
        <v>23.57</v>
      </c>
      <c r="BA736" s="57">
        <v>0</v>
      </c>
      <c r="BB736" s="65">
        <v>31304.79</v>
      </c>
      <c r="BC736" s="65">
        <v>16453.22</v>
      </c>
      <c r="BD736" s="260"/>
      <c r="BE736" s="170">
        <v>1365</v>
      </c>
      <c r="BF736" s="163" t="s">
        <v>8962</v>
      </c>
      <c r="BG736" s="1" t="s">
        <v>8956</v>
      </c>
      <c r="BH736" s="86" t="s">
        <v>1250</v>
      </c>
      <c r="BI736" s="171">
        <v>4465</v>
      </c>
      <c r="BJ736" s="172">
        <v>4465</v>
      </c>
      <c r="BK736" s="171">
        <v>0</v>
      </c>
      <c r="BL736" s="86"/>
      <c r="BM736" s="48"/>
      <c r="BN736" s="67"/>
      <c r="BO736" s="67"/>
      <c r="BP736" s="48"/>
      <c r="BQ736" s="368" t="s">
        <v>8825</v>
      </c>
      <c r="BR736" s="380">
        <v>5</v>
      </c>
      <c r="BS736" s="381"/>
      <c r="BT736" s="382" t="s">
        <v>747</v>
      </c>
      <c r="BU736" s="383" t="s">
        <v>679</v>
      </c>
      <c r="BV736" s="384" t="s">
        <v>1581</v>
      </c>
      <c r="BW736" s="384">
        <v>60160</v>
      </c>
      <c r="BX736" s="382" t="s">
        <v>8964</v>
      </c>
      <c r="BZ736" s="495">
        <v>1319</v>
      </c>
      <c r="CA736" s="320" t="b">
        <f>EXACT(A736,CH736)</f>
        <v>1</v>
      </c>
      <c r="CB736" s="318" t="b">
        <f>EXACT(D736,CF736)</f>
        <v>1</v>
      </c>
      <c r="CC736" s="318" t="b">
        <f>EXACT(E736,CG736)</f>
        <v>1</v>
      </c>
      <c r="CD736" s="502">
        <f>+S735-BC735</f>
        <v>0</v>
      </c>
      <c r="CE736" s="17" t="s">
        <v>686</v>
      </c>
      <c r="CF736" s="17" t="s">
        <v>8956</v>
      </c>
      <c r="CG736" s="103" t="s">
        <v>1250</v>
      </c>
      <c r="CH736" s="275">
        <v>3600800320572</v>
      </c>
      <c r="CM736" s="273"/>
    </row>
    <row r="737" spans="1:93">
      <c r="A737" s="451" t="s">
        <v>7451</v>
      </c>
      <c r="B737" s="83" t="s">
        <v>709</v>
      </c>
      <c r="C737" s="129" t="s">
        <v>686</v>
      </c>
      <c r="D737" s="158" t="s">
        <v>537</v>
      </c>
      <c r="E737" s="92" t="s">
        <v>5897</v>
      </c>
      <c r="F737" s="451" t="s">
        <v>7451</v>
      </c>
      <c r="G737" s="59" t="s">
        <v>1580</v>
      </c>
      <c r="H737" s="449" t="s">
        <v>5308</v>
      </c>
      <c r="I737" s="234">
        <v>35595.47</v>
      </c>
      <c r="J737" s="234">
        <v>0</v>
      </c>
      <c r="K737" s="234">
        <v>0</v>
      </c>
      <c r="L737" s="234">
        <v>0</v>
      </c>
      <c r="M737" s="85">
        <v>0</v>
      </c>
      <c r="N737" s="85">
        <v>0</v>
      </c>
      <c r="O737" s="234">
        <v>0</v>
      </c>
      <c r="P737" s="234">
        <v>303.74</v>
      </c>
      <c r="Q737" s="234">
        <v>0</v>
      </c>
      <c r="R737" s="234">
        <v>21287</v>
      </c>
      <c r="S737" s="234">
        <v>10808.5</v>
      </c>
      <c r="T737" s="227" t="s">
        <v>1581</v>
      </c>
      <c r="U737" s="496">
        <v>542</v>
      </c>
      <c r="V737" s="129" t="s">
        <v>686</v>
      </c>
      <c r="W737" s="158" t="s">
        <v>537</v>
      </c>
      <c r="X737" s="92" t="s">
        <v>5897</v>
      </c>
      <c r="Y737" s="262">
        <v>3600800321501</v>
      </c>
      <c r="Z737" s="228" t="s">
        <v>1581</v>
      </c>
      <c r="AA737" s="266">
        <v>24786.97</v>
      </c>
      <c r="AB737" s="66">
        <v>20000</v>
      </c>
      <c r="AC737" s="65"/>
      <c r="AD737" s="266">
        <v>863</v>
      </c>
      <c r="AE737" s="266">
        <v>424</v>
      </c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148"/>
      <c r="AW737" s="65"/>
      <c r="AX737" s="65">
        <v>3196.23</v>
      </c>
      <c r="AY737" s="66"/>
      <c r="AZ737" s="66">
        <v>303.74</v>
      </c>
      <c r="BA737" s="74">
        <v>0</v>
      </c>
      <c r="BB737" s="66">
        <v>35595.47</v>
      </c>
      <c r="BC737" s="66">
        <v>10808.5</v>
      </c>
      <c r="BD737" s="252"/>
      <c r="BE737" s="170">
        <v>543</v>
      </c>
      <c r="BF737" s="101" t="s">
        <v>5898</v>
      </c>
      <c r="BG737" s="158" t="s">
        <v>537</v>
      </c>
      <c r="BH737" s="92" t="s">
        <v>5897</v>
      </c>
      <c r="BI737" s="169">
        <v>33366.160000000003</v>
      </c>
      <c r="BJ737" s="124">
        <v>20000</v>
      </c>
      <c r="BK737" s="124">
        <v>13366.160000000003</v>
      </c>
      <c r="BL737" s="158"/>
      <c r="BM737" s="48"/>
      <c r="BN737" s="67"/>
      <c r="BO737" s="67"/>
      <c r="BP737" s="59"/>
      <c r="BQ737" s="370" t="s">
        <v>5743</v>
      </c>
      <c r="BR737" s="387" t="s">
        <v>676</v>
      </c>
      <c r="BS737" s="381" t="s">
        <v>51</v>
      </c>
      <c r="BT737" s="388" t="s">
        <v>679</v>
      </c>
      <c r="BU737" s="388" t="s">
        <v>679</v>
      </c>
      <c r="BV737" s="388" t="s">
        <v>1581</v>
      </c>
      <c r="BW737" s="389">
        <v>60160</v>
      </c>
      <c r="BX737" s="389" t="s">
        <v>5744</v>
      </c>
      <c r="BZ737" s="495">
        <v>1363</v>
      </c>
      <c r="CA737" s="320" t="b">
        <f>EXACT(A737,CH737)</f>
        <v>1</v>
      </c>
      <c r="CB737" s="318" t="b">
        <f>EXACT(D737,CF737)</f>
        <v>1</v>
      </c>
      <c r="CC737" s="318" t="b">
        <f>EXACT(E737,CG737)</f>
        <v>1</v>
      </c>
      <c r="CD737" s="502">
        <f>+S736-BC736</f>
        <v>0</v>
      </c>
      <c r="CE737" s="17" t="s">
        <v>686</v>
      </c>
      <c r="CF737" s="94" t="s">
        <v>537</v>
      </c>
      <c r="CG737" s="99" t="s">
        <v>5897</v>
      </c>
      <c r="CH737" s="275">
        <v>3600800321501</v>
      </c>
      <c r="CL737" s="51"/>
      <c r="CM737" s="273"/>
      <c r="CO737" s="455"/>
    </row>
    <row r="738" spans="1:93">
      <c r="A738" s="452" t="s">
        <v>4803</v>
      </c>
      <c r="B738" s="83" t="s">
        <v>709</v>
      </c>
      <c r="C738" s="237" t="s">
        <v>686</v>
      </c>
      <c r="D738" s="86" t="s">
        <v>2093</v>
      </c>
      <c r="E738" s="92" t="s">
        <v>2094</v>
      </c>
      <c r="F738" s="452" t="s">
        <v>4803</v>
      </c>
      <c r="G738" s="59" t="s">
        <v>1580</v>
      </c>
      <c r="H738" s="449" t="s">
        <v>2095</v>
      </c>
      <c r="I738" s="244">
        <v>29507.4</v>
      </c>
      <c r="J738" s="310">
        <v>0</v>
      </c>
      <c r="K738" s="81">
        <v>100.28</v>
      </c>
      <c r="L738" s="81">
        <v>0</v>
      </c>
      <c r="M738" s="85">
        <v>945</v>
      </c>
      <c r="N738" s="81">
        <v>0</v>
      </c>
      <c r="O738" s="81">
        <v>0</v>
      </c>
      <c r="P738" s="85">
        <v>9.1300000000000008</v>
      </c>
      <c r="Q738" s="81">
        <v>0</v>
      </c>
      <c r="R738" s="85">
        <v>20039</v>
      </c>
      <c r="S738" s="81">
        <v>10504.55</v>
      </c>
      <c r="T738" s="227" t="s">
        <v>1581</v>
      </c>
      <c r="U738" s="496">
        <v>269</v>
      </c>
      <c r="V738" s="237" t="s">
        <v>686</v>
      </c>
      <c r="W738" s="86" t="s">
        <v>2093</v>
      </c>
      <c r="X738" s="92" t="s">
        <v>2094</v>
      </c>
      <c r="Y738" s="261">
        <v>3600800322311</v>
      </c>
      <c r="Z738" s="228" t="s">
        <v>1581</v>
      </c>
      <c r="AA738" s="55">
        <v>20048.13</v>
      </c>
      <c r="AB738" s="55">
        <v>19415</v>
      </c>
      <c r="AC738" s="59"/>
      <c r="AD738" s="175"/>
      <c r="AE738" s="175">
        <v>424</v>
      </c>
      <c r="AF738" s="59"/>
      <c r="AG738" s="59"/>
      <c r="AH738" s="59"/>
      <c r="AI738" s="59">
        <v>200</v>
      </c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148"/>
      <c r="AW738" s="59"/>
      <c r="AX738" s="59">
        <v>0</v>
      </c>
      <c r="AY738" s="59"/>
      <c r="AZ738" s="55">
        <v>9.1300000000000008</v>
      </c>
      <c r="BA738" s="74">
        <v>0</v>
      </c>
      <c r="BB738" s="55">
        <v>30552.68</v>
      </c>
      <c r="BC738" s="55">
        <v>10504.55</v>
      </c>
      <c r="BD738" s="252"/>
      <c r="BE738" s="170">
        <v>270</v>
      </c>
      <c r="BF738" s="101" t="s">
        <v>2151</v>
      </c>
      <c r="BG738" s="158" t="s">
        <v>2093</v>
      </c>
      <c r="BH738" s="92" t="s">
        <v>2094</v>
      </c>
      <c r="BI738" s="55">
        <v>19415</v>
      </c>
      <c r="BJ738" s="55">
        <v>19415</v>
      </c>
      <c r="BK738" s="58">
        <v>0</v>
      </c>
      <c r="BL738" s="158"/>
      <c r="BM738" s="59" t="s">
        <v>66</v>
      </c>
      <c r="BN738" s="59"/>
      <c r="BO738" s="59"/>
      <c r="BP738" s="48"/>
      <c r="BQ738" s="368">
        <v>59</v>
      </c>
      <c r="BR738" s="380" t="s">
        <v>698</v>
      </c>
      <c r="BS738" s="381" t="s">
        <v>709</v>
      </c>
      <c r="BT738" s="382" t="s">
        <v>679</v>
      </c>
      <c r="BU738" s="383" t="s">
        <v>679</v>
      </c>
      <c r="BV738" s="384" t="s">
        <v>1581</v>
      </c>
      <c r="BW738" s="384">
        <v>60160</v>
      </c>
      <c r="BX738" s="385" t="s">
        <v>2184</v>
      </c>
      <c r="BZ738" s="495">
        <v>543</v>
      </c>
      <c r="CA738" s="320" t="b">
        <f>EXACT(A738,CH738)</f>
        <v>1</v>
      </c>
      <c r="CB738" s="318" t="b">
        <f>EXACT(D738,CF738)</f>
        <v>1</v>
      </c>
      <c r="CC738" s="318" t="b">
        <f>EXACT(E738,CG738)</f>
        <v>1</v>
      </c>
      <c r="CD738" s="502">
        <f>+S737-BC737</f>
        <v>0</v>
      </c>
      <c r="CE738" s="51" t="s">
        <v>686</v>
      </c>
      <c r="CF738" s="157" t="s">
        <v>2093</v>
      </c>
      <c r="CG738" s="99" t="s">
        <v>2094</v>
      </c>
      <c r="CH738" s="311">
        <v>3600800322311</v>
      </c>
      <c r="CL738" s="51"/>
      <c r="CM738" s="273"/>
      <c r="CO738" s="457"/>
    </row>
    <row r="739" spans="1:93">
      <c r="A739" s="452" t="s">
        <v>4965</v>
      </c>
      <c r="B739" s="83" t="s">
        <v>709</v>
      </c>
      <c r="C739" s="129" t="s">
        <v>672</v>
      </c>
      <c r="D739" s="158" t="s">
        <v>278</v>
      </c>
      <c r="E739" s="92" t="s">
        <v>2094</v>
      </c>
      <c r="F739" s="452" t="s">
        <v>4965</v>
      </c>
      <c r="G739" s="59" t="s">
        <v>1580</v>
      </c>
      <c r="H739" s="449" t="s">
        <v>2118</v>
      </c>
      <c r="I739" s="234">
        <v>29507.4</v>
      </c>
      <c r="J739" s="234">
        <v>0</v>
      </c>
      <c r="K739" s="234">
        <v>100.28</v>
      </c>
      <c r="L739" s="234">
        <v>0</v>
      </c>
      <c r="M739" s="85">
        <v>1180</v>
      </c>
      <c r="N739" s="85">
        <v>0</v>
      </c>
      <c r="O739" s="234">
        <v>0</v>
      </c>
      <c r="P739" s="234">
        <v>192.96</v>
      </c>
      <c r="Q739" s="234">
        <v>0</v>
      </c>
      <c r="R739" s="234">
        <v>8829</v>
      </c>
      <c r="S739" s="234">
        <v>21765.72</v>
      </c>
      <c r="T739" s="227" t="s">
        <v>1581</v>
      </c>
      <c r="U739" s="496">
        <v>540</v>
      </c>
      <c r="V739" s="129" t="s">
        <v>672</v>
      </c>
      <c r="W739" s="158" t="s">
        <v>278</v>
      </c>
      <c r="X739" s="92" t="s">
        <v>2094</v>
      </c>
      <c r="Y739" s="262">
        <v>3600800322389</v>
      </c>
      <c r="Z739" s="228" t="s">
        <v>1581</v>
      </c>
      <c r="AA739" s="266">
        <v>9021.9599999999991</v>
      </c>
      <c r="AB739" s="65">
        <v>7905</v>
      </c>
      <c r="AC739" s="65"/>
      <c r="AD739" s="65"/>
      <c r="AE739" s="65">
        <v>424</v>
      </c>
      <c r="AF739" s="65"/>
      <c r="AG739" s="65"/>
      <c r="AH739" s="65"/>
      <c r="AI739" s="65">
        <v>500</v>
      </c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148"/>
      <c r="AW739" s="65"/>
      <c r="AX739" s="65">
        <v>0</v>
      </c>
      <c r="AY739" s="65"/>
      <c r="AZ739" s="65">
        <v>192.96</v>
      </c>
      <c r="BA739" s="57">
        <v>0</v>
      </c>
      <c r="BB739" s="65">
        <v>30787.68</v>
      </c>
      <c r="BC739" s="65">
        <v>21765.72</v>
      </c>
      <c r="BD739" s="252"/>
      <c r="BE739" s="170">
        <v>541</v>
      </c>
      <c r="BF739" s="163" t="s">
        <v>2160</v>
      </c>
      <c r="BG739" s="158" t="s">
        <v>278</v>
      </c>
      <c r="BH739" s="92" t="s">
        <v>2094</v>
      </c>
      <c r="BI739" s="65">
        <v>7905</v>
      </c>
      <c r="BJ739" s="57">
        <v>7905</v>
      </c>
      <c r="BK739" s="65">
        <v>0</v>
      </c>
      <c r="BL739" s="86"/>
      <c r="BM739" s="48"/>
      <c r="BN739" s="67"/>
      <c r="BO739" s="67"/>
      <c r="BP739" s="59"/>
      <c r="BQ739" s="370">
        <v>59</v>
      </c>
      <c r="BR739" s="387" t="s">
        <v>1080</v>
      </c>
      <c r="BS739" s="381" t="s">
        <v>709</v>
      </c>
      <c r="BT739" s="388" t="s">
        <v>679</v>
      </c>
      <c r="BU739" s="388" t="s">
        <v>679</v>
      </c>
      <c r="BV739" s="388" t="s">
        <v>1581</v>
      </c>
      <c r="BW739" s="389">
        <v>60160</v>
      </c>
      <c r="BX739" s="389" t="s">
        <v>1102</v>
      </c>
      <c r="BZ739" s="475">
        <v>270</v>
      </c>
      <c r="CA739" s="320" t="b">
        <f>EXACT(A739,CH739)</f>
        <v>1</v>
      </c>
      <c r="CB739" s="318" t="b">
        <f>EXACT(D739,CF739)</f>
        <v>1</v>
      </c>
      <c r="CC739" s="318" t="b">
        <f>EXACT(E739,CG739)</f>
        <v>1</v>
      </c>
      <c r="CD739" s="502">
        <f>+S738-BC738</f>
        <v>0</v>
      </c>
      <c r="CE739" s="17" t="s">
        <v>672</v>
      </c>
      <c r="CF739" s="157" t="s">
        <v>278</v>
      </c>
      <c r="CG739" s="103" t="s">
        <v>2094</v>
      </c>
      <c r="CH739" s="275">
        <v>3600800322389</v>
      </c>
      <c r="CM739" s="273"/>
      <c r="CO739" s="157"/>
    </row>
    <row r="740" spans="1:93">
      <c r="A740" s="452" t="s">
        <v>4533</v>
      </c>
      <c r="B740" s="83" t="s">
        <v>709</v>
      </c>
      <c r="C740" s="129" t="s">
        <v>672</v>
      </c>
      <c r="D740" s="158" t="s">
        <v>3355</v>
      </c>
      <c r="E740" s="92" t="s">
        <v>262</v>
      </c>
      <c r="F740" s="452" t="s">
        <v>4533</v>
      </c>
      <c r="G740" s="59" t="s">
        <v>1580</v>
      </c>
      <c r="H740" s="449" t="s">
        <v>3451</v>
      </c>
      <c r="I740" s="234">
        <v>27489.119999999999</v>
      </c>
      <c r="J740" s="234">
        <v>0</v>
      </c>
      <c r="K740" s="234">
        <v>80.55</v>
      </c>
      <c r="L740" s="234">
        <v>0</v>
      </c>
      <c r="M740" s="85">
        <v>0</v>
      </c>
      <c r="N740" s="85">
        <v>0</v>
      </c>
      <c r="O740" s="234">
        <v>0</v>
      </c>
      <c r="P740" s="234">
        <v>0</v>
      </c>
      <c r="Q740" s="234">
        <v>0</v>
      </c>
      <c r="R740" s="234">
        <v>15887</v>
      </c>
      <c r="S740" s="234">
        <v>9881.2999999999993</v>
      </c>
      <c r="T740" s="227" t="s">
        <v>1581</v>
      </c>
      <c r="U740" s="496">
        <v>190</v>
      </c>
      <c r="V740" s="129" t="s">
        <v>672</v>
      </c>
      <c r="W740" s="158" t="s">
        <v>3355</v>
      </c>
      <c r="X740" s="92" t="s">
        <v>262</v>
      </c>
      <c r="Y740" s="262">
        <v>3600800327011</v>
      </c>
      <c r="Z740" s="228" t="s">
        <v>1581</v>
      </c>
      <c r="AA740" s="54">
        <v>17688.37</v>
      </c>
      <c r="AB740" s="55">
        <v>14600</v>
      </c>
      <c r="AC740" s="56"/>
      <c r="AD740" s="175">
        <v>863</v>
      </c>
      <c r="AE740" s="175">
        <v>424</v>
      </c>
      <c r="AF740" s="55"/>
      <c r="AG740" s="55"/>
      <c r="AH740" s="55"/>
      <c r="AI740" s="55"/>
      <c r="AJ740" s="55"/>
      <c r="AK740" s="55"/>
      <c r="AL740" s="55"/>
      <c r="AM740" s="57"/>
      <c r="AN740" s="57"/>
      <c r="AO740" s="57"/>
      <c r="AP740" s="57"/>
      <c r="AQ740" s="58"/>
      <c r="AR740" s="58"/>
      <c r="AS740" s="57"/>
      <c r="AT740" s="57"/>
      <c r="AU740" s="57"/>
      <c r="AV740" s="147"/>
      <c r="AW740" s="57"/>
      <c r="AX740" s="57">
        <v>1801.37</v>
      </c>
      <c r="AY740" s="58"/>
      <c r="AZ740" s="58">
        <v>0</v>
      </c>
      <c r="BA740" s="74">
        <v>0</v>
      </c>
      <c r="BB740" s="58">
        <v>27569.67</v>
      </c>
      <c r="BC740" s="58">
        <v>9881.2999999999993</v>
      </c>
      <c r="BD740" s="252"/>
      <c r="BE740" s="170">
        <v>190</v>
      </c>
      <c r="BF740" s="101" t="s">
        <v>3535</v>
      </c>
      <c r="BG740" s="158" t="s">
        <v>3355</v>
      </c>
      <c r="BH740" s="92" t="s">
        <v>262</v>
      </c>
      <c r="BI740" s="124">
        <v>14600</v>
      </c>
      <c r="BJ740" s="124">
        <v>14600</v>
      </c>
      <c r="BK740" s="124">
        <v>0</v>
      </c>
      <c r="BL740" s="158"/>
      <c r="BM740" s="59"/>
      <c r="BN740" s="60"/>
      <c r="BO740" s="60"/>
      <c r="BP740" s="48"/>
      <c r="BQ740" s="368">
        <v>72</v>
      </c>
      <c r="BR740" s="380">
        <v>1</v>
      </c>
      <c r="BS740" s="381" t="s">
        <v>709</v>
      </c>
      <c r="BT740" s="382" t="s">
        <v>678</v>
      </c>
      <c r="BU740" s="383" t="s">
        <v>679</v>
      </c>
      <c r="BV740" s="384" t="s">
        <v>1581</v>
      </c>
      <c r="BW740" s="384">
        <v>60160</v>
      </c>
      <c r="BX740" s="385" t="s">
        <v>3691</v>
      </c>
      <c r="BY740" s="76"/>
      <c r="BZ740" s="495">
        <v>541</v>
      </c>
      <c r="CA740" s="320" t="b">
        <f>EXACT(A740,CH740)</f>
        <v>1</v>
      </c>
      <c r="CB740" s="318" t="b">
        <f>EXACT(D740,CF740)</f>
        <v>1</v>
      </c>
      <c r="CC740" s="318" t="b">
        <f>EXACT(E740,CG740)</f>
        <v>1</v>
      </c>
      <c r="CD740" s="502">
        <f>+S740-BC740</f>
        <v>0</v>
      </c>
      <c r="CE740" s="51" t="s">
        <v>672</v>
      </c>
      <c r="CF740" s="17" t="s">
        <v>3355</v>
      </c>
      <c r="CG740" s="103" t="s">
        <v>262</v>
      </c>
      <c r="CH740" s="275">
        <v>3600800327011</v>
      </c>
      <c r="CM740" s="273"/>
      <c r="CO740" s="157"/>
    </row>
    <row r="741" spans="1:93">
      <c r="A741" s="452" t="s">
        <v>4612</v>
      </c>
      <c r="B741" s="83" t="s">
        <v>709</v>
      </c>
      <c r="C741" s="129" t="s">
        <v>686</v>
      </c>
      <c r="D741" s="158" t="s">
        <v>3417</v>
      </c>
      <c r="E741" s="92" t="s">
        <v>3418</v>
      </c>
      <c r="F741" s="452" t="s">
        <v>4612</v>
      </c>
      <c r="G741" s="59" t="s">
        <v>1580</v>
      </c>
      <c r="H741" s="449" t="s">
        <v>3505</v>
      </c>
      <c r="I741" s="234">
        <v>32974.400000000001</v>
      </c>
      <c r="J741" s="234">
        <v>0</v>
      </c>
      <c r="K741" s="234">
        <v>20.25</v>
      </c>
      <c r="L741" s="234">
        <v>0</v>
      </c>
      <c r="M741" s="85">
        <v>0</v>
      </c>
      <c r="N741" s="85">
        <v>0</v>
      </c>
      <c r="O741" s="234">
        <v>0</v>
      </c>
      <c r="P741" s="234">
        <v>0</v>
      </c>
      <c r="Q741" s="234">
        <v>0</v>
      </c>
      <c r="R741" s="234">
        <v>22262</v>
      </c>
      <c r="S741" s="234">
        <v>10732.650000000001</v>
      </c>
      <c r="T741" s="227" t="s">
        <v>1581</v>
      </c>
      <c r="U741" s="496">
        <v>1045</v>
      </c>
      <c r="V741" s="129" t="s">
        <v>686</v>
      </c>
      <c r="W741" s="158" t="s">
        <v>3417</v>
      </c>
      <c r="X741" s="92" t="s">
        <v>3418</v>
      </c>
      <c r="Y741" s="262">
        <v>3600800330322</v>
      </c>
      <c r="Z741" s="228" t="s">
        <v>1581</v>
      </c>
      <c r="AA741" s="54">
        <v>22262</v>
      </c>
      <c r="AB741" s="55">
        <v>20875</v>
      </c>
      <c r="AC741" s="56"/>
      <c r="AD741" s="175">
        <v>863</v>
      </c>
      <c r="AE741" s="175">
        <v>424</v>
      </c>
      <c r="AF741" s="55"/>
      <c r="AG741" s="55"/>
      <c r="AH741" s="55"/>
      <c r="AI741" s="55">
        <v>100</v>
      </c>
      <c r="AJ741" s="55"/>
      <c r="AK741" s="55"/>
      <c r="AL741" s="55"/>
      <c r="AM741" s="57"/>
      <c r="AN741" s="57"/>
      <c r="AO741" s="57"/>
      <c r="AP741" s="57"/>
      <c r="AQ741" s="58"/>
      <c r="AR741" s="57"/>
      <c r="AS741" s="57"/>
      <c r="AT741" s="57"/>
      <c r="AU741" s="57"/>
      <c r="AV741" s="147"/>
      <c r="AW741" s="57"/>
      <c r="AX741" s="57">
        <v>0</v>
      </c>
      <c r="AY741" s="58"/>
      <c r="AZ741" s="58">
        <v>0</v>
      </c>
      <c r="BA741" s="74">
        <v>0</v>
      </c>
      <c r="BB741" s="58">
        <v>32994.65</v>
      </c>
      <c r="BC741" s="58">
        <v>10732.650000000001</v>
      </c>
      <c r="BD741" s="252"/>
      <c r="BE741" s="170">
        <v>1046</v>
      </c>
      <c r="BF741" s="229" t="s">
        <v>3584</v>
      </c>
      <c r="BG741" s="158" t="s">
        <v>3417</v>
      </c>
      <c r="BH741" s="92" t="s">
        <v>3418</v>
      </c>
      <c r="BI741" s="124">
        <v>20875</v>
      </c>
      <c r="BJ741" s="124">
        <v>20875</v>
      </c>
      <c r="BK741" s="124">
        <v>0</v>
      </c>
      <c r="BL741" s="158"/>
      <c r="BM741" s="59"/>
      <c r="BN741" s="60"/>
      <c r="BO741" s="60"/>
      <c r="BP741" s="48"/>
      <c r="BQ741" s="368" t="s">
        <v>3649</v>
      </c>
      <c r="BR741" s="380" t="s">
        <v>727</v>
      </c>
      <c r="BS741" s="381" t="s">
        <v>709</v>
      </c>
      <c r="BT741" s="382" t="s">
        <v>678</v>
      </c>
      <c r="BU741" s="383" t="s">
        <v>679</v>
      </c>
      <c r="BV741" s="384" t="s">
        <v>1581</v>
      </c>
      <c r="BW741" s="384">
        <v>60160</v>
      </c>
      <c r="BX741" s="385" t="s">
        <v>3650</v>
      </c>
      <c r="BZ741" s="475">
        <v>190</v>
      </c>
      <c r="CA741" s="320" t="b">
        <f>EXACT(A741,CH741)</f>
        <v>1</v>
      </c>
      <c r="CB741" s="318" t="b">
        <f>EXACT(D741,CF741)</f>
        <v>1</v>
      </c>
      <c r="CC741" s="318" t="b">
        <f>EXACT(E741,CG741)</f>
        <v>1</v>
      </c>
      <c r="CD741" s="502">
        <f>+S740-BC740</f>
        <v>0</v>
      </c>
      <c r="CE741" s="17" t="s">
        <v>686</v>
      </c>
      <c r="CF741" s="17" t="s">
        <v>3417</v>
      </c>
      <c r="CG741" s="103" t="s">
        <v>3418</v>
      </c>
      <c r="CH741" s="275">
        <v>3600800330322</v>
      </c>
    </row>
    <row r="742" spans="1:93">
      <c r="A742" s="452" t="s">
        <v>4901</v>
      </c>
      <c r="B742" s="83" t="s">
        <v>709</v>
      </c>
      <c r="C742" s="129" t="s">
        <v>672</v>
      </c>
      <c r="D742" s="158" t="s">
        <v>3842</v>
      </c>
      <c r="E742" s="92" t="s">
        <v>3418</v>
      </c>
      <c r="F742" s="452" t="s">
        <v>4901</v>
      </c>
      <c r="G742" s="59" t="s">
        <v>1580</v>
      </c>
      <c r="H742" s="449" t="s">
        <v>3961</v>
      </c>
      <c r="I742" s="234">
        <v>45544.2</v>
      </c>
      <c r="J742" s="234">
        <v>0</v>
      </c>
      <c r="K742" s="234">
        <v>33.979999999999997</v>
      </c>
      <c r="L742" s="234">
        <v>0</v>
      </c>
      <c r="M742" s="85">
        <v>0</v>
      </c>
      <c r="N742" s="85">
        <v>0</v>
      </c>
      <c r="O742" s="234">
        <v>0</v>
      </c>
      <c r="P742" s="234">
        <v>77.67</v>
      </c>
      <c r="Q742" s="234">
        <v>0</v>
      </c>
      <c r="R742" s="234">
        <v>25347</v>
      </c>
      <c r="S742" s="234">
        <v>20153.510000000002</v>
      </c>
      <c r="T742" s="227" t="s">
        <v>1581</v>
      </c>
      <c r="U742" s="496">
        <v>435</v>
      </c>
      <c r="V742" s="129" t="s">
        <v>672</v>
      </c>
      <c r="W742" s="158" t="s">
        <v>3842</v>
      </c>
      <c r="X742" s="92" t="s">
        <v>3418</v>
      </c>
      <c r="Y742" s="262">
        <v>3600800330349</v>
      </c>
      <c r="Z742" s="228" t="s">
        <v>1581</v>
      </c>
      <c r="AA742" s="266">
        <v>25424.67</v>
      </c>
      <c r="AB742" s="66">
        <v>24060</v>
      </c>
      <c r="AC742" s="65"/>
      <c r="AD742" s="266">
        <v>863</v>
      </c>
      <c r="AE742" s="266">
        <v>424</v>
      </c>
      <c r="AF742" s="65"/>
      <c r="AG742" s="65"/>
      <c r="AH742" s="65"/>
      <c r="AI742" s="65"/>
      <c r="AJ742" s="65"/>
      <c r="AK742" s="65"/>
      <c r="AL742" s="65"/>
      <c r="AM742" s="65"/>
      <c r="AN742" s="65"/>
      <c r="AO742" s="65">
        <v>0</v>
      </c>
      <c r="AP742" s="65"/>
      <c r="AQ742" s="66"/>
      <c r="AR742" s="66"/>
      <c r="AS742" s="65"/>
      <c r="AT742" s="65"/>
      <c r="AU742" s="65"/>
      <c r="AV742" s="148"/>
      <c r="AW742" s="65"/>
      <c r="AX742" s="65">
        <v>0</v>
      </c>
      <c r="AY742" s="66"/>
      <c r="AZ742" s="66">
        <v>77.67</v>
      </c>
      <c r="BA742" s="74">
        <v>0</v>
      </c>
      <c r="BB742" s="66">
        <v>45578.18</v>
      </c>
      <c r="BC742" s="66">
        <v>20153.510000000002</v>
      </c>
      <c r="BD742" s="252"/>
      <c r="BE742" s="170">
        <v>436</v>
      </c>
      <c r="BF742" s="101" t="s">
        <v>4056</v>
      </c>
      <c r="BG742" s="158" t="s">
        <v>3842</v>
      </c>
      <c r="BH742" s="92" t="s">
        <v>3418</v>
      </c>
      <c r="BI742" s="66">
        <v>24060</v>
      </c>
      <c r="BJ742" s="58">
        <v>24060</v>
      </c>
      <c r="BK742" s="124">
        <v>0</v>
      </c>
      <c r="BL742" s="158"/>
      <c r="BM742" s="48"/>
      <c r="BN742" s="67"/>
      <c r="BO742" s="67"/>
      <c r="BP742" s="59"/>
      <c r="BQ742" s="369" t="s">
        <v>3649</v>
      </c>
      <c r="BR742" s="380">
        <v>10</v>
      </c>
      <c r="BS742" s="381" t="s">
        <v>51</v>
      </c>
      <c r="BT742" s="383" t="s">
        <v>678</v>
      </c>
      <c r="BU742" s="383" t="s">
        <v>679</v>
      </c>
      <c r="BV742" s="383" t="s">
        <v>1581</v>
      </c>
      <c r="BW742" s="383">
        <v>60160</v>
      </c>
      <c r="BX742" s="385" t="s">
        <v>4278</v>
      </c>
      <c r="BZ742" s="495">
        <v>1045</v>
      </c>
      <c r="CA742" s="320" t="b">
        <f>EXACT(A742,CH742)</f>
        <v>1</v>
      </c>
      <c r="CB742" s="318" t="b">
        <f>EXACT(D742,CF742)</f>
        <v>1</v>
      </c>
      <c r="CC742" s="318" t="b">
        <f>EXACT(E742,CG742)</f>
        <v>1</v>
      </c>
      <c r="CD742" s="502">
        <f>+S741-BC741</f>
        <v>0</v>
      </c>
      <c r="CE742" s="17" t="s">
        <v>672</v>
      </c>
      <c r="CF742" s="157" t="s">
        <v>3842</v>
      </c>
      <c r="CG742" s="99" t="s">
        <v>3418</v>
      </c>
      <c r="CH742" s="275">
        <v>3600800330349</v>
      </c>
      <c r="CJ742" s="51"/>
      <c r="CM742" s="273"/>
      <c r="CO742" s="157"/>
    </row>
    <row r="743" spans="1:93">
      <c r="A743" s="451" t="s">
        <v>5454</v>
      </c>
      <c r="B743" s="83" t="s">
        <v>709</v>
      </c>
      <c r="C743" s="129" t="s">
        <v>672</v>
      </c>
      <c r="D743" s="158" t="s">
        <v>5452</v>
      </c>
      <c r="E743" s="92" t="s">
        <v>5453</v>
      </c>
      <c r="F743" s="451" t="s">
        <v>5454</v>
      </c>
      <c r="G743" s="59" t="s">
        <v>1580</v>
      </c>
      <c r="H743" s="449" t="s">
        <v>5455</v>
      </c>
      <c r="I743" s="234">
        <v>38220.400000000001</v>
      </c>
      <c r="J743" s="234">
        <v>0</v>
      </c>
      <c r="K743" s="234">
        <v>0</v>
      </c>
      <c r="L743" s="234">
        <v>0</v>
      </c>
      <c r="M743" s="85">
        <v>0</v>
      </c>
      <c r="N743" s="85">
        <v>0</v>
      </c>
      <c r="O743" s="234">
        <v>0</v>
      </c>
      <c r="P743" s="234">
        <v>369.35</v>
      </c>
      <c r="Q743" s="234">
        <v>0</v>
      </c>
      <c r="R743" s="234">
        <v>25844.5</v>
      </c>
      <c r="S743" s="234">
        <v>6706.5500000000029</v>
      </c>
      <c r="T743" s="227" t="s">
        <v>1581</v>
      </c>
      <c r="U743" s="496">
        <v>1021</v>
      </c>
      <c r="V743" s="129" t="s">
        <v>672</v>
      </c>
      <c r="W743" s="158" t="s">
        <v>5452</v>
      </c>
      <c r="X743" s="92" t="s">
        <v>5453</v>
      </c>
      <c r="Y743" s="262">
        <v>3600800330365</v>
      </c>
      <c r="Z743" s="228" t="s">
        <v>1581</v>
      </c>
      <c r="AA743" s="54">
        <v>31513.85</v>
      </c>
      <c r="AB743" s="55">
        <v>17820</v>
      </c>
      <c r="AC743" s="56"/>
      <c r="AD743" s="175">
        <v>863</v>
      </c>
      <c r="AE743" s="175">
        <v>424</v>
      </c>
      <c r="AF743" s="55"/>
      <c r="AG743" s="55"/>
      <c r="AH743" s="55"/>
      <c r="AI743" s="55">
        <v>1037.5</v>
      </c>
      <c r="AJ743" s="55"/>
      <c r="AK743" s="55"/>
      <c r="AL743" s="55"/>
      <c r="AM743" s="57"/>
      <c r="AN743" s="57"/>
      <c r="AO743" s="57">
        <v>5200</v>
      </c>
      <c r="AP743" s="57">
        <v>500</v>
      </c>
      <c r="AQ743" s="58"/>
      <c r="AR743" s="58"/>
      <c r="AS743" s="57"/>
      <c r="AT743" s="57"/>
      <c r="AU743" s="57"/>
      <c r="AV743" s="147"/>
      <c r="AW743" s="57"/>
      <c r="AX743" s="57">
        <v>5300</v>
      </c>
      <c r="AY743" s="58"/>
      <c r="AZ743" s="58">
        <v>369.35</v>
      </c>
      <c r="BA743" s="74">
        <v>0</v>
      </c>
      <c r="BB743" s="58">
        <v>38220.400000000001</v>
      </c>
      <c r="BC743" s="58">
        <v>6706.5500000000029</v>
      </c>
      <c r="BD743" s="252"/>
      <c r="BE743" s="170">
        <v>1022</v>
      </c>
      <c r="BF743" s="101" t="s">
        <v>5633</v>
      </c>
      <c r="BG743" s="158" t="s">
        <v>5452</v>
      </c>
      <c r="BH743" s="92" t="s">
        <v>5453</v>
      </c>
      <c r="BI743" s="58">
        <v>17820</v>
      </c>
      <c r="BJ743" s="58">
        <v>17820</v>
      </c>
      <c r="BK743" s="124">
        <v>0</v>
      </c>
      <c r="BL743" s="158"/>
      <c r="BM743" s="59"/>
      <c r="BN743" s="60"/>
      <c r="BO743" s="60"/>
      <c r="BP743" s="48"/>
      <c r="BQ743" s="368" t="s">
        <v>5817</v>
      </c>
      <c r="BR743" s="380" t="s">
        <v>676</v>
      </c>
      <c r="BS743" s="381" t="s">
        <v>709</v>
      </c>
      <c r="BT743" s="382" t="s">
        <v>678</v>
      </c>
      <c r="BU743" s="383" t="s">
        <v>679</v>
      </c>
      <c r="BV743" s="384" t="s">
        <v>1581</v>
      </c>
      <c r="BW743" s="384">
        <v>60160</v>
      </c>
      <c r="BX743" s="385" t="s">
        <v>5818</v>
      </c>
      <c r="BZ743" s="475">
        <v>436</v>
      </c>
      <c r="CA743" s="320" t="b">
        <f>EXACT(A743,CH743)</f>
        <v>1</v>
      </c>
      <c r="CB743" s="318" t="b">
        <f>EXACT(D743,CF743)</f>
        <v>1</v>
      </c>
      <c r="CC743" s="318" t="b">
        <f>EXACT(E743,CG743)</f>
        <v>1</v>
      </c>
      <c r="CD743" s="502">
        <f>+S742-BC742</f>
        <v>0</v>
      </c>
      <c r="CE743" s="51" t="s">
        <v>672</v>
      </c>
      <c r="CF743" s="157" t="s">
        <v>5452</v>
      </c>
      <c r="CG743" s="103" t="s">
        <v>5453</v>
      </c>
      <c r="CH743" s="275">
        <v>3600800330365</v>
      </c>
      <c r="CJ743" s="51"/>
      <c r="CL743" s="51"/>
      <c r="CM743" s="273"/>
      <c r="CO743" s="158"/>
    </row>
    <row r="744" spans="1:93">
      <c r="A744" s="452" t="s">
        <v>7426</v>
      </c>
      <c r="B744" s="83" t="s">
        <v>709</v>
      </c>
      <c r="C744" s="237" t="s">
        <v>695</v>
      </c>
      <c r="D744" s="158" t="s">
        <v>6747</v>
      </c>
      <c r="E744" s="1" t="s">
        <v>317</v>
      </c>
      <c r="F744" s="452" t="s">
        <v>7426</v>
      </c>
      <c r="G744" s="59" t="s">
        <v>1580</v>
      </c>
      <c r="H744" s="449" t="s">
        <v>6883</v>
      </c>
      <c r="I744" s="234">
        <v>43703.4</v>
      </c>
      <c r="J744" s="234">
        <v>0</v>
      </c>
      <c r="K744" s="234">
        <v>0</v>
      </c>
      <c r="L744" s="234">
        <v>0</v>
      </c>
      <c r="M744" s="85">
        <v>0</v>
      </c>
      <c r="N744" s="85">
        <v>0</v>
      </c>
      <c r="O744" s="234">
        <v>0</v>
      </c>
      <c r="P744" s="234">
        <v>1162</v>
      </c>
      <c r="Q744" s="234">
        <v>0</v>
      </c>
      <c r="R744" s="234">
        <v>4843</v>
      </c>
      <c r="S744" s="234">
        <v>37698.400000000001</v>
      </c>
      <c r="T744" s="227" t="s">
        <v>1581</v>
      </c>
      <c r="U744" s="496">
        <v>331</v>
      </c>
      <c r="V744" s="237" t="s">
        <v>695</v>
      </c>
      <c r="W744" s="158" t="s">
        <v>6747</v>
      </c>
      <c r="X744" s="424" t="s">
        <v>317</v>
      </c>
      <c r="Y744" s="262">
        <v>3600800336321</v>
      </c>
      <c r="Z744" s="228" t="s">
        <v>1581</v>
      </c>
      <c r="AA744" s="266">
        <v>6005</v>
      </c>
      <c r="AB744" s="66">
        <v>3880</v>
      </c>
      <c r="AC744" s="65"/>
      <c r="AD744" s="266">
        <v>863</v>
      </c>
      <c r="AE744" s="266"/>
      <c r="AF744" s="65"/>
      <c r="AG744" s="65"/>
      <c r="AH744" s="65"/>
      <c r="AI744" s="65">
        <v>100</v>
      </c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148"/>
      <c r="AW744" s="65"/>
      <c r="AX744" s="65">
        <v>0</v>
      </c>
      <c r="AY744" s="66"/>
      <c r="AZ744" s="66">
        <v>1162</v>
      </c>
      <c r="BA744" s="74">
        <v>0</v>
      </c>
      <c r="BB744" s="66">
        <v>43703.4</v>
      </c>
      <c r="BC744" s="66">
        <v>37698.400000000001</v>
      </c>
      <c r="BD744" s="252"/>
      <c r="BE744" s="170">
        <v>332</v>
      </c>
      <c r="BF744" s="101" t="s">
        <v>7028</v>
      </c>
      <c r="BG744" s="158" t="s">
        <v>6747</v>
      </c>
      <c r="BH744" s="92" t="s">
        <v>317</v>
      </c>
      <c r="BI744" s="66">
        <v>3880</v>
      </c>
      <c r="BJ744" s="58">
        <v>3880</v>
      </c>
      <c r="BK744" s="124">
        <v>0</v>
      </c>
      <c r="BL744" s="158"/>
      <c r="BM744" s="48"/>
      <c r="BN744" s="67"/>
      <c r="BO744" s="67"/>
      <c r="BP744" s="59"/>
      <c r="BQ744" s="370" t="s">
        <v>7218</v>
      </c>
      <c r="BR744" s="387" t="s">
        <v>725</v>
      </c>
      <c r="BS744" s="381" t="s">
        <v>709</v>
      </c>
      <c r="BT744" s="383" t="s">
        <v>678</v>
      </c>
      <c r="BU744" s="388" t="s">
        <v>679</v>
      </c>
      <c r="BV744" s="388" t="s">
        <v>1581</v>
      </c>
      <c r="BW744" s="389">
        <v>60160</v>
      </c>
      <c r="BX744" s="389" t="s">
        <v>7219</v>
      </c>
      <c r="BZ744" s="495">
        <v>1021</v>
      </c>
      <c r="CA744" s="320" t="b">
        <f>EXACT(A744,CH744)</f>
        <v>1</v>
      </c>
      <c r="CB744" s="318" t="b">
        <f>EXACT(D744,CF744)</f>
        <v>1</v>
      </c>
      <c r="CC744" s="318" t="b">
        <f>EXACT(E744,CG744)</f>
        <v>1</v>
      </c>
      <c r="CD744" s="502">
        <f>+S743-BC743</f>
        <v>0</v>
      </c>
      <c r="CE744" s="51" t="s">
        <v>695</v>
      </c>
      <c r="CF744" s="17" t="s">
        <v>6747</v>
      </c>
      <c r="CG744" s="103" t="s">
        <v>317</v>
      </c>
      <c r="CH744" s="275">
        <v>3600800336321</v>
      </c>
      <c r="CI744" s="51"/>
      <c r="CM744" s="273"/>
    </row>
    <row r="745" spans="1:93">
      <c r="A745" s="452" t="s">
        <v>4609</v>
      </c>
      <c r="B745" s="83" t="s">
        <v>709</v>
      </c>
      <c r="C745" s="237" t="s">
        <v>672</v>
      </c>
      <c r="D745" s="86" t="s">
        <v>505</v>
      </c>
      <c r="E745" s="92" t="s">
        <v>506</v>
      </c>
      <c r="F745" s="452" t="s">
        <v>4609</v>
      </c>
      <c r="G745" s="59" t="s">
        <v>1580</v>
      </c>
      <c r="H745" s="449" t="s">
        <v>1038</v>
      </c>
      <c r="I745" s="244">
        <v>21012</v>
      </c>
      <c r="J745" s="310">
        <v>0</v>
      </c>
      <c r="K745" s="81">
        <v>60.75</v>
      </c>
      <c r="L745" s="81">
        <v>0</v>
      </c>
      <c r="M745" s="85">
        <v>1553</v>
      </c>
      <c r="N745" s="81">
        <v>0</v>
      </c>
      <c r="O745" s="81">
        <v>0</v>
      </c>
      <c r="P745" s="85">
        <v>89.62</v>
      </c>
      <c r="Q745" s="81">
        <v>0</v>
      </c>
      <c r="R745" s="85">
        <v>18577</v>
      </c>
      <c r="S745" s="81">
        <v>2344.739999999998</v>
      </c>
      <c r="T745" s="227" t="s">
        <v>1581</v>
      </c>
      <c r="U745" s="496">
        <v>1049</v>
      </c>
      <c r="V745" s="237" t="s">
        <v>672</v>
      </c>
      <c r="W745" s="86" t="s">
        <v>505</v>
      </c>
      <c r="X745" s="92" t="s">
        <v>506</v>
      </c>
      <c r="Y745" s="263">
        <v>3600800342568</v>
      </c>
      <c r="Z745" s="228" t="s">
        <v>1581</v>
      </c>
      <c r="AA745" s="266">
        <v>20281.009999999998</v>
      </c>
      <c r="AB745" s="65">
        <v>15790</v>
      </c>
      <c r="AC745" s="65"/>
      <c r="AD745" s="65">
        <v>863</v>
      </c>
      <c r="AE745" s="65">
        <v>424</v>
      </c>
      <c r="AF745" s="65"/>
      <c r="AG745" s="65"/>
      <c r="AH745" s="65"/>
      <c r="AI745" s="65"/>
      <c r="AJ745" s="65"/>
      <c r="AK745" s="65"/>
      <c r="AL745" s="65"/>
      <c r="AM745" s="65"/>
      <c r="AN745" s="65"/>
      <c r="AO745" s="65">
        <v>1500</v>
      </c>
      <c r="AP745" s="65"/>
      <c r="AQ745" s="65"/>
      <c r="AR745" s="65"/>
      <c r="AS745" s="65"/>
      <c r="AT745" s="65"/>
      <c r="AU745" s="65"/>
      <c r="AV745" s="148"/>
      <c r="AW745" s="65"/>
      <c r="AX745" s="65">
        <v>1614.39</v>
      </c>
      <c r="AY745" s="65"/>
      <c r="AZ745" s="65">
        <v>89.62</v>
      </c>
      <c r="BA745" s="57">
        <v>0</v>
      </c>
      <c r="BB745" s="65">
        <v>22625.75</v>
      </c>
      <c r="BC745" s="65">
        <v>2344.7400000000016</v>
      </c>
      <c r="BD745" s="252"/>
      <c r="BE745" s="170">
        <v>1050</v>
      </c>
      <c r="BF745" s="163" t="s">
        <v>2325</v>
      </c>
      <c r="BG745" s="158" t="s">
        <v>505</v>
      </c>
      <c r="BH745" s="92" t="s">
        <v>506</v>
      </c>
      <c r="BI745" s="171">
        <v>15790</v>
      </c>
      <c r="BJ745" s="172">
        <v>15790</v>
      </c>
      <c r="BK745" s="171">
        <v>0</v>
      </c>
      <c r="BL745" s="86"/>
      <c r="BM745" s="48"/>
      <c r="BN745" s="67"/>
      <c r="BO745" s="67"/>
      <c r="BP745" s="48"/>
      <c r="BQ745" s="368" t="s">
        <v>1413</v>
      </c>
      <c r="BR745" s="380" t="s">
        <v>689</v>
      </c>
      <c r="BS745" s="381" t="s">
        <v>709</v>
      </c>
      <c r="BT745" s="382" t="s">
        <v>678</v>
      </c>
      <c r="BU745" s="383" t="s">
        <v>679</v>
      </c>
      <c r="BV745" s="384" t="s">
        <v>1581</v>
      </c>
      <c r="BW745" s="384">
        <v>60160</v>
      </c>
      <c r="BX745" s="385" t="s">
        <v>1486</v>
      </c>
      <c r="BZ745" s="475">
        <v>1168</v>
      </c>
      <c r="CA745" s="320" t="b">
        <f>EXACT(A745,CH745)</f>
        <v>1</v>
      </c>
      <c r="CB745" s="318" t="b">
        <f>EXACT(D745,CF745)</f>
        <v>1</v>
      </c>
      <c r="CC745" s="318" t="b">
        <f>EXACT(E745,CG745)</f>
        <v>1</v>
      </c>
      <c r="CD745" s="502">
        <f>+S744-BC744</f>
        <v>0</v>
      </c>
      <c r="CE745" s="17" t="s">
        <v>672</v>
      </c>
      <c r="CF745" s="158" t="s">
        <v>505</v>
      </c>
      <c r="CG745" s="17" t="s">
        <v>506</v>
      </c>
      <c r="CH745" s="275">
        <v>3600800342568</v>
      </c>
      <c r="CM745" s="273"/>
      <c r="CO745" s="157"/>
    </row>
    <row r="746" spans="1:93">
      <c r="A746" s="452" t="s">
        <v>4874</v>
      </c>
      <c r="B746" s="83" t="s">
        <v>709</v>
      </c>
      <c r="C746" s="129" t="s">
        <v>672</v>
      </c>
      <c r="D746" s="158" t="s">
        <v>478</v>
      </c>
      <c r="E746" s="92" t="s">
        <v>479</v>
      </c>
      <c r="F746" s="452" t="s">
        <v>4874</v>
      </c>
      <c r="G746" s="59" t="s">
        <v>1580</v>
      </c>
      <c r="H746" s="449" t="s">
        <v>1796</v>
      </c>
      <c r="I746" s="234">
        <v>23478</v>
      </c>
      <c r="J746" s="234">
        <v>0</v>
      </c>
      <c r="K746" s="234">
        <v>106.58</v>
      </c>
      <c r="L746" s="234">
        <v>0</v>
      </c>
      <c r="M746" s="85">
        <v>1935</v>
      </c>
      <c r="N746" s="85">
        <v>0</v>
      </c>
      <c r="O746" s="234">
        <v>0</v>
      </c>
      <c r="P746" s="234">
        <v>0</v>
      </c>
      <c r="Q746" s="234">
        <v>0</v>
      </c>
      <c r="R746" s="234">
        <v>22884.5</v>
      </c>
      <c r="S746" s="234">
        <v>2635.0800000000017</v>
      </c>
      <c r="T746" s="227" t="s">
        <v>1581</v>
      </c>
      <c r="U746" s="496">
        <v>393</v>
      </c>
      <c r="V746" s="129" t="s">
        <v>672</v>
      </c>
      <c r="W746" s="158" t="s">
        <v>478</v>
      </c>
      <c r="X746" s="92" t="s">
        <v>479</v>
      </c>
      <c r="Y746" s="262">
        <v>3600800351460</v>
      </c>
      <c r="Z746" s="228" t="s">
        <v>1581</v>
      </c>
      <c r="AA746" s="266">
        <v>22884.5</v>
      </c>
      <c r="AB746" s="65">
        <v>20960</v>
      </c>
      <c r="AC746" s="65"/>
      <c r="AD746" s="65">
        <v>863</v>
      </c>
      <c r="AE746" s="65">
        <v>424</v>
      </c>
      <c r="AF746" s="65"/>
      <c r="AG746" s="65"/>
      <c r="AH746" s="65"/>
      <c r="AI746" s="65">
        <v>637.5</v>
      </c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148"/>
      <c r="AW746" s="65"/>
      <c r="AX746" s="65">
        <v>0</v>
      </c>
      <c r="AY746" s="65"/>
      <c r="AZ746" s="65">
        <v>0</v>
      </c>
      <c r="BA746" s="57">
        <v>0</v>
      </c>
      <c r="BB746" s="65">
        <v>25519.58</v>
      </c>
      <c r="BC746" s="65">
        <v>2635.0800000000017</v>
      </c>
      <c r="BD746" s="252"/>
      <c r="BE746" s="170">
        <v>394</v>
      </c>
      <c r="BF746" s="163" t="s">
        <v>1746</v>
      </c>
      <c r="BG746" s="158" t="s">
        <v>478</v>
      </c>
      <c r="BH746" s="92" t="s">
        <v>479</v>
      </c>
      <c r="BI746" s="171">
        <v>20960</v>
      </c>
      <c r="BJ746" s="172">
        <v>20960</v>
      </c>
      <c r="BK746" s="171">
        <v>0</v>
      </c>
      <c r="BL746" s="86"/>
      <c r="BM746" s="48"/>
      <c r="BN746" s="67"/>
      <c r="BO746" s="67"/>
      <c r="BP746" s="48"/>
      <c r="BQ746" s="368">
        <v>89</v>
      </c>
      <c r="BR746" s="380" t="s">
        <v>676</v>
      </c>
      <c r="BS746" s="381" t="s">
        <v>709</v>
      </c>
      <c r="BT746" s="382" t="s">
        <v>50</v>
      </c>
      <c r="BU746" s="383" t="s">
        <v>679</v>
      </c>
      <c r="BV746" s="384" t="s">
        <v>1581</v>
      </c>
      <c r="BW746" s="384">
        <v>60160</v>
      </c>
      <c r="BX746" s="385" t="s">
        <v>1424</v>
      </c>
      <c r="BZ746" s="475">
        <v>332</v>
      </c>
      <c r="CA746" s="320" t="b">
        <f>EXACT(A746,CH746)</f>
        <v>1</v>
      </c>
      <c r="CB746" s="318" t="b">
        <f>EXACT(D746,CF746)</f>
        <v>1</v>
      </c>
      <c r="CC746" s="318" t="b">
        <f>EXACT(E746,CG746)</f>
        <v>1</v>
      </c>
      <c r="CD746" s="502">
        <f>+S745-BC745</f>
        <v>-3.637978807091713E-12</v>
      </c>
      <c r="CE746" s="17" t="s">
        <v>672</v>
      </c>
      <c r="CF746" s="157" t="s">
        <v>478</v>
      </c>
      <c r="CG746" s="103" t="s">
        <v>479</v>
      </c>
      <c r="CH746" s="275">
        <v>3600800351460</v>
      </c>
      <c r="CI746" s="157"/>
      <c r="CJ746" s="51"/>
      <c r="CM746" s="273"/>
      <c r="CO746" s="157"/>
    </row>
    <row r="747" spans="1:93">
      <c r="A747" s="452" t="s">
        <v>4487</v>
      </c>
      <c r="B747" s="83" t="s">
        <v>709</v>
      </c>
      <c r="C747" s="129" t="s">
        <v>686</v>
      </c>
      <c r="D747" s="158" t="s">
        <v>534</v>
      </c>
      <c r="E747" s="92" t="s">
        <v>2031</v>
      </c>
      <c r="F747" s="452" t="s">
        <v>4487</v>
      </c>
      <c r="G747" s="59" t="s">
        <v>1580</v>
      </c>
      <c r="H747" s="449" t="s">
        <v>1065</v>
      </c>
      <c r="I747" s="234">
        <v>25334.400000000001</v>
      </c>
      <c r="J747" s="234">
        <v>0</v>
      </c>
      <c r="K747" s="234">
        <v>111.38</v>
      </c>
      <c r="L747" s="234">
        <v>0</v>
      </c>
      <c r="M747" s="85">
        <v>1708</v>
      </c>
      <c r="N747" s="85">
        <v>0</v>
      </c>
      <c r="O747" s="234">
        <v>0</v>
      </c>
      <c r="P747" s="234">
        <v>0</v>
      </c>
      <c r="Q747" s="234">
        <v>0</v>
      </c>
      <c r="R747" s="234">
        <v>18414.150000000001</v>
      </c>
      <c r="S747" s="234">
        <v>8739.630000000001</v>
      </c>
      <c r="T747" s="227" t="s">
        <v>1581</v>
      </c>
      <c r="U747" s="496">
        <v>1153</v>
      </c>
      <c r="V747" s="129" t="s">
        <v>686</v>
      </c>
      <c r="W747" s="158" t="s">
        <v>534</v>
      </c>
      <c r="X747" s="92" t="s">
        <v>2031</v>
      </c>
      <c r="Y747" s="262">
        <v>3600800355503</v>
      </c>
      <c r="Z747" s="228" t="s">
        <v>1581</v>
      </c>
      <c r="AA747" s="54">
        <v>18414.150000000001</v>
      </c>
      <c r="AB747" s="55">
        <v>18414.150000000001</v>
      </c>
      <c r="AC747" s="56"/>
      <c r="AD747" s="175"/>
      <c r="AE747" s="175"/>
      <c r="AF747" s="55"/>
      <c r="AG747" s="55"/>
      <c r="AH747" s="55"/>
      <c r="AI747" s="55"/>
      <c r="AJ747" s="55"/>
      <c r="AK747" s="55"/>
      <c r="AL747" s="55"/>
      <c r="AM747" s="57"/>
      <c r="AN747" s="57"/>
      <c r="AO747" s="57"/>
      <c r="AP747" s="57"/>
      <c r="AQ747" s="58"/>
      <c r="AR747" s="58"/>
      <c r="AS747" s="57"/>
      <c r="AT747" s="57"/>
      <c r="AU747" s="57"/>
      <c r="AV747" s="147"/>
      <c r="AW747" s="57"/>
      <c r="AX747" s="57">
        <v>0</v>
      </c>
      <c r="AY747" s="58"/>
      <c r="AZ747" s="58">
        <v>0</v>
      </c>
      <c r="BA747" s="74">
        <v>0</v>
      </c>
      <c r="BB747" s="58">
        <v>27153.780000000002</v>
      </c>
      <c r="BC747" s="58">
        <v>8739.630000000001</v>
      </c>
      <c r="BD747" s="252"/>
      <c r="BE747" s="170">
        <v>1154</v>
      </c>
      <c r="BF747" s="101" t="s">
        <v>2350</v>
      </c>
      <c r="BG747" s="158" t="s">
        <v>534</v>
      </c>
      <c r="BH747" s="92" t="s">
        <v>2031</v>
      </c>
      <c r="BI747" s="58">
        <v>18414.150000000001</v>
      </c>
      <c r="BJ747" s="58">
        <v>18414.150000000001</v>
      </c>
      <c r="BK747" s="58">
        <v>0</v>
      </c>
      <c r="BL747" s="158"/>
      <c r="BM747" s="59" t="s">
        <v>690</v>
      </c>
      <c r="BN747" s="60"/>
      <c r="BO747" s="60"/>
      <c r="BP747" s="59"/>
      <c r="BQ747" s="369" t="s">
        <v>1555</v>
      </c>
      <c r="BR747" s="380">
        <v>2</v>
      </c>
      <c r="BS747" s="381" t="s">
        <v>51</v>
      </c>
      <c r="BT747" s="382" t="s">
        <v>1511</v>
      </c>
      <c r="BU747" s="383" t="s">
        <v>20</v>
      </c>
      <c r="BV747" s="383" t="s">
        <v>1581</v>
      </c>
      <c r="BW747" s="383">
        <v>60000</v>
      </c>
      <c r="BX747" s="385" t="s">
        <v>1556</v>
      </c>
      <c r="BZ747" s="495">
        <v>1049</v>
      </c>
      <c r="CA747" s="320" t="b">
        <f>EXACT(A747,CH747)</f>
        <v>1</v>
      </c>
      <c r="CB747" s="318" t="b">
        <f>EXACT(D747,CF747)</f>
        <v>1</v>
      </c>
      <c r="CC747" s="318" t="b">
        <f>EXACT(E747,CG747)</f>
        <v>1</v>
      </c>
      <c r="CD747" s="502">
        <f>+S746-BC746</f>
        <v>0</v>
      </c>
      <c r="CE747" s="17" t="s">
        <v>686</v>
      </c>
      <c r="CF747" s="17" t="s">
        <v>534</v>
      </c>
      <c r="CG747" s="103" t="s">
        <v>2031</v>
      </c>
      <c r="CH747" s="275">
        <v>3600800355503</v>
      </c>
      <c r="CM747" s="273"/>
    </row>
    <row r="748" spans="1:93">
      <c r="A748" s="452" t="s">
        <v>5054</v>
      </c>
      <c r="B748" s="83" t="s">
        <v>709</v>
      </c>
      <c r="C748" s="129" t="s">
        <v>686</v>
      </c>
      <c r="D748" s="158" t="s">
        <v>391</v>
      </c>
      <c r="E748" s="92" t="s">
        <v>3868</v>
      </c>
      <c r="F748" s="452" t="s">
        <v>5054</v>
      </c>
      <c r="G748" s="59" t="s">
        <v>1580</v>
      </c>
      <c r="H748" s="449" t="s">
        <v>3980</v>
      </c>
      <c r="I748" s="234">
        <v>28351.24</v>
      </c>
      <c r="J748" s="234">
        <v>0</v>
      </c>
      <c r="K748" s="234">
        <v>0</v>
      </c>
      <c r="L748" s="234">
        <v>0</v>
      </c>
      <c r="M748" s="85">
        <v>0</v>
      </c>
      <c r="N748" s="85">
        <v>0</v>
      </c>
      <c r="O748" s="234">
        <v>0</v>
      </c>
      <c r="P748" s="234">
        <v>0</v>
      </c>
      <c r="Q748" s="234">
        <v>0</v>
      </c>
      <c r="R748" s="234">
        <v>19287</v>
      </c>
      <c r="S748" s="234">
        <v>9064.2400000000016</v>
      </c>
      <c r="T748" s="227" t="s">
        <v>1581</v>
      </c>
      <c r="U748" s="496">
        <v>707</v>
      </c>
      <c r="V748" s="129" t="s">
        <v>686</v>
      </c>
      <c r="W748" s="158" t="s">
        <v>391</v>
      </c>
      <c r="X748" s="92" t="s">
        <v>3868</v>
      </c>
      <c r="Y748" s="262">
        <v>3600800356801</v>
      </c>
      <c r="Z748" s="228" t="s">
        <v>1581</v>
      </c>
      <c r="AA748" s="266">
        <v>19287</v>
      </c>
      <c r="AB748" s="66">
        <v>18000</v>
      </c>
      <c r="AC748" s="65"/>
      <c r="AD748" s="266">
        <v>863</v>
      </c>
      <c r="AE748" s="266">
        <v>424</v>
      </c>
      <c r="AF748" s="65"/>
      <c r="AG748" s="65"/>
      <c r="AH748" s="65"/>
      <c r="AI748" s="65"/>
      <c r="AJ748" s="65"/>
      <c r="AK748" s="65"/>
      <c r="AL748" s="65"/>
      <c r="AM748" s="65"/>
      <c r="AN748" s="65"/>
      <c r="AO748" s="65">
        <v>0</v>
      </c>
      <c r="AP748" s="65"/>
      <c r="AQ748" s="65"/>
      <c r="AR748" s="65"/>
      <c r="AS748" s="65"/>
      <c r="AT748" s="65"/>
      <c r="AU748" s="65"/>
      <c r="AV748" s="148"/>
      <c r="AW748" s="65"/>
      <c r="AX748" s="65">
        <v>0</v>
      </c>
      <c r="AY748" s="66"/>
      <c r="AZ748" s="66">
        <v>0</v>
      </c>
      <c r="BA748" s="74">
        <v>0</v>
      </c>
      <c r="BB748" s="66">
        <v>28351.24</v>
      </c>
      <c r="BC748" s="66">
        <v>9064.2400000000016</v>
      </c>
      <c r="BD748" s="252"/>
      <c r="BE748" s="170">
        <v>708</v>
      </c>
      <c r="BF748" s="101" t="s">
        <v>4074</v>
      </c>
      <c r="BG748" s="158" t="s">
        <v>391</v>
      </c>
      <c r="BH748" s="92" t="s">
        <v>3868</v>
      </c>
      <c r="BI748" s="66">
        <v>25460</v>
      </c>
      <c r="BJ748" s="58">
        <v>18000</v>
      </c>
      <c r="BK748" s="58">
        <v>7460</v>
      </c>
      <c r="BL748" s="158"/>
      <c r="BM748" s="48" t="s">
        <v>677</v>
      </c>
      <c r="BN748" s="67"/>
      <c r="BO748" s="67"/>
      <c r="BP748" s="59"/>
      <c r="BQ748" s="369">
        <v>342</v>
      </c>
      <c r="BR748" s="380" t="s">
        <v>4218</v>
      </c>
      <c r="BS748" s="381" t="s">
        <v>709</v>
      </c>
      <c r="BT748" s="382" t="s">
        <v>127</v>
      </c>
      <c r="BU748" s="382" t="s">
        <v>127</v>
      </c>
      <c r="BV748" s="383" t="s">
        <v>128</v>
      </c>
      <c r="BW748" s="383">
        <v>60220</v>
      </c>
      <c r="BX748" s="385" t="s">
        <v>4219</v>
      </c>
      <c r="BZ748" s="475">
        <v>394</v>
      </c>
      <c r="CA748" s="320" t="b">
        <f>EXACT(A748,CH748)</f>
        <v>1</v>
      </c>
      <c r="CB748" s="318" t="b">
        <f>EXACT(D748,CF748)</f>
        <v>1</v>
      </c>
      <c r="CC748" s="318" t="b">
        <f>EXACT(E748,CG748)</f>
        <v>1</v>
      </c>
      <c r="CD748" s="502">
        <f>+S747-BC747</f>
        <v>0</v>
      </c>
      <c r="CE748" s="17" t="s">
        <v>686</v>
      </c>
      <c r="CF748" s="17" t="s">
        <v>391</v>
      </c>
      <c r="CG748" s="103" t="s">
        <v>3868</v>
      </c>
      <c r="CH748" s="275">
        <v>3600800356801</v>
      </c>
    </row>
    <row r="749" spans="1:93">
      <c r="A749" s="452" t="s">
        <v>4942</v>
      </c>
      <c r="B749" s="83" t="s">
        <v>709</v>
      </c>
      <c r="C749" s="129" t="s">
        <v>672</v>
      </c>
      <c r="D749" s="158" t="s">
        <v>253</v>
      </c>
      <c r="E749" s="92" t="s">
        <v>262</v>
      </c>
      <c r="F749" s="452" t="s">
        <v>4942</v>
      </c>
      <c r="G749" s="59" t="s">
        <v>1580</v>
      </c>
      <c r="H749" s="449" t="s">
        <v>1820</v>
      </c>
      <c r="I749" s="234">
        <v>23260</v>
      </c>
      <c r="J749" s="234">
        <v>0</v>
      </c>
      <c r="K749" s="234">
        <v>0</v>
      </c>
      <c r="L749" s="234">
        <v>0</v>
      </c>
      <c r="M749" s="85">
        <v>5306</v>
      </c>
      <c r="N749" s="85">
        <v>0</v>
      </c>
      <c r="O749" s="234">
        <v>0</v>
      </c>
      <c r="P749" s="234">
        <v>0</v>
      </c>
      <c r="Q749" s="234">
        <v>0</v>
      </c>
      <c r="R749" s="234">
        <v>13567</v>
      </c>
      <c r="S749" s="234">
        <v>14999</v>
      </c>
      <c r="T749" s="227" t="s">
        <v>1581</v>
      </c>
      <c r="U749" s="496">
        <v>502</v>
      </c>
      <c r="V749" s="129" t="s">
        <v>672</v>
      </c>
      <c r="W749" s="158" t="s">
        <v>253</v>
      </c>
      <c r="X749" s="92" t="s">
        <v>262</v>
      </c>
      <c r="Y749" s="262">
        <v>3600800357361</v>
      </c>
      <c r="Z749" s="228" t="s">
        <v>1581</v>
      </c>
      <c r="AA749" s="54">
        <v>13567</v>
      </c>
      <c r="AB749" s="55">
        <v>12280</v>
      </c>
      <c r="AC749" s="56"/>
      <c r="AD749" s="175">
        <v>863</v>
      </c>
      <c r="AE749" s="175">
        <v>424</v>
      </c>
      <c r="AF749" s="55"/>
      <c r="AG749" s="55"/>
      <c r="AH749" s="55"/>
      <c r="AI749" s="55"/>
      <c r="AJ749" s="55"/>
      <c r="AK749" s="55"/>
      <c r="AL749" s="55"/>
      <c r="AM749" s="57"/>
      <c r="AN749" s="57"/>
      <c r="AO749" s="57"/>
      <c r="AP749" s="57"/>
      <c r="AQ749" s="58"/>
      <c r="AR749" s="58"/>
      <c r="AS749" s="57"/>
      <c r="AT749" s="57"/>
      <c r="AU749" s="57"/>
      <c r="AV749" s="147"/>
      <c r="AW749" s="57"/>
      <c r="AX749" s="57">
        <v>0</v>
      </c>
      <c r="AY749" s="58"/>
      <c r="AZ749" s="58">
        <v>0</v>
      </c>
      <c r="BA749" s="74">
        <v>0</v>
      </c>
      <c r="BB749" s="58">
        <v>28566</v>
      </c>
      <c r="BC749" s="58">
        <v>14999</v>
      </c>
      <c r="BD749" s="252"/>
      <c r="BE749" s="170">
        <v>503</v>
      </c>
      <c r="BF749" s="101" t="s">
        <v>2200</v>
      </c>
      <c r="BG749" s="158" t="s">
        <v>253</v>
      </c>
      <c r="BH749" s="92" t="s">
        <v>262</v>
      </c>
      <c r="BI749" s="124">
        <v>12280</v>
      </c>
      <c r="BJ749" s="124">
        <v>12280</v>
      </c>
      <c r="BK749" s="124">
        <v>0</v>
      </c>
      <c r="BL749" s="158"/>
      <c r="BM749" s="59"/>
      <c r="BN749" s="60"/>
      <c r="BO749" s="60"/>
      <c r="BP749" s="59"/>
      <c r="BQ749" s="369" t="s">
        <v>185</v>
      </c>
      <c r="BR749" s="380" t="s">
        <v>700</v>
      </c>
      <c r="BS749" s="381" t="s">
        <v>51</v>
      </c>
      <c r="BT749" s="383" t="s">
        <v>678</v>
      </c>
      <c r="BU749" s="383" t="s">
        <v>679</v>
      </c>
      <c r="BV749" s="383" t="s">
        <v>1581</v>
      </c>
      <c r="BW749" s="383" t="s">
        <v>680</v>
      </c>
      <c r="BX749" s="385" t="s">
        <v>261</v>
      </c>
      <c r="BY749" s="22" t="s">
        <v>3324</v>
      </c>
      <c r="BZ749" s="475">
        <v>1152</v>
      </c>
      <c r="CA749" s="320" t="b">
        <f>EXACT(A749,CH749)</f>
        <v>1</v>
      </c>
      <c r="CB749" s="318" t="b">
        <f>EXACT(D749,CF749)</f>
        <v>1</v>
      </c>
      <c r="CC749" s="318" t="b">
        <f>EXACT(E749,CG749)</f>
        <v>1</v>
      </c>
      <c r="CD749" s="502">
        <f>+S748-BC748</f>
        <v>0</v>
      </c>
      <c r="CE749" s="51" t="s">
        <v>672</v>
      </c>
      <c r="CF749" s="17" t="s">
        <v>253</v>
      </c>
      <c r="CG749" s="103" t="s">
        <v>262</v>
      </c>
      <c r="CH749" s="275">
        <v>3600800357361</v>
      </c>
      <c r="CJ749" s="51"/>
      <c r="CL749" s="51"/>
      <c r="CM749" s="273"/>
      <c r="CO749" s="158"/>
    </row>
    <row r="750" spans="1:93">
      <c r="A750" s="451" t="s">
        <v>5223</v>
      </c>
      <c r="B750" s="83" t="s">
        <v>709</v>
      </c>
      <c r="C750" s="129" t="s">
        <v>672</v>
      </c>
      <c r="D750" s="158" t="s">
        <v>3359</v>
      </c>
      <c r="E750" s="92" t="s">
        <v>2006</v>
      </c>
      <c r="F750" s="451" t="s">
        <v>5223</v>
      </c>
      <c r="G750" s="59" t="s">
        <v>1580</v>
      </c>
      <c r="H750" s="449" t="s">
        <v>5224</v>
      </c>
      <c r="I750" s="234">
        <v>54400</v>
      </c>
      <c r="J750" s="234">
        <v>0</v>
      </c>
      <c r="K750" s="234">
        <v>32.18</v>
      </c>
      <c r="L750" s="234">
        <v>0</v>
      </c>
      <c r="M750" s="85">
        <v>0</v>
      </c>
      <c r="N750" s="85">
        <v>0</v>
      </c>
      <c r="O750" s="234">
        <v>0</v>
      </c>
      <c r="P750" s="234">
        <v>1959.88</v>
      </c>
      <c r="Q750" s="234">
        <v>0</v>
      </c>
      <c r="R750" s="234">
        <v>963</v>
      </c>
      <c r="S750" s="234">
        <v>51509.3</v>
      </c>
      <c r="T750" s="227" t="s">
        <v>1581</v>
      </c>
      <c r="U750" s="496">
        <v>241</v>
      </c>
      <c r="V750" s="129" t="s">
        <v>672</v>
      </c>
      <c r="W750" s="158" t="s">
        <v>3359</v>
      </c>
      <c r="X750" s="92" t="s">
        <v>2006</v>
      </c>
      <c r="Y750" s="262">
        <v>3600800365461</v>
      </c>
      <c r="Z750" s="228" t="s">
        <v>1581</v>
      </c>
      <c r="AA750" s="266">
        <v>2922.88</v>
      </c>
      <c r="AB750" s="66">
        <v>0</v>
      </c>
      <c r="AC750" s="65"/>
      <c r="AD750" s="266">
        <v>863</v>
      </c>
      <c r="AE750" s="266"/>
      <c r="AF750" s="65"/>
      <c r="AG750" s="65"/>
      <c r="AH750" s="65"/>
      <c r="AI750" s="65">
        <v>100</v>
      </c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148"/>
      <c r="AW750" s="65"/>
      <c r="AX750" s="65">
        <v>0</v>
      </c>
      <c r="AY750" s="66"/>
      <c r="AZ750" s="66">
        <v>1959.88</v>
      </c>
      <c r="BA750" s="74">
        <v>0</v>
      </c>
      <c r="BB750" s="66">
        <v>54432.18</v>
      </c>
      <c r="BC750" s="66">
        <v>51509.3</v>
      </c>
      <c r="BD750" s="252"/>
      <c r="BE750" s="170">
        <v>242</v>
      </c>
      <c r="BF750" s="101" t="s">
        <v>5561</v>
      </c>
      <c r="BG750" s="158" t="s">
        <v>3359</v>
      </c>
      <c r="BH750" s="92" t="s">
        <v>2006</v>
      </c>
      <c r="BI750" s="169">
        <v>0</v>
      </c>
      <c r="BJ750" s="124">
        <v>0</v>
      </c>
      <c r="BK750" s="124">
        <v>0</v>
      </c>
      <c r="BL750" s="158"/>
      <c r="BM750" s="48"/>
      <c r="BN750" s="67"/>
      <c r="BO750" s="67"/>
      <c r="BP750" s="59"/>
      <c r="BQ750" s="370" t="s">
        <v>5691</v>
      </c>
      <c r="BR750" s="387" t="s">
        <v>700</v>
      </c>
      <c r="BS750" s="381" t="s">
        <v>709</v>
      </c>
      <c r="BT750" s="388" t="s">
        <v>678</v>
      </c>
      <c r="BU750" s="388" t="s">
        <v>679</v>
      </c>
      <c r="BV750" s="388" t="s">
        <v>1581</v>
      </c>
      <c r="BW750" s="389">
        <v>60160</v>
      </c>
      <c r="BX750" s="389" t="s">
        <v>5692</v>
      </c>
      <c r="BY750" s="61"/>
      <c r="BZ750" s="495">
        <v>707</v>
      </c>
      <c r="CA750" s="320" t="b">
        <f>EXACT(A750,CH750)</f>
        <v>1</v>
      </c>
      <c r="CB750" s="318" t="b">
        <f>EXACT(D750,CF750)</f>
        <v>1</v>
      </c>
      <c r="CC750" s="318" t="b">
        <f>EXACT(E750,CG750)</f>
        <v>1</v>
      </c>
      <c r="CD750" s="502">
        <f>+S749-BC749</f>
        <v>0</v>
      </c>
      <c r="CE750" s="17" t="s">
        <v>672</v>
      </c>
      <c r="CF750" s="17" t="s">
        <v>3359</v>
      </c>
      <c r="CG750" s="103" t="s">
        <v>2006</v>
      </c>
      <c r="CH750" s="275">
        <v>3600800365461</v>
      </c>
    </row>
    <row r="751" spans="1:93">
      <c r="A751" s="511" t="s">
        <v>9030</v>
      </c>
      <c r="B751" s="83"/>
      <c r="C751" s="237" t="s">
        <v>686</v>
      </c>
      <c r="D751" s="86" t="s">
        <v>2124</v>
      </c>
      <c r="E751" s="92" t="s">
        <v>2006</v>
      </c>
      <c r="F751" s="514" t="s">
        <v>9030</v>
      </c>
      <c r="G751" s="59" t="s">
        <v>1580</v>
      </c>
      <c r="H751" s="283">
        <v>6281417224</v>
      </c>
      <c r="I751" s="244">
        <v>48684.6</v>
      </c>
      <c r="J751" s="310">
        <v>0</v>
      </c>
      <c r="K751" s="81">
        <v>0</v>
      </c>
      <c r="L751" s="81">
        <v>0</v>
      </c>
      <c r="M751" s="85">
        <v>0</v>
      </c>
      <c r="N751" s="81">
        <v>0</v>
      </c>
      <c r="O751" s="81">
        <v>0</v>
      </c>
      <c r="P751" s="85">
        <v>1660.12</v>
      </c>
      <c r="Q751" s="81">
        <v>0</v>
      </c>
      <c r="R751" s="85">
        <v>33363</v>
      </c>
      <c r="S751" s="81">
        <v>13661.479999999996</v>
      </c>
      <c r="T751" s="227" t="s">
        <v>1581</v>
      </c>
      <c r="U751" s="496">
        <v>1389</v>
      </c>
      <c r="V751" s="516" t="s">
        <v>686</v>
      </c>
      <c r="W751" s="86" t="s">
        <v>2124</v>
      </c>
      <c r="X751" s="86" t="s">
        <v>2006</v>
      </c>
      <c r="Y751" s="261" t="s">
        <v>9030</v>
      </c>
      <c r="Z751" s="228" t="s">
        <v>1581</v>
      </c>
      <c r="AA751" s="266">
        <v>35023.120000000003</v>
      </c>
      <c r="AB751" s="65">
        <v>32500</v>
      </c>
      <c r="AC751" s="65"/>
      <c r="AD751" s="65">
        <v>863</v>
      </c>
      <c r="AE751" s="65"/>
      <c r="AF751" s="65"/>
      <c r="AG751" s="65"/>
      <c r="AH751" s="65"/>
      <c r="AI751" s="65">
        <v>0</v>
      </c>
      <c r="AJ751" s="65"/>
      <c r="AK751" s="65"/>
      <c r="AL751" s="65"/>
      <c r="AM751" s="65"/>
      <c r="AN751" s="65"/>
      <c r="AO751" s="65">
        <v>0</v>
      </c>
      <c r="AP751" s="65"/>
      <c r="AQ751" s="65"/>
      <c r="AR751" s="65"/>
      <c r="AS751" s="65"/>
      <c r="AT751" s="65"/>
      <c r="AU751" s="65"/>
      <c r="AV751" s="148"/>
      <c r="AW751" s="65"/>
      <c r="AX751" s="65">
        <v>0</v>
      </c>
      <c r="AY751" s="65"/>
      <c r="AZ751" s="65">
        <v>1660.12</v>
      </c>
      <c r="BA751" s="57">
        <v>0</v>
      </c>
      <c r="BB751" s="65">
        <v>48684.6</v>
      </c>
      <c r="BC751" s="65">
        <v>13661.479999999996</v>
      </c>
      <c r="BD751" s="260"/>
      <c r="BE751" s="170">
        <v>1392</v>
      </c>
      <c r="BF751" s="163" t="s">
        <v>9029</v>
      </c>
      <c r="BG751" s="1" t="s">
        <v>2124</v>
      </c>
      <c r="BH751" s="86" t="s">
        <v>9029</v>
      </c>
      <c r="BI751" s="171">
        <v>34524.239999999998</v>
      </c>
      <c r="BJ751" s="172">
        <v>32500</v>
      </c>
      <c r="BK751" s="171">
        <v>2024.239999999998</v>
      </c>
      <c r="BL751" s="86"/>
      <c r="BM751" s="48"/>
      <c r="BN751" s="67"/>
      <c r="BO751" s="67"/>
      <c r="BP751" s="48"/>
      <c r="BQ751" s="435" t="s">
        <v>9175</v>
      </c>
      <c r="BR751" s="382" t="s">
        <v>700</v>
      </c>
      <c r="BS751" s="395"/>
      <c r="BT751" s="382" t="s">
        <v>678</v>
      </c>
      <c r="BU751" s="383" t="s">
        <v>679</v>
      </c>
      <c r="BV751" s="383" t="s">
        <v>1581</v>
      </c>
      <c r="BW751" s="383">
        <v>60160</v>
      </c>
      <c r="BX751" s="382" t="s">
        <v>9221</v>
      </c>
      <c r="BY751" s="51"/>
      <c r="BZ751" s="495">
        <v>503</v>
      </c>
      <c r="CA751" s="320" t="b">
        <f>EXACT(A751,CH751)</f>
        <v>1</v>
      </c>
      <c r="CB751" s="318" t="b">
        <f>EXACT(D751,CF751)</f>
        <v>1</v>
      </c>
      <c r="CC751" s="318" t="b">
        <f>EXACT(E751,CG751)</f>
        <v>1</v>
      </c>
      <c r="CD751" s="502">
        <f>+S750-BC750</f>
        <v>0</v>
      </c>
      <c r="CE751" s="17" t="s">
        <v>686</v>
      </c>
      <c r="CF751" s="157" t="s">
        <v>2124</v>
      </c>
      <c r="CG751" s="99" t="s">
        <v>2006</v>
      </c>
      <c r="CH751" s="311" t="s">
        <v>9030</v>
      </c>
      <c r="CI751" s="51"/>
      <c r="CJ751" s="51"/>
      <c r="CL751" s="51"/>
      <c r="CM751" s="273"/>
      <c r="CO751" s="455"/>
    </row>
    <row r="752" spans="1:93">
      <c r="A752" s="452" t="s">
        <v>4850</v>
      </c>
      <c r="B752" s="83" t="s">
        <v>709</v>
      </c>
      <c r="C752" s="129" t="s">
        <v>672</v>
      </c>
      <c r="D752" s="158" t="s">
        <v>2043</v>
      </c>
      <c r="E752" s="92" t="s">
        <v>2044</v>
      </c>
      <c r="F752" s="452" t="s">
        <v>4850</v>
      </c>
      <c r="G752" s="59" t="s">
        <v>1580</v>
      </c>
      <c r="H752" s="449" t="s">
        <v>1790</v>
      </c>
      <c r="I752" s="234">
        <v>16465.009999999998</v>
      </c>
      <c r="J752" s="234">
        <v>0</v>
      </c>
      <c r="K752" s="234">
        <v>0</v>
      </c>
      <c r="L752" s="234">
        <v>0</v>
      </c>
      <c r="M752" s="85">
        <v>1514</v>
      </c>
      <c r="N752" s="85">
        <v>0</v>
      </c>
      <c r="O752" s="234">
        <v>0</v>
      </c>
      <c r="P752" s="234">
        <v>0</v>
      </c>
      <c r="Q752" s="234">
        <v>0</v>
      </c>
      <c r="R752" s="234">
        <v>4108.6000000000004</v>
      </c>
      <c r="S752" s="234">
        <v>13870.409999999998</v>
      </c>
      <c r="T752" s="227" t="s">
        <v>1581</v>
      </c>
      <c r="U752" s="496">
        <v>353</v>
      </c>
      <c r="V752" s="129" t="s">
        <v>672</v>
      </c>
      <c r="W752" s="158" t="s">
        <v>2043</v>
      </c>
      <c r="X752" s="92" t="s">
        <v>2044</v>
      </c>
      <c r="Y752" s="262">
        <v>3600800373145</v>
      </c>
      <c r="Z752" s="228" t="s">
        <v>1581</v>
      </c>
      <c r="AA752" s="266">
        <v>4108.6000000000004</v>
      </c>
      <c r="AB752" s="66">
        <v>1940</v>
      </c>
      <c r="AC752" s="65"/>
      <c r="AD752" s="266">
        <v>863</v>
      </c>
      <c r="AE752" s="266">
        <v>424</v>
      </c>
      <c r="AF752" s="65">
        <v>681.6</v>
      </c>
      <c r="AG752" s="65"/>
      <c r="AH752" s="65"/>
      <c r="AI752" s="65">
        <v>200</v>
      </c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148"/>
      <c r="AW752" s="65"/>
      <c r="AX752" s="65">
        <v>0</v>
      </c>
      <c r="AY752" s="65"/>
      <c r="AZ752" s="66">
        <v>0</v>
      </c>
      <c r="BA752" s="74">
        <v>0</v>
      </c>
      <c r="BB752" s="66">
        <v>17979.009999999998</v>
      </c>
      <c r="BC752" s="66">
        <v>13870.409999999998</v>
      </c>
      <c r="BD752" s="252"/>
      <c r="BE752" s="170">
        <v>354</v>
      </c>
      <c r="BF752" s="101" t="s">
        <v>1741</v>
      </c>
      <c r="BG752" s="158" t="s">
        <v>2043</v>
      </c>
      <c r="BH752" s="92" t="s">
        <v>2044</v>
      </c>
      <c r="BI752" s="169">
        <v>1940</v>
      </c>
      <c r="BJ752" s="124">
        <v>1940</v>
      </c>
      <c r="BK752" s="124">
        <v>0</v>
      </c>
      <c r="BL752" s="158"/>
      <c r="BM752" s="48"/>
      <c r="BN752" s="67"/>
      <c r="BO752" s="67"/>
      <c r="BP752" s="59"/>
      <c r="BQ752" s="370" t="s">
        <v>1459</v>
      </c>
      <c r="BR752" s="387" t="s">
        <v>730</v>
      </c>
      <c r="BS752" s="381" t="s">
        <v>709</v>
      </c>
      <c r="BT752" s="388" t="s">
        <v>678</v>
      </c>
      <c r="BU752" s="388" t="s">
        <v>679</v>
      </c>
      <c r="BV752" s="388" t="s">
        <v>1581</v>
      </c>
      <c r="BW752" s="389">
        <v>60160</v>
      </c>
      <c r="BX752" s="392" t="s">
        <v>1460</v>
      </c>
      <c r="BY752" s="23"/>
      <c r="BZ752" s="475">
        <v>242</v>
      </c>
      <c r="CA752" s="320" t="b">
        <f>EXACT(A752,CH752)</f>
        <v>1</v>
      </c>
      <c r="CB752" s="318" t="b">
        <f>EXACT(D752,CF752)</f>
        <v>1</v>
      </c>
      <c r="CC752" s="318" t="b">
        <f>EXACT(E752,CG752)</f>
        <v>1</v>
      </c>
      <c r="CD752" s="502">
        <f>+S751-BC751</f>
        <v>0</v>
      </c>
      <c r="CE752" s="17" t="s">
        <v>672</v>
      </c>
      <c r="CF752" s="90" t="s">
        <v>2043</v>
      </c>
      <c r="CG752" s="103" t="s">
        <v>2044</v>
      </c>
      <c r="CH752" s="275">
        <v>3600800373145</v>
      </c>
      <c r="CJ752" s="51"/>
      <c r="CL752" s="51"/>
      <c r="CM752" s="273"/>
      <c r="CO752" s="158"/>
    </row>
    <row r="753" spans="1:93">
      <c r="A753" s="452" t="s">
        <v>4765</v>
      </c>
      <c r="B753" s="83" t="s">
        <v>709</v>
      </c>
      <c r="C753" s="237" t="s">
        <v>672</v>
      </c>
      <c r="D753" s="86" t="s">
        <v>325</v>
      </c>
      <c r="E753" s="92" t="s">
        <v>494</v>
      </c>
      <c r="F753" s="452" t="s">
        <v>4765</v>
      </c>
      <c r="G753" s="59" t="s">
        <v>1580</v>
      </c>
      <c r="H753" s="449" t="s">
        <v>980</v>
      </c>
      <c r="I753" s="244">
        <v>18852</v>
      </c>
      <c r="J753" s="310">
        <v>0</v>
      </c>
      <c r="K753" s="81">
        <v>20.25</v>
      </c>
      <c r="L753" s="81">
        <v>0</v>
      </c>
      <c r="M753" s="85">
        <v>1441</v>
      </c>
      <c r="N753" s="81">
        <v>0</v>
      </c>
      <c r="O753" s="81">
        <v>0</v>
      </c>
      <c r="P753" s="85">
        <v>0</v>
      </c>
      <c r="Q753" s="81">
        <v>0</v>
      </c>
      <c r="R753" s="85">
        <v>14631.6</v>
      </c>
      <c r="S753" s="81">
        <v>5681.65</v>
      </c>
      <c r="T753" s="227" t="s">
        <v>1581</v>
      </c>
      <c r="U753" s="496">
        <v>801</v>
      </c>
      <c r="V753" s="237" t="s">
        <v>672</v>
      </c>
      <c r="W753" s="86" t="s">
        <v>325</v>
      </c>
      <c r="X753" s="92" t="s">
        <v>494</v>
      </c>
      <c r="Y753" s="261">
        <v>3600800391917</v>
      </c>
      <c r="Z753" s="228" t="s">
        <v>1581</v>
      </c>
      <c r="AA753" s="54">
        <v>14631.6</v>
      </c>
      <c r="AB753" s="55">
        <v>12722.6</v>
      </c>
      <c r="AC753" s="56"/>
      <c r="AD753" s="175">
        <v>863</v>
      </c>
      <c r="AE753" s="175">
        <v>424</v>
      </c>
      <c r="AF753" s="55">
        <v>422</v>
      </c>
      <c r="AG753" s="55"/>
      <c r="AH753" s="55"/>
      <c r="AI753" s="55">
        <v>200</v>
      </c>
      <c r="AJ753" s="55"/>
      <c r="AK753" s="55"/>
      <c r="AL753" s="55"/>
      <c r="AM753" s="57"/>
      <c r="AN753" s="57"/>
      <c r="AO753" s="57"/>
      <c r="AP753" s="57"/>
      <c r="AQ753" s="58"/>
      <c r="AR753" s="58"/>
      <c r="AS753" s="57"/>
      <c r="AT753" s="57"/>
      <c r="AU753" s="57"/>
      <c r="AV753" s="147"/>
      <c r="AW753" s="57"/>
      <c r="AX753" s="57">
        <v>0</v>
      </c>
      <c r="AY753" s="58"/>
      <c r="AZ753" s="58">
        <v>0</v>
      </c>
      <c r="BA753" s="74">
        <v>0</v>
      </c>
      <c r="BB753" s="58">
        <v>20313.25</v>
      </c>
      <c r="BC753" s="58">
        <v>5681.65</v>
      </c>
      <c r="BD753" s="252"/>
      <c r="BE753" s="170">
        <v>802</v>
      </c>
      <c r="BF753" s="101" t="s">
        <v>2261</v>
      </c>
      <c r="BG753" s="158" t="s">
        <v>325</v>
      </c>
      <c r="BH753" s="92" t="s">
        <v>494</v>
      </c>
      <c r="BI753" s="124">
        <v>12722.6</v>
      </c>
      <c r="BJ753" s="124">
        <v>12722.6</v>
      </c>
      <c r="BK753" s="124">
        <v>0</v>
      </c>
      <c r="BL753" s="158"/>
      <c r="BM753" s="59"/>
      <c r="BN753" s="60"/>
      <c r="BO753" s="60"/>
      <c r="BP753" s="48"/>
      <c r="BQ753" s="368" t="s">
        <v>1441</v>
      </c>
      <c r="BR753" s="380" t="s">
        <v>698</v>
      </c>
      <c r="BS753" s="381" t="s">
        <v>709</v>
      </c>
      <c r="BT753" s="382" t="s">
        <v>731</v>
      </c>
      <c r="BU753" s="383" t="s">
        <v>679</v>
      </c>
      <c r="BV753" s="384" t="s">
        <v>1581</v>
      </c>
      <c r="BW753" s="384">
        <v>60160</v>
      </c>
      <c r="BX753" s="385" t="s">
        <v>1442</v>
      </c>
      <c r="BZ753" s="475">
        <v>1390</v>
      </c>
      <c r="CA753" s="320" t="b">
        <f>EXACT(A753,CH753)</f>
        <v>1</v>
      </c>
      <c r="CB753" s="318" t="b">
        <f>EXACT(D753,CF753)</f>
        <v>1</v>
      </c>
      <c r="CC753" s="318" t="b">
        <f>EXACT(E753,CG753)</f>
        <v>1</v>
      </c>
      <c r="CD753" s="502">
        <f>+S752-BC752</f>
        <v>0</v>
      </c>
      <c r="CE753" s="51" t="s">
        <v>672</v>
      </c>
      <c r="CF753" s="17" t="s">
        <v>325</v>
      </c>
      <c r="CG753" s="103" t="s">
        <v>494</v>
      </c>
      <c r="CH753" s="311">
        <v>3600800391917</v>
      </c>
      <c r="CJ753" s="51"/>
      <c r="CM753" s="273"/>
      <c r="CO753" s="157"/>
    </row>
    <row r="754" spans="1:93">
      <c r="A754" s="452" t="s">
        <v>4496</v>
      </c>
      <c r="B754" s="83" t="s">
        <v>709</v>
      </c>
      <c r="C754" s="129" t="s">
        <v>672</v>
      </c>
      <c r="D754" s="158" t="s">
        <v>509</v>
      </c>
      <c r="E754" s="92" t="s">
        <v>510</v>
      </c>
      <c r="F754" s="452" t="s">
        <v>4496</v>
      </c>
      <c r="G754" s="59" t="s">
        <v>1580</v>
      </c>
      <c r="H754" s="449" t="s">
        <v>1060</v>
      </c>
      <c r="I754" s="234">
        <v>15523.2</v>
      </c>
      <c r="J754" s="234">
        <v>0</v>
      </c>
      <c r="K754" s="234">
        <v>0</v>
      </c>
      <c r="L754" s="234">
        <v>0</v>
      </c>
      <c r="M754" s="85">
        <v>1135</v>
      </c>
      <c r="N754" s="85">
        <v>0</v>
      </c>
      <c r="O754" s="234">
        <v>0</v>
      </c>
      <c r="P754" s="234">
        <v>0</v>
      </c>
      <c r="Q754" s="234">
        <v>0</v>
      </c>
      <c r="R754" s="234">
        <v>9287</v>
      </c>
      <c r="S754" s="234">
        <v>6046.9600000000009</v>
      </c>
      <c r="T754" s="227" t="s">
        <v>1581</v>
      </c>
      <c r="U754" s="496">
        <v>1140</v>
      </c>
      <c r="V754" s="129" t="s">
        <v>672</v>
      </c>
      <c r="W754" s="158" t="s">
        <v>509</v>
      </c>
      <c r="X754" s="92" t="s">
        <v>510</v>
      </c>
      <c r="Y754" s="262">
        <v>3600800394843</v>
      </c>
      <c r="Z754" s="228" t="s">
        <v>1581</v>
      </c>
      <c r="AA754" s="55">
        <v>10611.24</v>
      </c>
      <c r="AB754" s="55">
        <v>8000</v>
      </c>
      <c r="AC754" s="59"/>
      <c r="AD754" s="175">
        <v>863</v>
      </c>
      <c r="AE754" s="175">
        <v>424</v>
      </c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148"/>
      <c r="AW754" s="59"/>
      <c r="AX754" s="59">
        <v>1324.24</v>
      </c>
      <c r="AY754" s="59"/>
      <c r="AZ754" s="55">
        <v>0</v>
      </c>
      <c r="BA754" s="74">
        <v>0</v>
      </c>
      <c r="BB754" s="55">
        <v>16658.2</v>
      </c>
      <c r="BC754" s="55">
        <v>6046.9600000000009</v>
      </c>
      <c r="BD754" s="252"/>
      <c r="BE754" s="170">
        <v>1141</v>
      </c>
      <c r="BF754" s="101" t="s">
        <v>2345</v>
      </c>
      <c r="BG754" s="158" t="s">
        <v>509</v>
      </c>
      <c r="BH754" s="92" t="s">
        <v>510</v>
      </c>
      <c r="BI754" s="140">
        <v>12350</v>
      </c>
      <c r="BJ754" s="140">
        <v>8000</v>
      </c>
      <c r="BK754" s="124">
        <v>4350</v>
      </c>
      <c r="BL754" s="158"/>
      <c r="BM754" s="59"/>
      <c r="BN754" s="59"/>
      <c r="BO754" s="59"/>
      <c r="BP754" s="48"/>
      <c r="BQ754" s="368">
        <v>145</v>
      </c>
      <c r="BR754" s="380" t="s">
        <v>733</v>
      </c>
      <c r="BS754" s="381" t="s">
        <v>709</v>
      </c>
      <c r="BT754" s="382" t="s">
        <v>678</v>
      </c>
      <c r="BU754" s="383" t="s">
        <v>679</v>
      </c>
      <c r="BV754" s="384" t="s">
        <v>1581</v>
      </c>
      <c r="BW754" s="384">
        <v>60160</v>
      </c>
      <c r="BX754" s="385" t="s">
        <v>1488</v>
      </c>
      <c r="BY754" s="76"/>
      <c r="BZ754" s="475">
        <v>354</v>
      </c>
      <c r="CA754" s="320" t="b">
        <f>EXACT(A754,CH754)</f>
        <v>1</v>
      </c>
      <c r="CB754" s="318" t="b">
        <f>EXACT(D754,CF754)</f>
        <v>1</v>
      </c>
      <c r="CC754" s="318" t="b">
        <f>EXACT(E754,CG754)</f>
        <v>1</v>
      </c>
      <c r="CD754" s="502">
        <f>+S753-BC753</f>
        <v>0</v>
      </c>
      <c r="CE754" s="17" t="s">
        <v>672</v>
      </c>
      <c r="CF754" s="17" t="s">
        <v>509</v>
      </c>
      <c r="CG754" s="103" t="s">
        <v>510</v>
      </c>
      <c r="CH754" s="275">
        <v>3600800394843</v>
      </c>
      <c r="CI754" s="51"/>
      <c r="CM754" s="273"/>
      <c r="CO754" s="157"/>
    </row>
    <row r="755" spans="1:93">
      <c r="A755" s="452" t="s">
        <v>4894</v>
      </c>
      <c r="B755" s="83" t="s">
        <v>709</v>
      </c>
      <c r="C755" s="158" t="s">
        <v>672</v>
      </c>
      <c r="D755" s="158" t="s">
        <v>1496</v>
      </c>
      <c r="E755" s="92" t="s">
        <v>2723</v>
      </c>
      <c r="F755" s="452" t="s">
        <v>4894</v>
      </c>
      <c r="G755" s="59" t="s">
        <v>1580</v>
      </c>
      <c r="H755" s="449" t="s">
        <v>2777</v>
      </c>
      <c r="I755" s="234">
        <v>23569.32</v>
      </c>
      <c r="J755" s="234">
        <v>0</v>
      </c>
      <c r="K755" s="234">
        <v>0</v>
      </c>
      <c r="L755" s="234">
        <v>0</v>
      </c>
      <c r="M755" s="85">
        <v>942</v>
      </c>
      <c r="N755" s="85">
        <v>0</v>
      </c>
      <c r="O755" s="234">
        <v>0</v>
      </c>
      <c r="P755" s="234">
        <v>0</v>
      </c>
      <c r="Q755" s="234">
        <v>0</v>
      </c>
      <c r="R755" s="234">
        <v>3798</v>
      </c>
      <c r="S755" s="234">
        <v>20713.32</v>
      </c>
      <c r="T755" s="227" t="s">
        <v>1581</v>
      </c>
      <c r="U755" s="496">
        <v>425</v>
      </c>
      <c r="V755" s="158" t="s">
        <v>672</v>
      </c>
      <c r="W755" s="158" t="s">
        <v>1496</v>
      </c>
      <c r="X755" s="92" t="s">
        <v>2723</v>
      </c>
      <c r="Y755" s="262">
        <v>3600800403796</v>
      </c>
      <c r="Z755" s="228" t="s">
        <v>1581</v>
      </c>
      <c r="AA755" s="266">
        <v>3798</v>
      </c>
      <c r="AB755" s="66">
        <v>2735</v>
      </c>
      <c r="AC755" s="65"/>
      <c r="AD755" s="266">
        <v>863</v>
      </c>
      <c r="AE755" s="266"/>
      <c r="AF755" s="65"/>
      <c r="AG755" s="65"/>
      <c r="AH755" s="65"/>
      <c r="AI755" s="65">
        <v>200</v>
      </c>
      <c r="AJ755" s="65"/>
      <c r="AK755" s="65"/>
      <c r="AL755" s="65"/>
      <c r="AM755" s="65"/>
      <c r="AN755" s="65"/>
      <c r="AO755" s="65"/>
      <c r="AP755" s="65"/>
      <c r="AQ755" s="66"/>
      <c r="AR755" s="66"/>
      <c r="AS755" s="65"/>
      <c r="AT755" s="65"/>
      <c r="AU755" s="65"/>
      <c r="AV755" s="148"/>
      <c r="AW755" s="65"/>
      <c r="AX755" s="65">
        <v>0</v>
      </c>
      <c r="AY755" s="66"/>
      <c r="AZ755" s="66">
        <v>0</v>
      </c>
      <c r="BA755" s="74">
        <v>0</v>
      </c>
      <c r="BB755" s="66">
        <v>24511.32</v>
      </c>
      <c r="BC755" s="66">
        <v>20713.32</v>
      </c>
      <c r="BD755" s="252"/>
      <c r="BE755" s="170">
        <v>426</v>
      </c>
      <c r="BF755" s="101" t="s">
        <v>2816</v>
      </c>
      <c r="BG755" s="158" t="s">
        <v>1496</v>
      </c>
      <c r="BH755" s="92" t="s">
        <v>2723</v>
      </c>
      <c r="BI755" s="169">
        <v>2735</v>
      </c>
      <c r="BJ755" s="124">
        <v>2735</v>
      </c>
      <c r="BK755" s="124">
        <v>0</v>
      </c>
      <c r="BL755" s="158"/>
      <c r="BM755" s="48"/>
      <c r="BN755" s="67"/>
      <c r="BO755" s="67"/>
      <c r="BP755" s="59"/>
      <c r="BQ755" s="369" t="s">
        <v>2883</v>
      </c>
      <c r="BR755" s="380" t="s">
        <v>712</v>
      </c>
      <c r="BS755" s="381" t="s">
        <v>709</v>
      </c>
      <c r="BT755" s="382" t="s">
        <v>731</v>
      </c>
      <c r="BU755" s="383" t="s">
        <v>679</v>
      </c>
      <c r="BV755" s="383" t="s">
        <v>1581</v>
      </c>
      <c r="BW755" s="383">
        <v>60160</v>
      </c>
      <c r="BX755" s="385" t="s">
        <v>5150</v>
      </c>
      <c r="BZ755" s="495">
        <v>801</v>
      </c>
      <c r="CA755" s="320" t="b">
        <f>EXACT(A755,CH755)</f>
        <v>1</v>
      </c>
      <c r="CB755" s="318" t="b">
        <f>EXACT(D755,CF755)</f>
        <v>1</v>
      </c>
      <c r="CC755" s="318" t="b">
        <f>EXACT(E755,CG755)</f>
        <v>1</v>
      </c>
      <c r="CD755" s="502">
        <f>+S754-BC754</f>
        <v>0</v>
      </c>
      <c r="CE755" s="17" t="s">
        <v>672</v>
      </c>
      <c r="CF755" s="157" t="s">
        <v>1496</v>
      </c>
      <c r="CG755" s="103" t="s">
        <v>2723</v>
      </c>
      <c r="CH755" s="275">
        <v>3600800403796</v>
      </c>
      <c r="CM755" s="273"/>
      <c r="CO755" s="157"/>
    </row>
    <row r="756" spans="1:93">
      <c r="A756" s="452" t="s">
        <v>6069</v>
      </c>
      <c r="B756" s="83" t="s">
        <v>709</v>
      </c>
      <c r="C756" s="86" t="s">
        <v>672</v>
      </c>
      <c r="D756" s="86" t="s">
        <v>6068</v>
      </c>
      <c r="E756" s="92" t="s">
        <v>2723</v>
      </c>
      <c r="F756" s="452" t="s">
        <v>6069</v>
      </c>
      <c r="G756" s="59" t="s">
        <v>1580</v>
      </c>
      <c r="H756" s="283" t="s">
        <v>6277</v>
      </c>
      <c r="I756" s="244">
        <v>43951.6</v>
      </c>
      <c r="J756" s="310">
        <v>0</v>
      </c>
      <c r="K756" s="81">
        <v>0</v>
      </c>
      <c r="L756" s="81">
        <v>0</v>
      </c>
      <c r="M756" s="85">
        <v>0</v>
      </c>
      <c r="N756" s="81">
        <v>0</v>
      </c>
      <c r="O756" s="81">
        <v>0</v>
      </c>
      <c r="P756" s="85">
        <v>1186.82</v>
      </c>
      <c r="Q756" s="81">
        <v>0</v>
      </c>
      <c r="R756" s="85">
        <v>20238</v>
      </c>
      <c r="S756" s="81">
        <v>22526.78</v>
      </c>
      <c r="T756" s="227" t="s">
        <v>1581</v>
      </c>
      <c r="U756" s="496">
        <v>1050</v>
      </c>
      <c r="V756" s="86" t="s">
        <v>672</v>
      </c>
      <c r="W756" s="86" t="s">
        <v>6068</v>
      </c>
      <c r="X756" s="92" t="s">
        <v>2723</v>
      </c>
      <c r="Y756" s="261">
        <v>3600800403818</v>
      </c>
      <c r="Z756" s="228" t="s">
        <v>1581</v>
      </c>
      <c r="AA756" s="266">
        <v>21424.82</v>
      </c>
      <c r="AB756" s="65">
        <v>19375</v>
      </c>
      <c r="AC756" s="65"/>
      <c r="AD756" s="65">
        <v>863</v>
      </c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148"/>
      <c r="AW756" s="65">
        <v>0</v>
      </c>
      <c r="AX756" s="65">
        <v>0</v>
      </c>
      <c r="AY756" s="65"/>
      <c r="AZ756" s="65">
        <v>1186.82</v>
      </c>
      <c r="BA756" s="57">
        <v>0</v>
      </c>
      <c r="BB756" s="65">
        <v>43951.6</v>
      </c>
      <c r="BC756" s="65">
        <v>22526.78</v>
      </c>
      <c r="BD756" s="260"/>
      <c r="BE756" s="170">
        <v>1051</v>
      </c>
      <c r="BF756" s="163" t="s">
        <v>6387</v>
      </c>
      <c r="BG756" s="86" t="s">
        <v>6068</v>
      </c>
      <c r="BH756" s="86" t="s">
        <v>2723</v>
      </c>
      <c r="BI756" s="171">
        <v>19375</v>
      </c>
      <c r="BJ756" s="172">
        <v>19375</v>
      </c>
      <c r="BK756" s="171">
        <v>0</v>
      </c>
      <c r="BL756" s="86"/>
      <c r="BM756" s="48"/>
      <c r="BN756" s="67"/>
      <c r="BO756" s="67"/>
      <c r="BP756" s="48"/>
      <c r="BQ756" s="368">
        <v>1103</v>
      </c>
      <c r="BR756" s="380" t="s">
        <v>712</v>
      </c>
      <c r="BS756" s="381" t="s">
        <v>709</v>
      </c>
      <c r="BT756" s="382" t="s">
        <v>706</v>
      </c>
      <c r="BU756" s="383" t="s">
        <v>707</v>
      </c>
      <c r="BV756" s="384" t="s">
        <v>1581</v>
      </c>
      <c r="BW756" s="384">
        <v>60220</v>
      </c>
      <c r="BX756" s="385" t="s">
        <v>6613</v>
      </c>
      <c r="BZ756" s="495">
        <v>1139</v>
      </c>
      <c r="CA756" s="320" t="b">
        <f>EXACT(A756,CH756)</f>
        <v>1</v>
      </c>
      <c r="CB756" s="318" t="b">
        <f>EXACT(D756,CF756)</f>
        <v>1</v>
      </c>
      <c r="CC756" s="318" t="b">
        <f>EXACT(E756,CG756)</f>
        <v>1</v>
      </c>
      <c r="CD756" s="502">
        <f>+S755-BC755</f>
        <v>0</v>
      </c>
      <c r="CE756" s="17" t="s">
        <v>672</v>
      </c>
      <c r="CF756" s="17" t="s">
        <v>6068</v>
      </c>
      <c r="CG756" s="103" t="s">
        <v>2723</v>
      </c>
      <c r="CH756" s="275">
        <v>3600800403818</v>
      </c>
    </row>
    <row r="757" spans="1:93">
      <c r="A757" s="452" t="s">
        <v>4336</v>
      </c>
      <c r="B757" s="83" t="s">
        <v>709</v>
      </c>
      <c r="C757" s="129" t="s">
        <v>672</v>
      </c>
      <c r="D757" s="158" t="s">
        <v>728</v>
      </c>
      <c r="E757" s="92" t="s">
        <v>729</v>
      </c>
      <c r="F757" s="452" t="s">
        <v>4336</v>
      </c>
      <c r="G757" s="59" t="s">
        <v>1580</v>
      </c>
      <c r="H757" s="449" t="s">
        <v>826</v>
      </c>
      <c r="I757" s="234">
        <v>11609.4</v>
      </c>
      <c r="J757" s="234">
        <v>0</v>
      </c>
      <c r="K757" s="234">
        <v>124.57</v>
      </c>
      <c r="L757" s="234">
        <v>0</v>
      </c>
      <c r="M757" s="85">
        <v>2208</v>
      </c>
      <c r="N757" s="85">
        <v>1407.2</v>
      </c>
      <c r="O757" s="234">
        <v>0</v>
      </c>
      <c r="P757" s="234">
        <v>0</v>
      </c>
      <c r="Q757" s="234">
        <v>0</v>
      </c>
      <c r="R757" s="234">
        <v>9403</v>
      </c>
      <c r="S757" s="234">
        <v>4646.17</v>
      </c>
      <c r="T757" s="227" t="s">
        <v>1581</v>
      </c>
      <c r="U757" s="496">
        <v>44</v>
      </c>
      <c r="V757" s="129" t="s">
        <v>672</v>
      </c>
      <c r="W757" s="158" t="s">
        <v>728</v>
      </c>
      <c r="X757" s="92" t="s">
        <v>729</v>
      </c>
      <c r="Y757" s="262">
        <v>3600800412728</v>
      </c>
      <c r="Z757" s="228" t="s">
        <v>1581</v>
      </c>
      <c r="AA757" s="54">
        <v>10703</v>
      </c>
      <c r="AB757" s="55">
        <v>8540</v>
      </c>
      <c r="AC757" s="56"/>
      <c r="AD757" s="175">
        <v>863</v>
      </c>
      <c r="AE757" s="175"/>
      <c r="AF757" s="55"/>
      <c r="AG757" s="55"/>
      <c r="AH757" s="55"/>
      <c r="AI757" s="55"/>
      <c r="AJ757" s="55"/>
      <c r="AK757" s="55"/>
      <c r="AL757" s="55"/>
      <c r="AM757" s="57"/>
      <c r="AN757" s="57"/>
      <c r="AO757" s="57"/>
      <c r="AP757" s="57"/>
      <c r="AQ757" s="58"/>
      <c r="AR757" s="58"/>
      <c r="AS757" s="57"/>
      <c r="AT757" s="57"/>
      <c r="AU757" s="57"/>
      <c r="AV757" s="147"/>
      <c r="AW757" s="57"/>
      <c r="AX757" s="57">
        <v>1300</v>
      </c>
      <c r="AY757" s="58"/>
      <c r="AZ757" s="58">
        <v>0</v>
      </c>
      <c r="BA757" s="74">
        <v>0</v>
      </c>
      <c r="BB757" s="58">
        <v>15349.17</v>
      </c>
      <c r="BC757" s="58">
        <v>4646.17</v>
      </c>
      <c r="BD757" s="252"/>
      <c r="BE757" s="170">
        <v>44</v>
      </c>
      <c r="BF757" s="101" t="s">
        <v>2950</v>
      </c>
      <c r="BG757" s="158" t="s">
        <v>728</v>
      </c>
      <c r="BH757" s="92" t="s">
        <v>729</v>
      </c>
      <c r="BI757" s="124">
        <v>8540</v>
      </c>
      <c r="BJ757" s="124">
        <v>8540</v>
      </c>
      <c r="BK757" s="124">
        <v>0</v>
      </c>
      <c r="BL757" s="158"/>
      <c r="BM757" s="59"/>
      <c r="BN757" s="60"/>
      <c r="BO757" s="60"/>
      <c r="BP757" s="59"/>
      <c r="BQ757" s="369" t="s">
        <v>698</v>
      </c>
      <c r="BR757" s="380" t="s">
        <v>720</v>
      </c>
      <c r="BS757" s="381" t="s">
        <v>51</v>
      </c>
      <c r="BT757" s="382" t="s">
        <v>731</v>
      </c>
      <c r="BU757" s="383" t="s">
        <v>679</v>
      </c>
      <c r="BV757" s="383" t="s">
        <v>1581</v>
      </c>
      <c r="BW757" s="383" t="s">
        <v>680</v>
      </c>
      <c r="BX757" s="385" t="s">
        <v>2680</v>
      </c>
      <c r="BY757" s="76"/>
      <c r="BZ757" s="475">
        <v>426</v>
      </c>
      <c r="CA757" s="320" t="b">
        <f>EXACT(A757,CH757)</f>
        <v>1</v>
      </c>
      <c r="CB757" s="318" t="b">
        <f>EXACT(D757,CF757)</f>
        <v>1</v>
      </c>
      <c r="CC757" s="318" t="b">
        <f>EXACT(E757,CG757)</f>
        <v>1</v>
      </c>
      <c r="CD757" s="502">
        <f>+S757-BC757</f>
        <v>0</v>
      </c>
      <c r="CE757" s="17" t="s">
        <v>672</v>
      </c>
      <c r="CF757" s="157" t="s">
        <v>728</v>
      </c>
      <c r="CG757" s="99" t="s">
        <v>729</v>
      </c>
      <c r="CH757" s="275">
        <v>3600800412728</v>
      </c>
      <c r="CI757" s="51"/>
      <c r="CL757" s="51"/>
      <c r="CM757" s="273"/>
      <c r="CO757" s="157"/>
    </row>
    <row r="758" spans="1:93">
      <c r="A758" s="511" t="s">
        <v>8991</v>
      </c>
      <c r="B758" s="83"/>
      <c r="C758" s="237" t="s">
        <v>672</v>
      </c>
      <c r="D758" s="86" t="s">
        <v>8989</v>
      </c>
      <c r="E758" s="92" t="s">
        <v>8990</v>
      </c>
      <c r="F758" s="514" t="s">
        <v>8991</v>
      </c>
      <c r="G758" s="59" t="s">
        <v>1580</v>
      </c>
      <c r="H758" s="283">
        <v>9805173682</v>
      </c>
      <c r="I758" s="244">
        <v>42625.8</v>
      </c>
      <c r="J758" s="310">
        <v>0</v>
      </c>
      <c r="K758" s="81">
        <v>0</v>
      </c>
      <c r="L758" s="81">
        <v>0</v>
      </c>
      <c r="M758" s="85">
        <v>0</v>
      </c>
      <c r="N758" s="81">
        <v>0</v>
      </c>
      <c r="O758" s="81">
        <v>0</v>
      </c>
      <c r="P758" s="85">
        <v>747.87</v>
      </c>
      <c r="Q758" s="81">
        <v>0</v>
      </c>
      <c r="R758" s="85">
        <v>27693</v>
      </c>
      <c r="S758" s="81">
        <v>14184.930000000004</v>
      </c>
      <c r="T758" s="227" t="s">
        <v>1581</v>
      </c>
      <c r="U758" s="496">
        <v>1370</v>
      </c>
      <c r="V758" s="516" t="s">
        <v>672</v>
      </c>
      <c r="W758" s="86" t="s">
        <v>8989</v>
      </c>
      <c r="X758" s="86" t="s">
        <v>8990</v>
      </c>
      <c r="Y758" s="261" t="s">
        <v>8991</v>
      </c>
      <c r="Z758" s="228" t="s">
        <v>1581</v>
      </c>
      <c r="AA758" s="266">
        <v>28440.87</v>
      </c>
      <c r="AB758" s="65">
        <v>23830</v>
      </c>
      <c r="AC758" s="65"/>
      <c r="AD758" s="65">
        <v>863</v>
      </c>
      <c r="AE758" s="65"/>
      <c r="AF758" s="65"/>
      <c r="AG758" s="65"/>
      <c r="AH758" s="65"/>
      <c r="AI758" s="65">
        <v>3000</v>
      </c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148"/>
      <c r="AW758" s="65"/>
      <c r="AX758" s="65">
        <v>0</v>
      </c>
      <c r="AY758" s="65"/>
      <c r="AZ758" s="65">
        <v>747.87</v>
      </c>
      <c r="BA758" s="57">
        <v>0</v>
      </c>
      <c r="BB758" s="65">
        <v>42625.8</v>
      </c>
      <c r="BC758" s="65">
        <v>14184.930000000004</v>
      </c>
      <c r="BD758" s="260"/>
      <c r="BE758" s="170">
        <v>1373</v>
      </c>
      <c r="BF758" s="163" t="s">
        <v>9121</v>
      </c>
      <c r="BG758" s="1" t="s">
        <v>8989</v>
      </c>
      <c r="BH758" s="86" t="s">
        <v>8990</v>
      </c>
      <c r="BI758" s="65">
        <v>23830</v>
      </c>
      <c r="BJ758" s="57">
        <v>23830</v>
      </c>
      <c r="BK758" s="65">
        <v>0</v>
      </c>
      <c r="BL758" s="86"/>
      <c r="BM758" s="48"/>
      <c r="BN758" s="67"/>
      <c r="BO758" s="67"/>
      <c r="BP758" s="48"/>
      <c r="BQ758" s="435" t="s">
        <v>9186</v>
      </c>
      <c r="BR758" s="382" t="s">
        <v>676</v>
      </c>
      <c r="BS758" s="395"/>
      <c r="BT758" s="382" t="s">
        <v>679</v>
      </c>
      <c r="BU758" s="382" t="s">
        <v>679</v>
      </c>
      <c r="BV758" s="386" t="s">
        <v>1581</v>
      </c>
      <c r="BW758" s="386" t="s">
        <v>680</v>
      </c>
      <c r="BX758" s="382" t="s">
        <v>9187</v>
      </c>
      <c r="BZ758" s="475">
        <v>1050</v>
      </c>
      <c r="CA758" s="320" t="b">
        <f>EXACT(A758,CH758)</f>
        <v>1</v>
      </c>
      <c r="CB758" s="318" t="b">
        <f>EXACT(D758,CF758)</f>
        <v>1</v>
      </c>
      <c r="CC758" s="318" t="b">
        <f>EXACT(E758,CG758)</f>
        <v>1</v>
      </c>
      <c r="CD758" s="502">
        <f>+S757-BC757</f>
        <v>0</v>
      </c>
      <c r="CE758" s="51" t="s">
        <v>672</v>
      </c>
      <c r="CF758" s="157" t="s">
        <v>8989</v>
      </c>
      <c r="CG758" s="99" t="s">
        <v>8990</v>
      </c>
      <c r="CH758" s="275" t="s">
        <v>8991</v>
      </c>
      <c r="CI758" s="51"/>
      <c r="CJ758" s="51"/>
      <c r="CM758" s="273"/>
      <c r="CO758" s="158"/>
    </row>
    <row r="759" spans="1:93">
      <c r="A759" s="451" t="s">
        <v>5398</v>
      </c>
      <c r="B759" s="83" t="s">
        <v>709</v>
      </c>
      <c r="C759" s="158" t="s">
        <v>686</v>
      </c>
      <c r="D759" s="158" t="s">
        <v>328</v>
      </c>
      <c r="E759" s="92" t="s">
        <v>5397</v>
      </c>
      <c r="F759" s="451" t="s">
        <v>5398</v>
      </c>
      <c r="G759" s="59" t="s">
        <v>1580</v>
      </c>
      <c r="H759" s="449" t="s">
        <v>5399</v>
      </c>
      <c r="I759" s="234">
        <v>30303.119999999999</v>
      </c>
      <c r="J759" s="234">
        <v>0</v>
      </c>
      <c r="K759" s="234">
        <v>0</v>
      </c>
      <c r="L759" s="234">
        <v>0</v>
      </c>
      <c r="M759" s="85">
        <v>0</v>
      </c>
      <c r="N759" s="85">
        <v>0</v>
      </c>
      <c r="O759" s="234">
        <v>0</v>
      </c>
      <c r="P759" s="234">
        <v>223.48</v>
      </c>
      <c r="Q759" s="234">
        <v>0</v>
      </c>
      <c r="R759" s="234">
        <v>28863</v>
      </c>
      <c r="S759" s="234">
        <v>1216.6399999999994</v>
      </c>
      <c r="T759" s="227" t="s">
        <v>1581</v>
      </c>
      <c r="U759" s="496">
        <v>825</v>
      </c>
      <c r="V759" s="158" t="s">
        <v>686</v>
      </c>
      <c r="W759" s="158" t="s">
        <v>328</v>
      </c>
      <c r="X759" s="92" t="s">
        <v>5397</v>
      </c>
      <c r="Y759" s="262">
        <v>3600800423835</v>
      </c>
      <c r="Z759" s="228" t="s">
        <v>1581</v>
      </c>
      <c r="AA759" s="54">
        <v>29086.48</v>
      </c>
      <c r="AB759" s="55">
        <v>28000</v>
      </c>
      <c r="AC759" s="56"/>
      <c r="AD759" s="175">
        <v>863</v>
      </c>
      <c r="AE759" s="175"/>
      <c r="AF759" s="55"/>
      <c r="AG759" s="55"/>
      <c r="AH759" s="55"/>
      <c r="AI759" s="55"/>
      <c r="AJ759" s="55"/>
      <c r="AK759" s="55"/>
      <c r="AL759" s="55"/>
      <c r="AM759" s="57"/>
      <c r="AN759" s="57"/>
      <c r="AO759" s="57">
        <v>0</v>
      </c>
      <c r="AP759" s="57"/>
      <c r="AQ759" s="58"/>
      <c r="AR759" s="57"/>
      <c r="AS759" s="57"/>
      <c r="AT759" s="57"/>
      <c r="AU759" s="57"/>
      <c r="AV759" s="147"/>
      <c r="AW759" s="57"/>
      <c r="AX759" s="57">
        <v>0</v>
      </c>
      <c r="AY759" s="58"/>
      <c r="AZ759" s="58">
        <v>223.48</v>
      </c>
      <c r="BA759" s="74">
        <v>0</v>
      </c>
      <c r="BB759" s="58">
        <v>30303.119999999999</v>
      </c>
      <c r="BC759" s="58">
        <v>1216.6399999999994</v>
      </c>
      <c r="BD759" s="252"/>
      <c r="BE759" s="170">
        <v>826</v>
      </c>
      <c r="BF759" s="101" t="s">
        <v>5616</v>
      </c>
      <c r="BG759" s="158" t="s">
        <v>328</v>
      </c>
      <c r="BH759" s="92" t="s">
        <v>5397</v>
      </c>
      <c r="BI759" s="58">
        <v>30796.98</v>
      </c>
      <c r="BJ759" s="58">
        <v>28000</v>
      </c>
      <c r="BK759" s="58">
        <v>2796.9799999999996</v>
      </c>
      <c r="BL759" s="158"/>
      <c r="BM759" s="59"/>
      <c r="BN759" s="60"/>
      <c r="BO759" s="60"/>
      <c r="BP759" s="48"/>
      <c r="BQ759" s="368">
        <v>80</v>
      </c>
      <c r="BR759" s="380" t="s">
        <v>720</v>
      </c>
      <c r="BS759" s="381" t="s">
        <v>51</v>
      </c>
      <c r="BT759" s="382" t="s">
        <v>731</v>
      </c>
      <c r="BU759" s="383" t="s">
        <v>679</v>
      </c>
      <c r="BV759" s="384" t="s">
        <v>1581</v>
      </c>
      <c r="BW759" s="384">
        <v>60160</v>
      </c>
      <c r="BX759" s="385" t="s">
        <v>5786</v>
      </c>
      <c r="BZ759" s="475">
        <v>44</v>
      </c>
      <c r="CA759" s="320" t="b">
        <f>EXACT(A759,CH759)</f>
        <v>1</v>
      </c>
      <c r="CB759" s="318" t="b">
        <f>EXACT(D759,CF759)</f>
        <v>1</v>
      </c>
      <c r="CC759" s="318" t="b">
        <f>EXACT(E759,CG759)</f>
        <v>1</v>
      </c>
      <c r="CD759" s="502">
        <f>+S758-BC758</f>
        <v>0</v>
      </c>
      <c r="CE759" s="51" t="s">
        <v>686</v>
      </c>
      <c r="CF759" s="17" t="s">
        <v>328</v>
      </c>
      <c r="CG759" s="103" t="s">
        <v>5397</v>
      </c>
      <c r="CH759" s="275">
        <v>3600800423835</v>
      </c>
      <c r="CJ759" s="51"/>
      <c r="CM759" s="273"/>
      <c r="CO759" s="158"/>
    </row>
    <row r="760" spans="1:93">
      <c r="A760" s="452" t="s">
        <v>4483</v>
      </c>
      <c r="B760" s="83" t="s">
        <v>709</v>
      </c>
      <c r="C760" s="158" t="s">
        <v>672</v>
      </c>
      <c r="D760" s="158" t="s">
        <v>1261</v>
      </c>
      <c r="E760" s="92" t="s">
        <v>273</v>
      </c>
      <c r="F760" s="452" t="s">
        <v>4483</v>
      </c>
      <c r="G760" s="59" t="s">
        <v>1580</v>
      </c>
      <c r="H760" s="449" t="s">
        <v>1067</v>
      </c>
      <c r="I760" s="234">
        <v>8136</v>
      </c>
      <c r="J760" s="234">
        <v>0</v>
      </c>
      <c r="K760" s="234">
        <v>312.55</v>
      </c>
      <c r="L760" s="234">
        <v>0</v>
      </c>
      <c r="M760" s="85">
        <v>7380</v>
      </c>
      <c r="N760" s="85">
        <v>0</v>
      </c>
      <c r="O760" s="234">
        <v>0</v>
      </c>
      <c r="P760" s="234">
        <v>0</v>
      </c>
      <c r="Q760" s="234">
        <v>0</v>
      </c>
      <c r="R760" s="234">
        <v>3118</v>
      </c>
      <c r="S760" s="234">
        <v>12710.55</v>
      </c>
      <c r="T760" s="227" t="s">
        <v>1581</v>
      </c>
      <c r="U760" s="496">
        <v>1160</v>
      </c>
      <c r="V760" s="158" t="s">
        <v>672</v>
      </c>
      <c r="W760" s="158" t="s">
        <v>1261</v>
      </c>
      <c r="X760" s="92" t="s">
        <v>273</v>
      </c>
      <c r="Y760" s="262">
        <v>3600800432257</v>
      </c>
      <c r="Z760" s="228" t="s">
        <v>1581</v>
      </c>
      <c r="AA760" s="54">
        <v>3118</v>
      </c>
      <c r="AB760" s="55">
        <v>2255</v>
      </c>
      <c r="AC760" s="56"/>
      <c r="AD760" s="175">
        <v>863</v>
      </c>
      <c r="AE760" s="175">
        <v>0</v>
      </c>
      <c r="AF760" s="55"/>
      <c r="AG760" s="55"/>
      <c r="AH760" s="55"/>
      <c r="AI760" s="55"/>
      <c r="AJ760" s="55"/>
      <c r="AK760" s="55"/>
      <c r="AL760" s="55"/>
      <c r="AM760" s="57"/>
      <c r="AN760" s="57"/>
      <c r="AO760" s="57"/>
      <c r="AP760" s="57"/>
      <c r="AQ760" s="58"/>
      <c r="AR760" s="58"/>
      <c r="AS760" s="57"/>
      <c r="AT760" s="57"/>
      <c r="AU760" s="57"/>
      <c r="AV760" s="147"/>
      <c r="AW760" s="57"/>
      <c r="AX760" s="57">
        <v>0</v>
      </c>
      <c r="AY760" s="58"/>
      <c r="AZ760" s="58">
        <v>0</v>
      </c>
      <c r="BA760" s="74">
        <v>0</v>
      </c>
      <c r="BB760" s="58">
        <v>15828.55</v>
      </c>
      <c r="BC760" s="58">
        <v>12710.55</v>
      </c>
      <c r="BD760" s="252"/>
      <c r="BE760" s="170">
        <v>1161</v>
      </c>
      <c r="BF760" s="101" t="s">
        <v>2352</v>
      </c>
      <c r="BG760" s="158" t="s">
        <v>1261</v>
      </c>
      <c r="BH760" s="92" t="s">
        <v>273</v>
      </c>
      <c r="BI760" s="58">
        <v>2255</v>
      </c>
      <c r="BJ760" s="58">
        <v>2255</v>
      </c>
      <c r="BK760" s="58">
        <v>0</v>
      </c>
      <c r="BL760" s="158"/>
      <c r="BM760" s="59"/>
      <c r="BN760" s="60"/>
      <c r="BO760" s="60"/>
      <c r="BP760" s="59"/>
      <c r="BQ760" s="370">
        <v>18</v>
      </c>
      <c r="BR760" s="387" t="s">
        <v>676</v>
      </c>
      <c r="BS760" s="381" t="s">
        <v>51</v>
      </c>
      <c r="BT760" s="388" t="s">
        <v>2008</v>
      </c>
      <c r="BU760" s="388" t="s">
        <v>679</v>
      </c>
      <c r="BV760" s="388" t="s">
        <v>1581</v>
      </c>
      <c r="BW760" s="389" t="s">
        <v>680</v>
      </c>
      <c r="BX760" s="389" t="s">
        <v>306</v>
      </c>
      <c r="BY760" s="62"/>
      <c r="BZ760" s="495">
        <v>1371</v>
      </c>
      <c r="CA760" s="320" t="b">
        <f>EXACT(A760,CH760)</f>
        <v>1</v>
      </c>
      <c r="CB760" s="318" t="b">
        <f>EXACT(D760,CF760)</f>
        <v>1</v>
      </c>
      <c r="CC760" s="318" t="b">
        <f>EXACT(E760,CG760)</f>
        <v>1</v>
      </c>
      <c r="CD760" s="502">
        <f>+S759-BC759</f>
        <v>0</v>
      </c>
      <c r="CE760" s="17" t="s">
        <v>672</v>
      </c>
      <c r="CF760" s="157" t="s">
        <v>1261</v>
      </c>
      <c r="CG760" s="99" t="s">
        <v>273</v>
      </c>
      <c r="CH760" s="311">
        <v>3600800432257</v>
      </c>
      <c r="CI760" s="51"/>
      <c r="CL760" s="51"/>
      <c r="CM760" s="273"/>
      <c r="CO760" s="157"/>
    </row>
    <row r="761" spans="1:93">
      <c r="A761" s="452" t="s">
        <v>4481</v>
      </c>
      <c r="B761" s="83" t="s">
        <v>709</v>
      </c>
      <c r="C761" s="237" t="s">
        <v>672</v>
      </c>
      <c r="D761" s="86" t="s">
        <v>1263</v>
      </c>
      <c r="E761" s="92" t="s">
        <v>454</v>
      </c>
      <c r="F761" s="452" t="s">
        <v>4481</v>
      </c>
      <c r="G761" s="59" t="s">
        <v>1580</v>
      </c>
      <c r="H761" s="449" t="s">
        <v>1069</v>
      </c>
      <c r="I761" s="244">
        <v>22287.4</v>
      </c>
      <c r="J761" s="310">
        <v>0</v>
      </c>
      <c r="K761" s="81">
        <v>238.35</v>
      </c>
      <c r="L761" s="81">
        <v>0</v>
      </c>
      <c r="M761" s="85">
        <v>5084</v>
      </c>
      <c r="N761" s="81">
        <v>0</v>
      </c>
      <c r="O761" s="81">
        <v>0</v>
      </c>
      <c r="P761" s="85">
        <v>0</v>
      </c>
      <c r="Q761" s="81">
        <v>0</v>
      </c>
      <c r="R761" s="85">
        <v>11618</v>
      </c>
      <c r="S761" s="81">
        <v>15991.75</v>
      </c>
      <c r="T761" s="227" t="s">
        <v>1581</v>
      </c>
      <c r="U761" s="496">
        <v>1167</v>
      </c>
      <c r="V761" s="237" t="s">
        <v>672</v>
      </c>
      <c r="W761" s="86" t="s">
        <v>1263</v>
      </c>
      <c r="X761" s="92" t="s">
        <v>454</v>
      </c>
      <c r="Y761" s="262">
        <v>3600800444034</v>
      </c>
      <c r="Z761" s="228" t="s">
        <v>1581</v>
      </c>
      <c r="AA761" s="54">
        <v>11618</v>
      </c>
      <c r="AB761" s="55">
        <v>10555</v>
      </c>
      <c r="AC761" s="56"/>
      <c r="AD761" s="175">
        <v>863</v>
      </c>
      <c r="AE761" s="175"/>
      <c r="AF761" s="55"/>
      <c r="AG761" s="55"/>
      <c r="AH761" s="55"/>
      <c r="AI761" s="55">
        <v>200</v>
      </c>
      <c r="AJ761" s="55"/>
      <c r="AK761" s="55"/>
      <c r="AL761" s="55"/>
      <c r="AM761" s="57"/>
      <c r="AN761" s="57"/>
      <c r="AO761" s="57"/>
      <c r="AP761" s="57"/>
      <c r="AQ761" s="58"/>
      <c r="AR761" s="58"/>
      <c r="AS761" s="57"/>
      <c r="AT761" s="57"/>
      <c r="AU761" s="57"/>
      <c r="AV761" s="147"/>
      <c r="AW761" s="57"/>
      <c r="AX761" s="57">
        <v>0</v>
      </c>
      <c r="AY761" s="58"/>
      <c r="AZ761" s="58">
        <v>0</v>
      </c>
      <c r="BA761" s="74">
        <v>0</v>
      </c>
      <c r="BB761" s="58">
        <v>27609.75</v>
      </c>
      <c r="BC761" s="58">
        <v>15991.75</v>
      </c>
      <c r="BD761" s="252"/>
      <c r="BE761" s="170">
        <v>1168</v>
      </c>
      <c r="BF761" s="101" t="s">
        <v>2354</v>
      </c>
      <c r="BG761" s="158" t="s">
        <v>1263</v>
      </c>
      <c r="BH761" s="92" t="s">
        <v>454</v>
      </c>
      <c r="BI761" s="124">
        <v>10555</v>
      </c>
      <c r="BJ761" s="124">
        <v>10555</v>
      </c>
      <c r="BK761" s="124">
        <v>0</v>
      </c>
      <c r="BL761" s="158"/>
      <c r="BM761" s="59"/>
      <c r="BN761" s="60"/>
      <c r="BO761" s="60"/>
      <c r="BP761" s="48"/>
      <c r="BQ761" s="368" t="s">
        <v>1265</v>
      </c>
      <c r="BR761" s="380" t="s">
        <v>739</v>
      </c>
      <c r="BS761" s="381" t="s">
        <v>51</v>
      </c>
      <c r="BT761" s="382" t="s">
        <v>2008</v>
      </c>
      <c r="BU761" s="383" t="s">
        <v>679</v>
      </c>
      <c r="BV761" s="384" t="s">
        <v>1581</v>
      </c>
      <c r="BW761" s="384" t="s">
        <v>680</v>
      </c>
      <c r="BX761" s="385"/>
      <c r="BY761" s="61"/>
      <c r="BZ761" s="495">
        <v>825</v>
      </c>
      <c r="CA761" s="320" t="b">
        <f>EXACT(A761,CH761)</f>
        <v>1</v>
      </c>
      <c r="CB761" s="318" t="b">
        <f>EXACT(D761,CF761)</f>
        <v>1</v>
      </c>
      <c r="CC761" s="318" t="b">
        <f>EXACT(E761,CG761)</f>
        <v>1</v>
      </c>
      <c r="CD761" s="502">
        <f>+S760-BC760</f>
        <v>0</v>
      </c>
      <c r="CE761" s="17" t="s">
        <v>672</v>
      </c>
      <c r="CF761" s="17" t="s">
        <v>1263</v>
      </c>
      <c r="CG761" s="103" t="s">
        <v>454</v>
      </c>
      <c r="CH761" s="275">
        <v>3600800444034</v>
      </c>
    </row>
    <row r="762" spans="1:93">
      <c r="A762" s="452" t="s">
        <v>7797</v>
      </c>
      <c r="B762" s="83" t="s">
        <v>709</v>
      </c>
      <c r="C762" s="331" t="s">
        <v>672</v>
      </c>
      <c r="D762" s="332" t="s">
        <v>268</v>
      </c>
      <c r="E762" s="333" t="s">
        <v>7677</v>
      </c>
      <c r="F762" s="452" t="s">
        <v>7797</v>
      </c>
      <c r="G762" s="59" t="s">
        <v>1580</v>
      </c>
      <c r="H762" s="459" t="s">
        <v>7911</v>
      </c>
      <c r="I762" s="426">
        <v>47472</v>
      </c>
      <c r="J762" s="426">
        <v>0</v>
      </c>
      <c r="K762" s="426">
        <v>0</v>
      </c>
      <c r="L762" s="426">
        <v>0</v>
      </c>
      <c r="M762" s="427">
        <v>0</v>
      </c>
      <c r="N762" s="427">
        <v>0</v>
      </c>
      <c r="O762" s="426">
        <v>0</v>
      </c>
      <c r="P762" s="426">
        <v>1038.8599999999999</v>
      </c>
      <c r="Q762" s="426">
        <v>0</v>
      </c>
      <c r="R762" s="426">
        <v>31237</v>
      </c>
      <c r="S762" s="426">
        <v>13861.89</v>
      </c>
      <c r="T762" s="227" t="s">
        <v>1581</v>
      </c>
      <c r="U762" s="496">
        <v>522</v>
      </c>
      <c r="V762" s="331" t="s">
        <v>672</v>
      </c>
      <c r="W762" s="332" t="s">
        <v>268</v>
      </c>
      <c r="X762" s="333" t="s">
        <v>7677</v>
      </c>
      <c r="Y762" s="291" t="s">
        <v>7797</v>
      </c>
      <c r="Z762" s="228" t="s">
        <v>1581</v>
      </c>
      <c r="AA762" s="335">
        <v>33610.11</v>
      </c>
      <c r="AB762" s="335">
        <v>28950</v>
      </c>
      <c r="AC762" s="334"/>
      <c r="AD762" s="336">
        <v>863</v>
      </c>
      <c r="AE762" s="336">
        <v>424</v>
      </c>
      <c r="AF762" s="334"/>
      <c r="AG762" s="334"/>
      <c r="AH762" s="334"/>
      <c r="AI762" s="334">
        <v>1000</v>
      </c>
      <c r="AJ762" s="334"/>
      <c r="AK762" s="334"/>
      <c r="AL762" s="334"/>
      <c r="AM762" s="334"/>
      <c r="AN762" s="334"/>
      <c r="AO762" s="334">
        <v>0</v>
      </c>
      <c r="AP762" s="334"/>
      <c r="AQ762" s="334"/>
      <c r="AR762" s="334"/>
      <c r="AS762" s="334"/>
      <c r="AT762" s="334"/>
      <c r="AU762" s="334"/>
      <c r="AV762" s="337"/>
      <c r="AW762" s="334"/>
      <c r="AX762" s="334">
        <v>1334.25</v>
      </c>
      <c r="AY762" s="334"/>
      <c r="AZ762" s="334">
        <v>1038.8599999999999</v>
      </c>
      <c r="BA762" s="334">
        <v>0</v>
      </c>
      <c r="BB762" s="334">
        <v>47472</v>
      </c>
      <c r="BC762" s="334">
        <v>13861.89</v>
      </c>
      <c r="BD762" s="338"/>
      <c r="BE762" s="170">
        <v>523</v>
      </c>
      <c r="BF762" s="463" t="s">
        <v>8308</v>
      </c>
      <c r="BG762" s="332" t="s">
        <v>268</v>
      </c>
      <c r="BH762" s="333" t="s">
        <v>7677</v>
      </c>
      <c r="BI762" s="339">
        <v>28950</v>
      </c>
      <c r="BJ762" s="339">
        <v>28950</v>
      </c>
      <c r="BK762" s="339">
        <v>0</v>
      </c>
      <c r="BL762" s="332"/>
      <c r="BM762" s="334"/>
      <c r="BN762" s="334"/>
      <c r="BO762" s="334"/>
      <c r="BP762" s="334"/>
      <c r="BQ762" s="374" t="s">
        <v>8087</v>
      </c>
      <c r="BR762" s="402">
        <v>2</v>
      </c>
      <c r="BS762" s="403"/>
      <c r="BT762" s="404" t="s">
        <v>2008</v>
      </c>
      <c r="BU762" s="404" t="s">
        <v>945</v>
      </c>
      <c r="BV762" s="404" t="s">
        <v>128</v>
      </c>
      <c r="BW762" s="405">
        <v>60160</v>
      </c>
      <c r="BX762" s="405" t="s">
        <v>8088</v>
      </c>
      <c r="BY762" s="340"/>
      <c r="BZ762" s="495">
        <v>1159</v>
      </c>
      <c r="CA762" s="320" t="b">
        <f>EXACT(A762,CH762)</f>
        <v>1</v>
      </c>
      <c r="CB762" s="318" t="b">
        <f>EXACT(D762,CF762)</f>
        <v>1</v>
      </c>
      <c r="CC762" s="318" t="b">
        <f>EXACT(E762,CG762)</f>
        <v>1</v>
      </c>
      <c r="CD762" s="502">
        <f>+S761-BC761</f>
        <v>0</v>
      </c>
      <c r="CE762" s="17" t="s">
        <v>672</v>
      </c>
      <c r="CF762" s="157" t="s">
        <v>268</v>
      </c>
      <c r="CG762" s="99" t="s">
        <v>7677</v>
      </c>
      <c r="CH762" s="311" t="s">
        <v>7797</v>
      </c>
      <c r="CJ762" s="51"/>
      <c r="CM762" s="273"/>
    </row>
    <row r="763" spans="1:93">
      <c r="A763" s="451" t="s">
        <v>5485</v>
      </c>
      <c r="B763" s="83" t="s">
        <v>709</v>
      </c>
      <c r="C763" s="129" t="s">
        <v>672</v>
      </c>
      <c r="D763" s="158" t="s">
        <v>5483</v>
      </c>
      <c r="E763" s="92" t="s">
        <v>5484</v>
      </c>
      <c r="F763" s="451" t="s">
        <v>5485</v>
      </c>
      <c r="G763" s="59" t="s">
        <v>1580</v>
      </c>
      <c r="H763" s="449" t="s">
        <v>5486</v>
      </c>
      <c r="I763" s="234">
        <v>36551.08</v>
      </c>
      <c r="J763" s="234">
        <v>0</v>
      </c>
      <c r="K763" s="234">
        <v>0</v>
      </c>
      <c r="L763" s="234">
        <v>0</v>
      </c>
      <c r="M763" s="85">
        <v>0</v>
      </c>
      <c r="N763" s="85">
        <v>0</v>
      </c>
      <c r="O763" s="234">
        <v>0</v>
      </c>
      <c r="P763" s="234">
        <v>535.88</v>
      </c>
      <c r="Q763" s="234">
        <v>0</v>
      </c>
      <c r="R763" s="234">
        <v>19000</v>
      </c>
      <c r="S763" s="234">
        <v>11515.2</v>
      </c>
      <c r="T763" s="227" t="s">
        <v>1581</v>
      </c>
      <c r="U763" s="496">
        <v>1162</v>
      </c>
      <c r="V763" s="129" t="s">
        <v>672</v>
      </c>
      <c r="W763" s="158" t="s">
        <v>5483</v>
      </c>
      <c r="X763" s="92" t="s">
        <v>5484</v>
      </c>
      <c r="Y763" s="262">
        <v>3600800444689</v>
      </c>
      <c r="Z763" s="228" t="s">
        <v>1581</v>
      </c>
      <c r="AA763" s="266">
        <v>25035.88</v>
      </c>
      <c r="AB763" s="66">
        <v>19000</v>
      </c>
      <c r="AC763" s="65"/>
      <c r="AD763" s="266"/>
      <c r="AE763" s="266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>
        <v>0</v>
      </c>
      <c r="AP763" s="65"/>
      <c r="AQ763" s="66"/>
      <c r="AR763" s="66"/>
      <c r="AS763" s="65"/>
      <c r="AT763" s="65"/>
      <c r="AU763" s="65"/>
      <c r="AV763" s="148"/>
      <c r="AW763" s="65"/>
      <c r="AX763" s="65">
        <v>5500</v>
      </c>
      <c r="AY763" s="66"/>
      <c r="AZ763" s="66">
        <v>535.88</v>
      </c>
      <c r="BA763" s="74">
        <v>0</v>
      </c>
      <c r="BB763" s="66">
        <v>36551.08</v>
      </c>
      <c r="BC763" s="66">
        <v>11515.2</v>
      </c>
      <c r="BD763" s="252"/>
      <c r="BE763" s="170">
        <v>1163</v>
      </c>
      <c r="BF763" s="101" t="s">
        <v>5642</v>
      </c>
      <c r="BG763" s="158" t="s">
        <v>5483</v>
      </c>
      <c r="BH763" s="92" t="s">
        <v>5484</v>
      </c>
      <c r="BI763" s="169">
        <v>25680</v>
      </c>
      <c r="BJ763" s="124">
        <v>19000</v>
      </c>
      <c r="BK763" s="124">
        <v>6680</v>
      </c>
      <c r="BL763" s="158"/>
      <c r="BM763" s="48"/>
      <c r="BN763" s="67"/>
      <c r="BO763" s="67"/>
      <c r="BP763" s="59"/>
      <c r="BQ763" s="370" t="s">
        <v>5833</v>
      </c>
      <c r="BR763" s="387" t="s">
        <v>716</v>
      </c>
      <c r="BS763" s="381" t="s">
        <v>51</v>
      </c>
      <c r="BT763" s="388" t="s">
        <v>741</v>
      </c>
      <c r="BU763" s="388" t="s">
        <v>679</v>
      </c>
      <c r="BV763" s="388" t="s">
        <v>1581</v>
      </c>
      <c r="BW763" s="389">
        <v>60160</v>
      </c>
      <c r="BX763" s="389" t="s">
        <v>5834</v>
      </c>
      <c r="BY763" s="84"/>
      <c r="BZ763" s="475">
        <v>1166</v>
      </c>
      <c r="CA763" s="320" t="b">
        <f>EXACT(A763,CH763)</f>
        <v>1</v>
      </c>
      <c r="CB763" s="318" t="b">
        <f>EXACT(D763,CF763)</f>
        <v>1</v>
      </c>
      <c r="CC763" s="318" t="b">
        <f>EXACT(E763,CG763)</f>
        <v>1</v>
      </c>
      <c r="CD763" s="502">
        <f>+S762-BC762</f>
        <v>0</v>
      </c>
      <c r="CE763" s="17" t="s">
        <v>672</v>
      </c>
      <c r="CF763" s="90" t="s">
        <v>5483</v>
      </c>
      <c r="CG763" s="103" t="s">
        <v>5484</v>
      </c>
      <c r="CH763" s="275">
        <v>3600800444689</v>
      </c>
      <c r="CI763" s="51"/>
      <c r="CM763" s="273"/>
      <c r="CO763" s="158"/>
    </row>
    <row r="764" spans="1:93">
      <c r="A764" s="452" t="s">
        <v>6072</v>
      </c>
      <c r="B764" s="83" t="s">
        <v>709</v>
      </c>
      <c r="C764" s="237" t="s">
        <v>686</v>
      </c>
      <c r="D764" s="86" t="s">
        <v>6070</v>
      </c>
      <c r="E764" s="92" t="s">
        <v>6071</v>
      </c>
      <c r="F764" s="452" t="s">
        <v>6072</v>
      </c>
      <c r="G764" s="59" t="s">
        <v>1580</v>
      </c>
      <c r="H764" s="283" t="s">
        <v>6647</v>
      </c>
      <c r="I764" s="244">
        <v>39923</v>
      </c>
      <c r="J764" s="310">
        <v>0</v>
      </c>
      <c r="K764" s="81">
        <v>0</v>
      </c>
      <c r="L764" s="81">
        <v>0</v>
      </c>
      <c r="M764" s="85">
        <v>0</v>
      </c>
      <c r="N764" s="81">
        <v>0</v>
      </c>
      <c r="O764" s="81">
        <v>0</v>
      </c>
      <c r="P764" s="85">
        <v>79.48</v>
      </c>
      <c r="Q764" s="81">
        <v>0</v>
      </c>
      <c r="R764" s="85">
        <v>17987.599999999999</v>
      </c>
      <c r="S764" s="81">
        <v>15225.920000000002</v>
      </c>
      <c r="T764" s="227" t="s">
        <v>1581</v>
      </c>
      <c r="U764" s="496">
        <v>184</v>
      </c>
      <c r="V764" s="237" t="s">
        <v>686</v>
      </c>
      <c r="W764" s="86" t="s">
        <v>6070</v>
      </c>
      <c r="X764" s="92" t="s">
        <v>6071</v>
      </c>
      <c r="Y764" s="261">
        <v>3600800445553</v>
      </c>
      <c r="Z764" s="228" t="s">
        <v>1581</v>
      </c>
      <c r="AA764" s="266">
        <v>24697.079999999998</v>
      </c>
      <c r="AB764" s="65">
        <v>15000</v>
      </c>
      <c r="AC764" s="65"/>
      <c r="AD764" s="65">
        <v>863</v>
      </c>
      <c r="AE764" s="65">
        <v>424</v>
      </c>
      <c r="AF764" s="65">
        <v>700.6</v>
      </c>
      <c r="AG764" s="65"/>
      <c r="AH764" s="65"/>
      <c r="AI764" s="65">
        <v>1000</v>
      </c>
      <c r="AJ764" s="65"/>
      <c r="AK764" s="65"/>
      <c r="AL764" s="65"/>
      <c r="AM764" s="65"/>
      <c r="AN764" s="65"/>
      <c r="AO764" s="65">
        <v>0</v>
      </c>
      <c r="AP764" s="65"/>
      <c r="AQ764" s="65"/>
      <c r="AR764" s="65"/>
      <c r="AS764" s="65"/>
      <c r="AT764" s="65"/>
      <c r="AU764" s="65"/>
      <c r="AV764" s="148"/>
      <c r="AW764" s="65"/>
      <c r="AX764" s="65">
        <v>6630</v>
      </c>
      <c r="AY764" s="65"/>
      <c r="AZ764" s="65">
        <v>79.48</v>
      </c>
      <c r="BA764" s="57">
        <v>0</v>
      </c>
      <c r="BB764" s="65">
        <v>39923</v>
      </c>
      <c r="BC764" s="65">
        <v>15225.920000000002</v>
      </c>
      <c r="BD764" s="260"/>
      <c r="BE764" s="170">
        <v>184</v>
      </c>
      <c r="BF764" s="163" t="s">
        <v>6388</v>
      </c>
      <c r="BG764" s="86" t="s">
        <v>6070</v>
      </c>
      <c r="BH764" s="86" t="s">
        <v>6071</v>
      </c>
      <c r="BI764" s="171">
        <v>30770.91</v>
      </c>
      <c r="BJ764" s="172">
        <v>15000</v>
      </c>
      <c r="BK764" s="171">
        <v>15770.91</v>
      </c>
      <c r="BL764" s="86"/>
      <c r="BM764" s="48"/>
      <c r="BN764" s="67"/>
      <c r="BO764" s="67"/>
      <c r="BP764" s="48"/>
      <c r="BQ764" s="368" t="s">
        <v>6584</v>
      </c>
      <c r="BR764" s="380" t="s">
        <v>689</v>
      </c>
      <c r="BS764" s="381" t="s">
        <v>709</v>
      </c>
      <c r="BT764" s="382" t="s">
        <v>2008</v>
      </c>
      <c r="BU764" s="383" t="s">
        <v>679</v>
      </c>
      <c r="BV764" s="384" t="s">
        <v>1581</v>
      </c>
      <c r="BW764" s="384">
        <v>60160</v>
      </c>
      <c r="BX764" s="385" t="s">
        <v>6585</v>
      </c>
      <c r="BZ764" s="495">
        <v>523</v>
      </c>
      <c r="CA764" s="320" t="b">
        <f>EXACT(A764,CH764)</f>
        <v>1</v>
      </c>
      <c r="CB764" s="318" t="b">
        <f>EXACT(D764,CF764)</f>
        <v>1</v>
      </c>
      <c r="CC764" s="318" t="b">
        <f>EXACT(E764,CG764)</f>
        <v>1</v>
      </c>
      <c r="CD764" s="502">
        <f>+S764-BC764</f>
        <v>0</v>
      </c>
      <c r="CE764" s="51" t="s">
        <v>686</v>
      </c>
      <c r="CF764" s="157" t="s">
        <v>6070</v>
      </c>
      <c r="CG764" s="99" t="s">
        <v>6071</v>
      </c>
      <c r="CH764" s="311">
        <v>3600800445553</v>
      </c>
      <c r="CJ764" s="51"/>
      <c r="CL764" s="51"/>
      <c r="CM764" s="273"/>
      <c r="CO764" s="157"/>
    </row>
    <row r="765" spans="1:93">
      <c r="A765" s="452" t="s">
        <v>4620</v>
      </c>
      <c r="B765" s="83" t="s">
        <v>709</v>
      </c>
      <c r="C765" s="129" t="s">
        <v>672</v>
      </c>
      <c r="D765" s="158" t="s">
        <v>203</v>
      </c>
      <c r="E765" s="92" t="s">
        <v>2006</v>
      </c>
      <c r="F765" s="452" t="s">
        <v>4620</v>
      </c>
      <c r="G765" s="59" t="s">
        <v>1580</v>
      </c>
      <c r="H765" s="449" t="s">
        <v>1031</v>
      </c>
      <c r="I765" s="234">
        <v>37960</v>
      </c>
      <c r="J765" s="234">
        <v>0</v>
      </c>
      <c r="K765" s="234">
        <v>157.58000000000001</v>
      </c>
      <c r="L765" s="234">
        <v>0</v>
      </c>
      <c r="M765" s="85">
        <v>2568</v>
      </c>
      <c r="N765" s="85">
        <v>0</v>
      </c>
      <c r="O765" s="234">
        <v>0</v>
      </c>
      <c r="P765" s="234">
        <v>0</v>
      </c>
      <c r="Q765" s="234">
        <v>0</v>
      </c>
      <c r="R765" s="234">
        <v>27938</v>
      </c>
      <c r="S765" s="234">
        <v>12747.580000000002</v>
      </c>
      <c r="T765" s="227" t="s">
        <v>1581</v>
      </c>
      <c r="U765" s="496">
        <v>1037</v>
      </c>
      <c r="V765" s="129" t="s">
        <v>672</v>
      </c>
      <c r="W765" s="158" t="s">
        <v>203</v>
      </c>
      <c r="X765" s="92" t="s">
        <v>2006</v>
      </c>
      <c r="Y765" s="262">
        <v>3600800454889</v>
      </c>
      <c r="Z765" s="228" t="s">
        <v>1581</v>
      </c>
      <c r="AA765" s="266">
        <v>27938</v>
      </c>
      <c r="AB765" s="66">
        <v>24000</v>
      </c>
      <c r="AC765" s="65"/>
      <c r="AD765" s="266">
        <v>863</v>
      </c>
      <c r="AE765" s="266"/>
      <c r="AF765" s="65">
        <v>0</v>
      </c>
      <c r="AG765" s="65"/>
      <c r="AH765" s="65"/>
      <c r="AI765" s="65">
        <v>3075</v>
      </c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148"/>
      <c r="AW765" s="65"/>
      <c r="AX765" s="65">
        <v>0</v>
      </c>
      <c r="AY765" s="65"/>
      <c r="AZ765" s="66">
        <v>0</v>
      </c>
      <c r="BA765" s="74">
        <v>0</v>
      </c>
      <c r="BB765" s="66">
        <v>40685.58</v>
      </c>
      <c r="BC765" s="66">
        <v>12747.580000000002</v>
      </c>
      <c r="BD765" s="252"/>
      <c r="BE765" s="170">
        <v>1038</v>
      </c>
      <c r="BF765" s="101" t="s">
        <v>2313</v>
      </c>
      <c r="BG765" s="158" t="s">
        <v>203</v>
      </c>
      <c r="BH765" s="92" t="s">
        <v>2006</v>
      </c>
      <c r="BI765" s="169">
        <v>27365</v>
      </c>
      <c r="BJ765" s="124">
        <v>24000</v>
      </c>
      <c r="BK765" s="124">
        <v>3365</v>
      </c>
      <c r="BL765" s="158"/>
      <c r="BM765" s="48"/>
      <c r="BN765" s="67"/>
      <c r="BO765" s="67"/>
      <c r="BP765" s="59"/>
      <c r="BQ765" s="370" t="s">
        <v>758</v>
      </c>
      <c r="BR765" s="387" t="s">
        <v>698</v>
      </c>
      <c r="BS765" s="381" t="s">
        <v>51</v>
      </c>
      <c r="BT765" s="388" t="s">
        <v>2008</v>
      </c>
      <c r="BU765" s="388" t="s">
        <v>679</v>
      </c>
      <c r="BV765" s="388" t="s">
        <v>1581</v>
      </c>
      <c r="BW765" s="389">
        <v>60160</v>
      </c>
      <c r="BX765" s="385" t="s">
        <v>1324</v>
      </c>
      <c r="BY765" s="23"/>
      <c r="BZ765" s="495">
        <v>1161</v>
      </c>
      <c r="CA765" s="320" t="b">
        <f>EXACT(A765,CH765)</f>
        <v>1</v>
      </c>
      <c r="CB765" s="318" t="b">
        <f>EXACT(D765,CF765)</f>
        <v>1</v>
      </c>
      <c r="CC765" s="318" t="b">
        <f>EXACT(E765,CG765)</f>
        <v>1</v>
      </c>
      <c r="CD765" s="502">
        <f>+S764-BC764</f>
        <v>0</v>
      </c>
      <c r="CE765" s="17" t="s">
        <v>672</v>
      </c>
      <c r="CF765" s="157" t="s">
        <v>203</v>
      </c>
      <c r="CG765" s="103" t="s">
        <v>2006</v>
      </c>
      <c r="CH765" s="311">
        <v>3600800454889</v>
      </c>
      <c r="CI765" s="51"/>
      <c r="CM765" s="273"/>
      <c r="CO765" s="157"/>
    </row>
    <row r="766" spans="1:93">
      <c r="A766" s="452" t="s">
        <v>4866</v>
      </c>
      <c r="B766" s="83" t="s">
        <v>709</v>
      </c>
      <c r="C766" s="129" t="s">
        <v>695</v>
      </c>
      <c r="D766" s="158" t="s">
        <v>2045</v>
      </c>
      <c r="E766" s="92" t="s">
        <v>2046</v>
      </c>
      <c r="F766" s="452" t="s">
        <v>4866</v>
      </c>
      <c r="G766" s="59" t="s">
        <v>1580</v>
      </c>
      <c r="H766" s="449" t="s">
        <v>1791</v>
      </c>
      <c r="I766" s="234">
        <v>21036.71</v>
      </c>
      <c r="J766" s="234">
        <v>0</v>
      </c>
      <c r="K766" s="234">
        <v>64.349999999999994</v>
      </c>
      <c r="L766" s="234">
        <v>0</v>
      </c>
      <c r="M766" s="85">
        <v>1934</v>
      </c>
      <c r="N766" s="85">
        <v>0</v>
      </c>
      <c r="O766" s="234">
        <v>0</v>
      </c>
      <c r="P766" s="234">
        <v>0</v>
      </c>
      <c r="Q766" s="234">
        <v>0</v>
      </c>
      <c r="R766" s="234">
        <v>1498</v>
      </c>
      <c r="S766" s="234">
        <v>21537.059999999998</v>
      </c>
      <c r="T766" s="227" t="s">
        <v>1581</v>
      </c>
      <c r="U766" s="496">
        <v>382</v>
      </c>
      <c r="V766" s="129" t="s">
        <v>695</v>
      </c>
      <c r="W766" s="158" t="s">
        <v>2045</v>
      </c>
      <c r="X766" s="92" t="s">
        <v>2046</v>
      </c>
      <c r="Y766" s="262">
        <v>3600800470141</v>
      </c>
      <c r="Z766" s="228" t="s">
        <v>1581</v>
      </c>
      <c r="AA766" s="266">
        <v>1498</v>
      </c>
      <c r="AB766" s="66">
        <v>0</v>
      </c>
      <c r="AC766" s="65"/>
      <c r="AD766" s="266">
        <v>863</v>
      </c>
      <c r="AE766" s="266"/>
      <c r="AF766" s="65">
        <v>435</v>
      </c>
      <c r="AG766" s="65"/>
      <c r="AH766" s="65"/>
      <c r="AI766" s="65">
        <v>200</v>
      </c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148"/>
      <c r="AW766" s="65"/>
      <c r="AX766" s="65">
        <v>0</v>
      </c>
      <c r="AY766" s="66"/>
      <c r="AZ766" s="66">
        <v>0</v>
      </c>
      <c r="BA766" s="74">
        <v>0</v>
      </c>
      <c r="BB766" s="66">
        <v>23035.059999999998</v>
      </c>
      <c r="BC766" s="66">
        <v>21537.059999999998</v>
      </c>
      <c r="BD766" s="252"/>
      <c r="BE766" s="170">
        <v>383</v>
      </c>
      <c r="BF766" s="101" t="s">
        <v>7038</v>
      </c>
      <c r="BG766" s="158" t="s">
        <v>2045</v>
      </c>
      <c r="BH766" s="92" t="s">
        <v>2046</v>
      </c>
      <c r="BI766" s="169">
        <v>0</v>
      </c>
      <c r="BJ766" s="124">
        <v>0</v>
      </c>
      <c r="BK766" s="124">
        <v>0</v>
      </c>
      <c r="BL766" s="158"/>
      <c r="BM766" s="48"/>
      <c r="BN766" s="67"/>
      <c r="BO766" s="67"/>
      <c r="BP766" s="48"/>
      <c r="BQ766" s="368" t="s">
        <v>1461</v>
      </c>
      <c r="BR766" s="380" t="s">
        <v>720</v>
      </c>
      <c r="BS766" s="381" t="s">
        <v>709</v>
      </c>
      <c r="BT766" s="382" t="s">
        <v>679</v>
      </c>
      <c r="BU766" s="383" t="s">
        <v>679</v>
      </c>
      <c r="BV766" s="384" t="s">
        <v>1581</v>
      </c>
      <c r="BW766" s="384">
        <v>60160</v>
      </c>
      <c r="BX766" s="385" t="s">
        <v>1462</v>
      </c>
      <c r="BY766" s="62"/>
      <c r="BZ766" s="475">
        <v>184</v>
      </c>
      <c r="CA766" s="320" t="b">
        <f>EXACT(A766,CH766)</f>
        <v>1</v>
      </c>
      <c r="CB766" s="318" t="b">
        <f>EXACT(D766,CF766)</f>
        <v>1</v>
      </c>
      <c r="CC766" s="318" t="b">
        <f>EXACT(E766,CG766)</f>
        <v>1</v>
      </c>
      <c r="CD766" s="502">
        <f>+S765-BC765</f>
        <v>0</v>
      </c>
      <c r="CE766" s="17" t="s">
        <v>695</v>
      </c>
      <c r="CF766" s="17" t="s">
        <v>2045</v>
      </c>
      <c r="CG766" s="103" t="s">
        <v>2046</v>
      </c>
      <c r="CH766" s="275">
        <v>3600800470141</v>
      </c>
      <c r="CI766" s="51"/>
      <c r="CM766" s="273"/>
      <c r="CO766" s="157"/>
    </row>
    <row r="767" spans="1:93">
      <c r="A767" s="452" t="s">
        <v>7838</v>
      </c>
      <c r="B767" s="83" t="s">
        <v>709</v>
      </c>
      <c r="C767" s="158" t="s">
        <v>672</v>
      </c>
      <c r="D767" s="158" t="s">
        <v>7729</v>
      </c>
      <c r="E767" s="92" t="s">
        <v>5453</v>
      </c>
      <c r="F767" s="452" t="s">
        <v>7838</v>
      </c>
      <c r="G767" s="59" t="s">
        <v>1580</v>
      </c>
      <c r="H767" s="449" t="s">
        <v>7955</v>
      </c>
      <c r="I767" s="234">
        <v>41488.400000000001</v>
      </c>
      <c r="J767" s="234">
        <v>0</v>
      </c>
      <c r="K767" s="234">
        <v>0</v>
      </c>
      <c r="L767" s="234">
        <v>0</v>
      </c>
      <c r="M767" s="85">
        <v>0</v>
      </c>
      <c r="N767" s="85">
        <v>0</v>
      </c>
      <c r="O767" s="234">
        <v>0</v>
      </c>
      <c r="P767" s="234">
        <v>940.5</v>
      </c>
      <c r="Q767" s="234">
        <v>0</v>
      </c>
      <c r="R767" s="234">
        <v>27977.9</v>
      </c>
      <c r="S767" s="234">
        <v>7877.43</v>
      </c>
      <c r="T767" s="227" t="s">
        <v>1581</v>
      </c>
      <c r="U767" s="496">
        <v>1007</v>
      </c>
      <c r="V767" s="158" t="s">
        <v>672</v>
      </c>
      <c r="W767" s="158" t="s">
        <v>7729</v>
      </c>
      <c r="X767" s="92" t="s">
        <v>5453</v>
      </c>
      <c r="Y767" s="262" t="s">
        <v>7838</v>
      </c>
      <c r="Z767" s="228" t="s">
        <v>1581</v>
      </c>
      <c r="AA767" s="266">
        <v>33610.97</v>
      </c>
      <c r="AB767" s="66">
        <v>22190.9</v>
      </c>
      <c r="AC767" s="65"/>
      <c r="AD767" s="266">
        <v>863</v>
      </c>
      <c r="AE767" s="266">
        <v>424</v>
      </c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>
        <v>4500</v>
      </c>
      <c r="AU767" s="65"/>
      <c r="AV767" s="148"/>
      <c r="AW767" s="65"/>
      <c r="AX767" s="65">
        <v>4692.57</v>
      </c>
      <c r="AY767" s="66"/>
      <c r="AZ767" s="66">
        <v>940.5</v>
      </c>
      <c r="BA767" s="74">
        <v>0</v>
      </c>
      <c r="BB767" s="66">
        <v>41488.400000000001</v>
      </c>
      <c r="BC767" s="66">
        <v>7877.43</v>
      </c>
      <c r="BD767" s="252"/>
      <c r="BE767" s="170">
        <v>1008</v>
      </c>
      <c r="BF767" s="101" t="s">
        <v>8351</v>
      </c>
      <c r="BG767" s="158" t="s">
        <v>7729</v>
      </c>
      <c r="BH767" s="92" t="s">
        <v>5453</v>
      </c>
      <c r="BI767" s="169">
        <v>22190.9</v>
      </c>
      <c r="BJ767" s="124">
        <v>22190.9</v>
      </c>
      <c r="BK767" s="124">
        <v>0</v>
      </c>
      <c r="BL767" s="158"/>
      <c r="BM767" s="48"/>
      <c r="BN767" s="67"/>
      <c r="BO767" s="67"/>
      <c r="BP767" s="59"/>
      <c r="BQ767" s="370" t="s">
        <v>8112</v>
      </c>
      <c r="BR767" s="387">
        <v>18</v>
      </c>
      <c r="BS767" s="381"/>
      <c r="BT767" s="388" t="s">
        <v>702</v>
      </c>
      <c r="BU767" s="388" t="s">
        <v>702</v>
      </c>
      <c r="BV767" s="388" t="s">
        <v>1581</v>
      </c>
      <c r="BW767" s="389" t="s">
        <v>703</v>
      </c>
      <c r="BX767" s="389" t="s">
        <v>8113</v>
      </c>
      <c r="BZ767" s="495">
        <v>1037</v>
      </c>
      <c r="CA767" s="320" t="b">
        <f>EXACT(A767,CH767)</f>
        <v>1</v>
      </c>
      <c r="CB767" s="318" t="b">
        <f>EXACT(D767,CF767)</f>
        <v>1</v>
      </c>
      <c r="CC767" s="318" t="b">
        <f>EXACT(E767,CG767)</f>
        <v>1</v>
      </c>
      <c r="CD767" s="502">
        <f>+S766-BC766</f>
        <v>0</v>
      </c>
      <c r="CE767" s="51" t="s">
        <v>672</v>
      </c>
      <c r="CF767" s="157" t="s">
        <v>7729</v>
      </c>
      <c r="CG767" s="99" t="s">
        <v>5453</v>
      </c>
      <c r="CH767" s="311" t="s">
        <v>7838</v>
      </c>
      <c r="CJ767" s="51"/>
      <c r="CL767" s="51"/>
      <c r="CM767" s="273"/>
      <c r="CO767" s="157"/>
    </row>
    <row r="768" spans="1:93">
      <c r="A768" s="451" t="s">
        <v>5226</v>
      </c>
      <c r="B768" s="83" t="s">
        <v>709</v>
      </c>
      <c r="C768" s="238" t="s">
        <v>686</v>
      </c>
      <c r="D768" s="239" t="s">
        <v>3001</v>
      </c>
      <c r="E768" s="240" t="s">
        <v>5225</v>
      </c>
      <c r="F768" s="451" t="s">
        <v>5226</v>
      </c>
      <c r="G768" s="59" t="s">
        <v>1580</v>
      </c>
      <c r="H768" s="449" t="s">
        <v>5227</v>
      </c>
      <c r="I768" s="418">
        <v>30841.42</v>
      </c>
      <c r="J768" s="418">
        <v>0</v>
      </c>
      <c r="K768" s="418">
        <v>0</v>
      </c>
      <c r="L768" s="418">
        <v>0</v>
      </c>
      <c r="M768" s="419">
        <v>0</v>
      </c>
      <c r="N768" s="419">
        <v>0</v>
      </c>
      <c r="O768" s="418">
        <v>0</v>
      </c>
      <c r="P768" s="418">
        <v>0</v>
      </c>
      <c r="Q768" s="418">
        <v>0</v>
      </c>
      <c r="R768" s="418">
        <v>23563</v>
      </c>
      <c r="S768" s="418">
        <v>6779.7899999999972</v>
      </c>
      <c r="T768" s="227" t="s">
        <v>1581</v>
      </c>
      <c r="U768" s="496">
        <v>276</v>
      </c>
      <c r="V768" s="238" t="s">
        <v>686</v>
      </c>
      <c r="W768" s="239" t="s">
        <v>3001</v>
      </c>
      <c r="X768" s="240" t="s">
        <v>5225</v>
      </c>
      <c r="Y768" s="262">
        <v>3600800476998</v>
      </c>
      <c r="Z768" s="228" t="s">
        <v>1581</v>
      </c>
      <c r="AA768" s="266">
        <v>24061.63</v>
      </c>
      <c r="AB768" s="66">
        <v>22700</v>
      </c>
      <c r="AC768" s="65"/>
      <c r="AD768" s="266">
        <v>863</v>
      </c>
      <c r="AE768" s="266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>
        <v>0</v>
      </c>
      <c r="AP768" s="65"/>
      <c r="AQ768" s="65"/>
      <c r="AR768" s="65"/>
      <c r="AS768" s="65"/>
      <c r="AT768" s="65"/>
      <c r="AU768" s="65"/>
      <c r="AV768" s="148"/>
      <c r="AW768" s="65"/>
      <c r="AX768" s="65">
        <v>498.63</v>
      </c>
      <c r="AY768" s="66"/>
      <c r="AZ768" s="66">
        <v>0</v>
      </c>
      <c r="BA768" s="74">
        <v>0</v>
      </c>
      <c r="BB768" s="66">
        <v>30841.42</v>
      </c>
      <c r="BC768" s="66">
        <v>6779.7899999999972</v>
      </c>
      <c r="BD768" s="252"/>
      <c r="BE768" s="170">
        <v>277</v>
      </c>
      <c r="BF768" s="101" t="s">
        <v>5562</v>
      </c>
      <c r="BG768" s="158" t="s">
        <v>3001</v>
      </c>
      <c r="BH768" s="92" t="s">
        <v>5225</v>
      </c>
      <c r="BI768" s="169">
        <v>22700</v>
      </c>
      <c r="BJ768" s="124">
        <v>22700</v>
      </c>
      <c r="BK768" s="124">
        <v>0</v>
      </c>
      <c r="BL768" s="158"/>
      <c r="BM768" s="48"/>
      <c r="BN768" s="67"/>
      <c r="BO768" s="67"/>
      <c r="BP768" s="48"/>
      <c r="BQ768" s="368" t="s">
        <v>5693</v>
      </c>
      <c r="BR768" s="380" t="s">
        <v>720</v>
      </c>
      <c r="BS768" s="381" t="s">
        <v>709</v>
      </c>
      <c r="BT768" s="382" t="s">
        <v>679</v>
      </c>
      <c r="BU768" s="383" t="s">
        <v>679</v>
      </c>
      <c r="BV768" s="384" t="s">
        <v>1581</v>
      </c>
      <c r="BW768" s="384">
        <v>60160</v>
      </c>
      <c r="BX768" s="385" t="s">
        <v>5694</v>
      </c>
      <c r="BZ768" s="495">
        <v>383</v>
      </c>
      <c r="CA768" s="320" t="b">
        <f>EXACT(A768,CH768)</f>
        <v>1</v>
      </c>
      <c r="CB768" s="318" t="b">
        <f>EXACT(D768,CF768)</f>
        <v>1</v>
      </c>
      <c r="CC768" s="318" t="b">
        <f>EXACT(E768,CG768)</f>
        <v>1</v>
      </c>
      <c r="CD768" s="502">
        <f>+S767-BC767</f>
        <v>0</v>
      </c>
      <c r="CE768" s="51" t="s">
        <v>686</v>
      </c>
      <c r="CF768" s="157" t="s">
        <v>3001</v>
      </c>
      <c r="CG768" s="99" t="s">
        <v>5225</v>
      </c>
      <c r="CH768" s="311">
        <v>3600800476998</v>
      </c>
      <c r="CJ768" s="51"/>
      <c r="CM768" s="273"/>
      <c r="CO768" s="157"/>
    </row>
    <row r="769" spans="1:93">
      <c r="A769" s="452" t="s">
        <v>4530</v>
      </c>
      <c r="B769" s="83" t="s">
        <v>709</v>
      </c>
      <c r="C769" s="129" t="s">
        <v>672</v>
      </c>
      <c r="D769" s="158" t="s">
        <v>2005</v>
      </c>
      <c r="E769" s="92" t="s">
        <v>2006</v>
      </c>
      <c r="F769" s="452" t="s">
        <v>4530</v>
      </c>
      <c r="G769" s="59" t="s">
        <v>1580</v>
      </c>
      <c r="H769" s="449" t="s">
        <v>1761</v>
      </c>
      <c r="I769" s="234">
        <v>12499.2</v>
      </c>
      <c r="J769" s="234">
        <v>0</v>
      </c>
      <c r="K769" s="234">
        <v>101.25</v>
      </c>
      <c r="L769" s="234">
        <v>0</v>
      </c>
      <c r="M769" s="85">
        <v>2421</v>
      </c>
      <c r="N769" s="85">
        <v>3124.8</v>
      </c>
      <c r="O769" s="234">
        <v>0</v>
      </c>
      <c r="P769" s="234">
        <v>0</v>
      </c>
      <c r="Q769" s="234">
        <v>0</v>
      </c>
      <c r="R769" s="234">
        <v>12347</v>
      </c>
      <c r="S769" s="234">
        <v>5799.25</v>
      </c>
      <c r="T769" s="227" t="s">
        <v>1581</v>
      </c>
      <c r="U769" s="496">
        <v>187</v>
      </c>
      <c r="V769" s="129" t="s">
        <v>672</v>
      </c>
      <c r="W769" s="158" t="s">
        <v>2005</v>
      </c>
      <c r="X769" s="92" t="s">
        <v>2006</v>
      </c>
      <c r="Y769" s="261">
        <v>3600800477838</v>
      </c>
      <c r="Z769" s="228" t="s">
        <v>1581</v>
      </c>
      <c r="AA769" s="266">
        <v>12347</v>
      </c>
      <c r="AB769" s="65">
        <v>11060</v>
      </c>
      <c r="AC769" s="65"/>
      <c r="AD769" s="65">
        <v>863</v>
      </c>
      <c r="AE769" s="65">
        <v>424</v>
      </c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148"/>
      <c r="AW769" s="65"/>
      <c r="AX769" s="65">
        <v>0</v>
      </c>
      <c r="AY769" s="65"/>
      <c r="AZ769" s="65">
        <v>0</v>
      </c>
      <c r="BA769" s="57">
        <v>0</v>
      </c>
      <c r="BB769" s="65">
        <v>18146.25</v>
      </c>
      <c r="BC769" s="65">
        <v>5799.25</v>
      </c>
      <c r="BD769" s="252"/>
      <c r="BE769" s="170">
        <v>187</v>
      </c>
      <c r="BF769" s="163" t="s">
        <v>1712</v>
      </c>
      <c r="BG769" s="158" t="s">
        <v>2005</v>
      </c>
      <c r="BH769" s="92" t="s">
        <v>2006</v>
      </c>
      <c r="BI769" s="171">
        <v>11060</v>
      </c>
      <c r="BJ769" s="172">
        <v>11060</v>
      </c>
      <c r="BK769" s="171">
        <v>0</v>
      </c>
      <c r="BL769" s="86"/>
      <c r="BM769" s="48"/>
      <c r="BN769" s="67"/>
      <c r="BO769" s="67"/>
      <c r="BP769" s="48"/>
      <c r="BQ769" s="368" t="s">
        <v>7575</v>
      </c>
      <c r="BR769" s="380" t="s">
        <v>698</v>
      </c>
      <c r="BS769" s="381" t="s">
        <v>51</v>
      </c>
      <c r="BT769" s="382" t="s">
        <v>2008</v>
      </c>
      <c r="BU769" s="382" t="s">
        <v>679</v>
      </c>
      <c r="BV769" s="384" t="s">
        <v>1581</v>
      </c>
      <c r="BW769" s="384" t="s">
        <v>680</v>
      </c>
      <c r="BX769" s="385" t="s">
        <v>371</v>
      </c>
      <c r="BY769" s="76"/>
      <c r="BZ769" s="495">
        <v>1007</v>
      </c>
      <c r="CA769" s="320" t="b">
        <f>EXACT(A769,CH769)</f>
        <v>1</v>
      </c>
      <c r="CB769" s="318" t="b">
        <f>EXACT(D769,CF769)</f>
        <v>1</v>
      </c>
      <c r="CC769" s="318" t="b">
        <f>EXACT(E769,CG769)</f>
        <v>1</v>
      </c>
      <c r="CD769" s="502">
        <f>+S769-BC769</f>
        <v>0</v>
      </c>
      <c r="CE769" s="51" t="s">
        <v>672</v>
      </c>
      <c r="CF769" s="17" t="s">
        <v>2005</v>
      </c>
      <c r="CG769" s="103" t="s">
        <v>2006</v>
      </c>
      <c r="CH769" s="275">
        <v>3600800477838</v>
      </c>
      <c r="CM769" s="273"/>
      <c r="CO769" s="158"/>
    </row>
    <row r="770" spans="1:93">
      <c r="A770" s="452" t="s">
        <v>4791</v>
      </c>
      <c r="B770" s="83" t="s">
        <v>709</v>
      </c>
      <c r="C770" s="237" t="s">
        <v>686</v>
      </c>
      <c r="D770" s="86" t="s">
        <v>39</v>
      </c>
      <c r="E770" s="92" t="s">
        <v>2006</v>
      </c>
      <c r="F770" s="452" t="s">
        <v>4791</v>
      </c>
      <c r="G770" s="59" t="s">
        <v>1580</v>
      </c>
      <c r="H770" s="449" t="s">
        <v>1773</v>
      </c>
      <c r="I770" s="244">
        <v>9612</v>
      </c>
      <c r="J770" s="310">
        <v>0</v>
      </c>
      <c r="K770" s="81">
        <v>101.25</v>
      </c>
      <c r="L770" s="81">
        <v>0</v>
      </c>
      <c r="M770" s="85">
        <v>1827</v>
      </c>
      <c r="N770" s="81">
        <v>3204</v>
      </c>
      <c r="O770" s="81">
        <v>0</v>
      </c>
      <c r="P770" s="85">
        <v>0</v>
      </c>
      <c r="Q770" s="81">
        <v>0</v>
      </c>
      <c r="R770" s="85">
        <v>9787</v>
      </c>
      <c r="S770" s="81">
        <v>4957.25</v>
      </c>
      <c r="T770" s="227" t="s">
        <v>1581</v>
      </c>
      <c r="U770" s="496">
        <v>256</v>
      </c>
      <c r="V770" s="237" t="s">
        <v>686</v>
      </c>
      <c r="W770" s="86" t="s">
        <v>39</v>
      </c>
      <c r="X770" s="92" t="s">
        <v>2006</v>
      </c>
      <c r="Y770" s="261">
        <v>3600800477889</v>
      </c>
      <c r="Z770" s="228" t="s">
        <v>1581</v>
      </c>
      <c r="AA770" s="266">
        <v>9787</v>
      </c>
      <c r="AB770" s="66">
        <v>8500</v>
      </c>
      <c r="AC770" s="65"/>
      <c r="AD770" s="266">
        <v>863</v>
      </c>
      <c r="AE770" s="266">
        <v>424</v>
      </c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148"/>
      <c r="AW770" s="65"/>
      <c r="AX770" s="65">
        <v>0</v>
      </c>
      <c r="AY770" s="65"/>
      <c r="AZ770" s="65">
        <v>0</v>
      </c>
      <c r="BA770" s="57">
        <v>0</v>
      </c>
      <c r="BB770" s="65">
        <v>14744.25</v>
      </c>
      <c r="BC770" s="65">
        <v>4957.25</v>
      </c>
      <c r="BD770" s="252"/>
      <c r="BE770" s="170">
        <v>257</v>
      </c>
      <c r="BF770" s="282" t="s">
        <v>1725</v>
      </c>
      <c r="BG770" s="158" t="s">
        <v>39</v>
      </c>
      <c r="BH770" s="92" t="s">
        <v>2006</v>
      </c>
      <c r="BI770" s="65">
        <v>8500</v>
      </c>
      <c r="BJ770" s="57">
        <v>8500</v>
      </c>
      <c r="BK770" s="65">
        <v>0</v>
      </c>
      <c r="BL770" s="158"/>
      <c r="BM770" s="48"/>
      <c r="BN770" s="67"/>
      <c r="BO770" s="67"/>
      <c r="BP770" s="48"/>
      <c r="BQ770" s="368" t="s">
        <v>7575</v>
      </c>
      <c r="BR770" s="380" t="s">
        <v>698</v>
      </c>
      <c r="BS770" s="381" t="s">
        <v>51</v>
      </c>
      <c r="BT770" s="382" t="s">
        <v>2008</v>
      </c>
      <c r="BU770" s="383" t="s">
        <v>679</v>
      </c>
      <c r="BV770" s="384" t="s">
        <v>1581</v>
      </c>
      <c r="BW770" s="384" t="s">
        <v>680</v>
      </c>
      <c r="BX770" s="385" t="s">
        <v>1495</v>
      </c>
      <c r="BZ770" s="495">
        <v>277</v>
      </c>
      <c r="CA770" s="320" t="b">
        <f>EXACT(A770,CH770)</f>
        <v>1</v>
      </c>
      <c r="CB770" s="318" t="b">
        <f>EXACT(D770,CF770)</f>
        <v>1</v>
      </c>
      <c r="CC770" s="318" t="b">
        <f>EXACT(E770,CG770)</f>
        <v>1</v>
      </c>
      <c r="CD770" s="502">
        <f>+S769-BC769</f>
        <v>0</v>
      </c>
      <c r="CE770" s="17" t="s">
        <v>686</v>
      </c>
      <c r="CF770" s="17" t="s">
        <v>39</v>
      </c>
      <c r="CG770" s="103" t="s">
        <v>2006</v>
      </c>
      <c r="CH770" s="275">
        <v>3600800477889</v>
      </c>
    </row>
    <row r="771" spans="1:93">
      <c r="A771" s="452" t="s">
        <v>5078</v>
      </c>
      <c r="B771" s="83" t="s">
        <v>709</v>
      </c>
      <c r="C771" s="129" t="s">
        <v>686</v>
      </c>
      <c r="D771" s="158" t="s">
        <v>911</v>
      </c>
      <c r="E771" s="92" t="s">
        <v>2372</v>
      </c>
      <c r="F771" s="452" t="s">
        <v>5078</v>
      </c>
      <c r="G771" s="59" t="s">
        <v>1580</v>
      </c>
      <c r="H771" s="449" t="s">
        <v>3079</v>
      </c>
      <c r="I771" s="234">
        <v>35648</v>
      </c>
      <c r="J771" s="234">
        <v>0</v>
      </c>
      <c r="K771" s="234">
        <v>59.63</v>
      </c>
      <c r="L771" s="234">
        <v>0</v>
      </c>
      <c r="M771" s="85">
        <v>1065</v>
      </c>
      <c r="N771" s="85">
        <v>0</v>
      </c>
      <c r="O771" s="234">
        <v>0</v>
      </c>
      <c r="P771" s="234">
        <v>450.08</v>
      </c>
      <c r="Q771" s="234">
        <v>0</v>
      </c>
      <c r="R771" s="234">
        <v>19424</v>
      </c>
      <c r="S771" s="234">
        <v>11398.549999999996</v>
      </c>
      <c r="T771" s="227" t="s">
        <v>1581</v>
      </c>
      <c r="U771" s="496">
        <v>745</v>
      </c>
      <c r="V771" s="129" t="s">
        <v>686</v>
      </c>
      <c r="W771" s="158" t="s">
        <v>911</v>
      </c>
      <c r="X771" s="92" t="s">
        <v>2372</v>
      </c>
      <c r="Y771" s="262">
        <v>3600800480197</v>
      </c>
      <c r="Z771" s="228" t="s">
        <v>1581</v>
      </c>
      <c r="AA771" s="266">
        <v>25374.080000000002</v>
      </c>
      <c r="AB771" s="66">
        <v>18000</v>
      </c>
      <c r="AC771" s="65"/>
      <c r="AD771" s="266">
        <v>0</v>
      </c>
      <c r="AE771" s="266">
        <v>424</v>
      </c>
      <c r="AF771" s="65"/>
      <c r="AG771" s="65"/>
      <c r="AH771" s="65"/>
      <c r="AI771" s="65">
        <v>1000</v>
      </c>
      <c r="AJ771" s="65"/>
      <c r="AK771" s="65"/>
      <c r="AL771" s="65"/>
      <c r="AM771" s="65"/>
      <c r="AN771" s="65"/>
      <c r="AO771" s="65">
        <v>0</v>
      </c>
      <c r="AP771" s="65"/>
      <c r="AQ771" s="65"/>
      <c r="AR771" s="65"/>
      <c r="AS771" s="65"/>
      <c r="AT771" s="65"/>
      <c r="AU771" s="65"/>
      <c r="AV771" s="148"/>
      <c r="AW771" s="65"/>
      <c r="AX771" s="65">
        <v>5500</v>
      </c>
      <c r="AY771" s="65"/>
      <c r="AZ771" s="65">
        <v>450.08</v>
      </c>
      <c r="BA771" s="57">
        <v>0</v>
      </c>
      <c r="BB771" s="65">
        <v>36772.629999999997</v>
      </c>
      <c r="BC771" s="65">
        <v>11398.549999999996</v>
      </c>
      <c r="BD771" s="252"/>
      <c r="BE771" s="170">
        <v>746</v>
      </c>
      <c r="BF771" s="282" t="s">
        <v>3131</v>
      </c>
      <c r="BG771" s="158" t="s">
        <v>911</v>
      </c>
      <c r="BH771" s="92" t="s">
        <v>2372</v>
      </c>
      <c r="BI771" s="171">
        <v>24061.13</v>
      </c>
      <c r="BJ771" s="172">
        <v>18000</v>
      </c>
      <c r="BK771" s="171">
        <v>6061.130000000001</v>
      </c>
      <c r="BL771" s="158"/>
      <c r="BM771" s="48"/>
      <c r="BN771" s="67"/>
      <c r="BO771" s="67"/>
      <c r="BP771" s="59"/>
      <c r="BQ771" s="370" t="s">
        <v>2471</v>
      </c>
      <c r="BR771" s="387" t="s">
        <v>716</v>
      </c>
      <c r="BS771" s="381" t="s">
        <v>51</v>
      </c>
      <c r="BT771" s="388" t="s">
        <v>2008</v>
      </c>
      <c r="BU771" s="388" t="s">
        <v>679</v>
      </c>
      <c r="BV771" s="388" t="s">
        <v>1581</v>
      </c>
      <c r="BW771" s="389">
        <v>60160</v>
      </c>
      <c r="BX771" s="389" t="s">
        <v>3230</v>
      </c>
      <c r="BZ771" s="495">
        <v>187</v>
      </c>
      <c r="CA771" s="320" t="b">
        <f>EXACT(A771,CH771)</f>
        <v>1</v>
      </c>
      <c r="CB771" s="318" t="b">
        <f>EXACT(D771,CF771)</f>
        <v>1</v>
      </c>
      <c r="CC771" s="318" t="b">
        <f>EXACT(E771,CG771)</f>
        <v>1</v>
      </c>
      <c r="CD771" s="502">
        <f>+S770-BC770</f>
        <v>0</v>
      </c>
      <c r="CE771" s="17" t="s">
        <v>686</v>
      </c>
      <c r="CF771" s="17" t="s">
        <v>911</v>
      </c>
      <c r="CG771" s="103" t="s">
        <v>2372</v>
      </c>
      <c r="CH771" s="275">
        <v>3600800480197</v>
      </c>
      <c r="CJ771" s="51"/>
      <c r="CM771" s="273"/>
      <c r="CO771" s="157"/>
    </row>
    <row r="772" spans="1:93">
      <c r="A772" s="451" t="s">
        <v>5433</v>
      </c>
      <c r="B772" s="83" t="s">
        <v>709</v>
      </c>
      <c r="C772" s="129" t="s">
        <v>672</v>
      </c>
      <c r="D772" s="158" t="s">
        <v>169</v>
      </c>
      <c r="E772" s="92" t="s">
        <v>2127</v>
      </c>
      <c r="F772" s="451" t="s">
        <v>5433</v>
      </c>
      <c r="G772" s="59" t="s">
        <v>1580</v>
      </c>
      <c r="H772" s="449" t="s">
        <v>5434</v>
      </c>
      <c r="I772" s="234">
        <v>29427.83</v>
      </c>
      <c r="J772" s="234">
        <v>0</v>
      </c>
      <c r="K772" s="234">
        <v>0</v>
      </c>
      <c r="L772" s="234">
        <v>0</v>
      </c>
      <c r="M772" s="85">
        <v>0</v>
      </c>
      <c r="N772" s="85">
        <v>0</v>
      </c>
      <c r="O772" s="234">
        <v>0</v>
      </c>
      <c r="P772" s="234">
        <v>179.72</v>
      </c>
      <c r="Q772" s="234">
        <v>0</v>
      </c>
      <c r="R772" s="234">
        <v>17287</v>
      </c>
      <c r="S772" s="234">
        <v>9709.4000000000015</v>
      </c>
      <c r="T772" s="227" t="s">
        <v>1581</v>
      </c>
      <c r="U772" s="496">
        <v>962</v>
      </c>
      <c r="V772" s="129" t="s">
        <v>672</v>
      </c>
      <c r="W772" s="158" t="s">
        <v>169</v>
      </c>
      <c r="X772" s="92" t="s">
        <v>2127</v>
      </c>
      <c r="Y772" s="262">
        <v>3600800491075</v>
      </c>
      <c r="Z772" s="228" t="s">
        <v>1581</v>
      </c>
      <c r="AA772" s="266">
        <v>19718.43</v>
      </c>
      <c r="AB772" s="66">
        <v>16000</v>
      </c>
      <c r="AC772" s="65"/>
      <c r="AD772" s="266">
        <v>863</v>
      </c>
      <c r="AE772" s="266">
        <v>424</v>
      </c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148"/>
      <c r="AW772" s="65"/>
      <c r="AX772" s="65">
        <v>2251.71</v>
      </c>
      <c r="AY772" s="66"/>
      <c r="AZ772" s="66">
        <v>179.72</v>
      </c>
      <c r="BA772" s="74">
        <v>0</v>
      </c>
      <c r="BB772" s="66">
        <v>29427.83</v>
      </c>
      <c r="BC772" s="66">
        <v>9709.4000000000015</v>
      </c>
      <c r="BD772" s="252"/>
      <c r="BE772" s="170">
        <v>963</v>
      </c>
      <c r="BF772" s="101" t="s">
        <v>5625</v>
      </c>
      <c r="BG772" s="158" t="s">
        <v>169</v>
      </c>
      <c r="BH772" s="92" t="s">
        <v>2127</v>
      </c>
      <c r="BI772" s="66">
        <v>21792.17</v>
      </c>
      <c r="BJ772" s="58">
        <v>16000</v>
      </c>
      <c r="BK772" s="124">
        <v>5792.1699999999983</v>
      </c>
      <c r="BL772" s="158"/>
      <c r="BM772" s="48"/>
      <c r="BN772" s="67"/>
      <c r="BO772" s="67"/>
      <c r="BP772" s="59"/>
      <c r="BQ772" s="370" t="s">
        <v>5804</v>
      </c>
      <c r="BR772" s="387" t="s">
        <v>788</v>
      </c>
      <c r="BS772" s="381" t="s">
        <v>709</v>
      </c>
      <c r="BT772" s="388" t="s">
        <v>719</v>
      </c>
      <c r="BU772" s="388" t="s">
        <v>719</v>
      </c>
      <c r="BV772" s="388" t="s">
        <v>1581</v>
      </c>
      <c r="BW772" s="389">
        <v>60140</v>
      </c>
      <c r="BX772" s="389" t="s">
        <v>5805</v>
      </c>
      <c r="BY772" s="22">
        <v>1</v>
      </c>
      <c r="BZ772" s="495">
        <v>257</v>
      </c>
      <c r="CA772" s="320" t="b">
        <f>EXACT(A772,CH772)</f>
        <v>1</v>
      </c>
      <c r="CB772" s="318" t="b">
        <f>EXACT(D772,CF772)</f>
        <v>1</v>
      </c>
      <c r="CC772" s="318" t="b">
        <f>EXACT(E772,CG772)</f>
        <v>1</v>
      </c>
      <c r="CD772" s="502">
        <f>+S771-BC771</f>
        <v>0</v>
      </c>
      <c r="CE772" s="17" t="s">
        <v>672</v>
      </c>
      <c r="CF772" s="17" t="s">
        <v>169</v>
      </c>
      <c r="CG772" s="103" t="s">
        <v>2127</v>
      </c>
      <c r="CH772" s="275">
        <v>3600800491075</v>
      </c>
    </row>
    <row r="773" spans="1:93">
      <c r="A773" s="452" t="s">
        <v>4731</v>
      </c>
      <c r="B773" s="83" t="s">
        <v>709</v>
      </c>
      <c r="C773" s="129" t="s">
        <v>672</v>
      </c>
      <c r="D773" s="158" t="s">
        <v>2126</v>
      </c>
      <c r="E773" s="92" t="s">
        <v>2127</v>
      </c>
      <c r="F773" s="452" t="s">
        <v>4731</v>
      </c>
      <c r="G773" s="59" t="s">
        <v>1580</v>
      </c>
      <c r="H773" s="449" t="s">
        <v>2128</v>
      </c>
      <c r="I773" s="234">
        <v>30264</v>
      </c>
      <c r="J773" s="234">
        <v>0</v>
      </c>
      <c r="K773" s="234">
        <v>112.73</v>
      </c>
      <c r="L773" s="234">
        <v>0</v>
      </c>
      <c r="M773" s="85">
        <v>945</v>
      </c>
      <c r="N773" s="85">
        <v>0</v>
      </c>
      <c r="O773" s="234">
        <v>0</v>
      </c>
      <c r="P773" s="234">
        <v>29.98</v>
      </c>
      <c r="Q773" s="234">
        <v>0</v>
      </c>
      <c r="R773" s="234">
        <v>19402</v>
      </c>
      <c r="S773" s="234">
        <v>11889.75</v>
      </c>
      <c r="T773" s="227" t="s">
        <v>1581</v>
      </c>
      <c r="U773" s="496">
        <v>867</v>
      </c>
      <c r="V773" s="129" t="s">
        <v>672</v>
      </c>
      <c r="W773" s="158" t="s">
        <v>2126</v>
      </c>
      <c r="X773" s="92" t="s">
        <v>2127</v>
      </c>
      <c r="Y773" s="261">
        <v>3600800491083</v>
      </c>
      <c r="Z773" s="228" t="s">
        <v>1581</v>
      </c>
      <c r="AA773" s="266">
        <v>19431.98</v>
      </c>
      <c r="AB773" s="66">
        <v>18115</v>
      </c>
      <c r="AC773" s="65"/>
      <c r="AD773" s="266">
        <v>863</v>
      </c>
      <c r="AE773" s="266">
        <v>424</v>
      </c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148"/>
      <c r="AW773" s="65"/>
      <c r="AX773" s="65">
        <v>0</v>
      </c>
      <c r="AY773" s="65"/>
      <c r="AZ773" s="65">
        <v>29.98</v>
      </c>
      <c r="BA773" s="57">
        <v>0</v>
      </c>
      <c r="BB773" s="65">
        <v>31321.73</v>
      </c>
      <c r="BC773" s="65">
        <v>11889.75</v>
      </c>
      <c r="BD773" s="252"/>
      <c r="BE773" s="170">
        <v>868</v>
      </c>
      <c r="BF773" s="282" t="s">
        <v>2164</v>
      </c>
      <c r="BG773" s="158" t="s">
        <v>2126</v>
      </c>
      <c r="BH773" s="92" t="s">
        <v>2127</v>
      </c>
      <c r="BI773" s="171">
        <v>18115</v>
      </c>
      <c r="BJ773" s="172">
        <v>18115</v>
      </c>
      <c r="BK773" s="171">
        <v>0</v>
      </c>
      <c r="BL773" s="158"/>
      <c r="BM773" s="48"/>
      <c r="BN773" s="67"/>
      <c r="BO773" s="67"/>
      <c r="BP773" s="48"/>
      <c r="BQ773" s="368" t="s">
        <v>1084</v>
      </c>
      <c r="BR773" s="380" t="s">
        <v>245</v>
      </c>
      <c r="BS773" s="381" t="s">
        <v>709</v>
      </c>
      <c r="BT773" s="382" t="s">
        <v>741</v>
      </c>
      <c r="BU773" s="383" t="s">
        <v>679</v>
      </c>
      <c r="BV773" s="384" t="s">
        <v>1581</v>
      </c>
      <c r="BW773" s="384">
        <v>60160</v>
      </c>
      <c r="BX773" s="385" t="s">
        <v>1085</v>
      </c>
      <c r="BY773" s="61"/>
      <c r="BZ773" s="495">
        <v>745</v>
      </c>
      <c r="CA773" s="320" t="b">
        <f>EXACT(A773,CH773)</f>
        <v>1</v>
      </c>
      <c r="CB773" s="318" t="b">
        <f>EXACT(D773,CF773)</f>
        <v>1</v>
      </c>
      <c r="CC773" s="318" t="b">
        <f>EXACT(E773,CG773)</f>
        <v>1</v>
      </c>
      <c r="CD773" s="502">
        <f>+S772-BC772</f>
        <v>0</v>
      </c>
      <c r="CE773" s="17" t="s">
        <v>672</v>
      </c>
      <c r="CF773" s="157" t="s">
        <v>2126</v>
      </c>
      <c r="CG773" s="99" t="s">
        <v>2127</v>
      </c>
      <c r="CH773" s="311">
        <v>3600800491083</v>
      </c>
      <c r="CJ773" s="51"/>
      <c r="CM773" s="273"/>
      <c r="CO773" s="158"/>
    </row>
    <row r="774" spans="1:93">
      <c r="A774" s="452" t="s">
        <v>4470</v>
      </c>
      <c r="B774" s="83" t="s">
        <v>709</v>
      </c>
      <c r="C774" s="86" t="s">
        <v>686</v>
      </c>
      <c r="D774" s="86" t="s">
        <v>3909</v>
      </c>
      <c r="E774" s="92" t="s">
        <v>3910</v>
      </c>
      <c r="F774" s="452" t="s">
        <v>4470</v>
      </c>
      <c r="G774" s="59" t="s">
        <v>1580</v>
      </c>
      <c r="H774" s="449" t="s">
        <v>4015</v>
      </c>
      <c r="I774" s="244">
        <v>35491.870000000003</v>
      </c>
      <c r="J774" s="310">
        <v>0</v>
      </c>
      <c r="K774" s="81">
        <v>20.25</v>
      </c>
      <c r="L774" s="81">
        <v>0</v>
      </c>
      <c r="M774" s="85">
        <v>0</v>
      </c>
      <c r="N774" s="81">
        <v>0</v>
      </c>
      <c r="O774" s="81">
        <v>0</v>
      </c>
      <c r="P774" s="85">
        <v>415.64</v>
      </c>
      <c r="Q774" s="81">
        <v>0</v>
      </c>
      <c r="R774" s="85">
        <v>9697</v>
      </c>
      <c r="S774" s="81">
        <v>25399.480000000003</v>
      </c>
      <c r="T774" s="227" t="s">
        <v>1581</v>
      </c>
      <c r="U774" s="496">
        <v>1181</v>
      </c>
      <c r="V774" s="86" t="s">
        <v>686</v>
      </c>
      <c r="W774" s="86" t="s">
        <v>3909</v>
      </c>
      <c r="X774" s="92" t="s">
        <v>3910</v>
      </c>
      <c r="Y774" s="262">
        <v>3600800491733</v>
      </c>
      <c r="Z774" s="228" t="s">
        <v>1581</v>
      </c>
      <c r="AA774" s="55">
        <v>10112.64</v>
      </c>
      <c r="AB774" s="55">
        <v>8410</v>
      </c>
      <c r="AC774" s="59"/>
      <c r="AD774" s="175">
        <v>863</v>
      </c>
      <c r="AE774" s="175">
        <v>424</v>
      </c>
      <c r="AF774" s="59">
        <v>0</v>
      </c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147"/>
      <c r="AW774" s="59"/>
      <c r="AX774" s="59">
        <v>0</v>
      </c>
      <c r="AY774" s="59"/>
      <c r="AZ774" s="59">
        <v>415.64</v>
      </c>
      <c r="BA774" s="59">
        <v>0</v>
      </c>
      <c r="BB774" s="59">
        <v>35512.120000000003</v>
      </c>
      <c r="BC774" s="59">
        <v>25399.480000000003</v>
      </c>
      <c r="BD774" s="252"/>
      <c r="BE774" s="170">
        <v>1183</v>
      </c>
      <c r="BF774" s="282" t="s">
        <v>4109</v>
      </c>
      <c r="BG774" s="158" t="s">
        <v>3909</v>
      </c>
      <c r="BH774" s="92" t="s">
        <v>3910</v>
      </c>
      <c r="BI774" s="121">
        <v>8410</v>
      </c>
      <c r="BJ774" s="121">
        <v>8410</v>
      </c>
      <c r="BK774" s="121">
        <v>0</v>
      </c>
      <c r="BL774" s="158"/>
      <c r="BM774" s="59"/>
      <c r="BN774" s="59"/>
      <c r="BO774" s="59"/>
      <c r="BP774" s="48"/>
      <c r="BQ774" s="368" t="s">
        <v>4251</v>
      </c>
      <c r="BR774" s="380" t="s">
        <v>245</v>
      </c>
      <c r="BS774" s="381" t="s">
        <v>709</v>
      </c>
      <c r="BT774" s="382" t="s">
        <v>945</v>
      </c>
      <c r="BU774" s="383" t="s">
        <v>945</v>
      </c>
      <c r="BV774" s="384" t="s">
        <v>128</v>
      </c>
      <c r="BW774" s="384">
        <v>60160</v>
      </c>
      <c r="BX774" s="385" t="s">
        <v>4252</v>
      </c>
      <c r="BZ774" s="475">
        <v>962</v>
      </c>
      <c r="CA774" s="320" t="b">
        <f>EXACT(A774,CH774)</f>
        <v>1</v>
      </c>
      <c r="CB774" s="318" t="b">
        <f>EXACT(D774,CF774)</f>
        <v>1</v>
      </c>
      <c r="CC774" s="318" t="b">
        <f>EXACT(E774,CG774)</f>
        <v>1</v>
      </c>
      <c r="CD774" s="502">
        <f>+S773-BC773</f>
        <v>0</v>
      </c>
      <c r="CE774" s="51" t="s">
        <v>686</v>
      </c>
      <c r="CF774" s="157" t="s">
        <v>3909</v>
      </c>
      <c r="CG774" s="99" t="s">
        <v>3910</v>
      </c>
      <c r="CH774" s="311">
        <v>3600800491733</v>
      </c>
      <c r="CJ774" s="51"/>
      <c r="CL774" s="51"/>
      <c r="CM774" s="273"/>
      <c r="CO774" s="364"/>
    </row>
    <row r="775" spans="1:93">
      <c r="A775" s="451" t="s">
        <v>5506</v>
      </c>
      <c r="B775" s="83" t="s">
        <v>709</v>
      </c>
      <c r="C775" s="129" t="s">
        <v>686</v>
      </c>
      <c r="D775" s="158" t="s">
        <v>613</v>
      </c>
      <c r="E775" s="92" t="s">
        <v>5505</v>
      </c>
      <c r="F775" s="451" t="s">
        <v>5506</v>
      </c>
      <c r="G775" s="59" t="s">
        <v>1580</v>
      </c>
      <c r="H775" s="449" t="s">
        <v>5507</v>
      </c>
      <c r="I775" s="234">
        <v>29906.57</v>
      </c>
      <c r="J775" s="234">
        <v>0</v>
      </c>
      <c r="K775" s="234">
        <v>9.5299999999999994</v>
      </c>
      <c r="L775" s="234">
        <v>0</v>
      </c>
      <c r="M775" s="85">
        <v>0</v>
      </c>
      <c r="N775" s="85">
        <v>0</v>
      </c>
      <c r="O775" s="234">
        <v>0</v>
      </c>
      <c r="P775" s="234">
        <v>0</v>
      </c>
      <c r="Q775" s="234">
        <v>0</v>
      </c>
      <c r="R775" s="234">
        <v>2233</v>
      </c>
      <c r="S775" s="234">
        <v>27683.1</v>
      </c>
      <c r="T775" s="227" t="s">
        <v>1581</v>
      </c>
      <c r="U775" s="496">
        <v>1234</v>
      </c>
      <c r="V775" s="129" t="s">
        <v>686</v>
      </c>
      <c r="W775" s="158" t="s">
        <v>613</v>
      </c>
      <c r="X775" s="92" t="s">
        <v>5505</v>
      </c>
      <c r="Y775" s="261">
        <v>3600800492101</v>
      </c>
      <c r="Z775" s="228" t="s">
        <v>1581</v>
      </c>
      <c r="AA775" s="266">
        <v>2233</v>
      </c>
      <c r="AB775" s="65">
        <v>1370</v>
      </c>
      <c r="AC775" s="65"/>
      <c r="AD775" s="65">
        <v>863</v>
      </c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148"/>
      <c r="AW775" s="65"/>
      <c r="AX775" s="65">
        <v>0</v>
      </c>
      <c r="AY775" s="65"/>
      <c r="AZ775" s="65">
        <v>0</v>
      </c>
      <c r="BA775" s="57">
        <v>0</v>
      </c>
      <c r="BB775" s="65">
        <v>29916.1</v>
      </c>
      <c r="BC775" s="65">
        <v>27683.1</v>
      </c>
      <c r="BD775" s="252"/>
      <c r="BE775" s="170">
        <v>1236</v>
      </c>
      <c r="BF775" s="163" t="s">
        <v>5646</v>
      </c>
      <c r="BG775" s="158" t="s">
        <v>613</v>
      </c>
      <c r="BH775" s="92" t="s">
        <v>5505</v>
      </c>
      <c r="BI775" s="65">
        <v>1370</v>
      </c>
      <c r="BJ775" s="57">
        <v>1370</v>
      </c>
      <c r="BK775" s="65">
        <v>0</v>
      </c>
      <c r="BL775" s="86"/>
      <c r="BM775" s="48"/>
      <c r="BN775" s="67"/>
      <c r="BO775" s="67"/>
      <c r="BP775" s="48"/>
      <c r="BQ775" s="368" t="s">
        <v>5844</v>
      </c>
      <c r="BR775" s="380" t="s">
        <v>727</v>
      </c>
      <c r="BS775" s="381" t="s">
        <v>709</v>
      </c>
      <c r="BT775" s="382" t="s">
        <v>45</v>
      </c>
      <c r="BU775" s="383" t="s">
        <v>1416</v>
      </c>
      <c r="BV775" s="384" t="s">
        <v>1581</v>
      </c>
      <c r="BW775" s="384">
        <v>60000</v>
      </c>
      <c r="BX775" s="385" t="s">
        <v>5845</v>
      </c>
      <c r="BZ775" s="495">
        <v>867</v>
      </c>
      <c r="CA775" s="320" t="b">
        <f>EXACT(A775,CH775)</f>
        <v>1</v>
      </c>
      <c r="CB775" s="318" t="b">
        <f>EXACT(D775,CF775)</f>
        <v>1</v>
      </c>
      <c r="CC775" s="318" t="b">
        <f>EXACT(E775,CG775)</f>
        <v>1</v>
      </c>
      <c r="CD775" s="502">
        <f>+S774-BC774</f>
        <v>0</v>
      </c>
      <c r="CE775" s="17" t="s">
        <v>686</v>
      </c>
      <c r="CF775" s="17" t="s">
        <v>613</v>
      </c>
      <c r="CG775" s="103" t="s">
        <v>5505</v>
      </c>
      <c r="CH775" s="275">
        <v>3600800492101</v>
      </c>
    </row>
    <row r="776" spans="1:93">
      <c r="A776" s="452" t="s">
        <v>4959</v>
      </c>
      <c r="B776" s="83" t="s">
        <v>709</v>
      </c>
      <c r="C776" s="129" t="s">
        <v>686</v>
      </c>
      <c r="D776" s="158" t="s">
        <v>275</v>
      </c>
      <c r="E776" s="92" t="s">
        <v>276</v>
      </c>
      <c r="F776" s="452" t="s">
        <v>4959</v>
      </c>
      <c r="G776" s="59" t="s">
        <v>1580</v>
      </c>
      <c r="H776" s="449" t="s">
        <v>1826</v>
      </c>
      <c r="I776" s="234">
        <v>11206</v>
      </c>
      <c r="J776" s="234">
        <v>0</v>
      </c>
      <c r="K776" s="234">
        <v>22.65</v>
      </c>
      <c r="L776" s="234">
        <v>0</v>
      </c>
      <c r="M776" s="85">
        <v>2216</v>
      </c>
      <c r="N776" s="85">
        <v>0</v>
      </c>
      <c r="O776" s="234">
        <v>0</v>
      </c>
      <c r="P776" s="234">
        <v>0</v>
      </c>
      <c r="Q776" s="234">
        <v>0</v>
      </c>
      <c r="R776" s="234">
        <v>7605</v>
      </c>
      <c r="S776" s="234">
        <v>4896.5200000000004</v>
      </c>
      <c r="T776" s="227" t="s">
        <v>1581</v>
      </c>
      <c r="U776" s="496">
        <v>529</v>
      </c>
      <c r="V776" s="129" t="s">
        <v>686</v>
      </c>
      <c r="W776" s="158" t="s">
        <v>275</v>
      </c>
      <c r="X776" s="92" t="s">
        <v>276</v>
      </c>
      <c r="Y776" s="262">
        <v>3600800492462</v>
      </c>
      <c r="Z776" s="228" t="s">
        <v>1581</v>
      </c>
      <c r="AA776" s="54">
        <v>8548.1299999999992</v>
      </c>
      <c r="AB776" s="55">
        <v>7000</v>
      </c>
      <c r="AC776" s="56"/>
      <c r="AD776" s="175"/>
      <c r="AE776" s="175"/>
      <c r="AF776" s="55"/>
      <c r="AG776" s="55"/>
      <c r="AH776" s="55"/>
      <c r="AI776" s="55">
        <v>605</v>
      </c>
      <c r="AJ776" s="55"/>
      <c r="AK776" s="55"/>
      <c r="AL776" s="55"/>
      <c r="AM776" s="57"/>
      <c r="AN776" s="57"/>
      <c r="AO776" s="57"/>
      <c r="AP776" s="57"/>
      <c r="AQ776" s="58"/>
      <c r="AR776" s="58"/>
      <c r="AS776" s="57"/>
      <c r="AT776" s="57"/>
      <c r="AU776" s="57"/>
      <c r="AV776" s="147"/>
      <c r="AW776" s="57"/>
      <c r="AX776" s="57">
        <v>943.13</v>
      </c>
      <c r="AY776" s="58"/>
      <c r="AZ776" s="58">
        <v>0</v>
      </c>
      <c r="BA776" s="74">
        <v>0</v>
      </c>
      <c r="BB776" s="58">
        <v>13444.65</v>
      </c>
      <c r="BC776" s="58">
        <v>4896.5200000000004</v>
      </c>
      <c r="BD776" s="252"/>
      <c r="BE776" s="170">
        <v>530</v>
      </c>
      <c r="BF776" s="101" t="s">
        <v>2208</v>
      </c>
      <c r="BG776" s="158" t="s">
        <v>275</v>
      </c>
      <c r="BH776" s="92" t="s">
        <v>276</v>
      </c>
      <c r="BI776" s="124">
        <v>11379.55</v>
      </c>
      <c r="BJ776" s="124">
        <v>7000</v>
      </c>
      <c r="BK776" s="124">
        <v>4379.5499999999993</v>
      </c>
      <c r="BL776" s="158"/>
      <c r="BM776" s="59"/>
      <c r="BN776" s="60"/>
      <c r="BO776" s="60"/>
      <c r="BP776" s="59"/>
      <c r="BQ776" s="370" t="s">
        <v>277</v>
      </c>
      <c r="BR776" s="387" t="s">
        <v>720</v>
      </c>
      <c r="BS776" s="381" t="s">
        <v>51</v>
      </c>
      <c r="BT776" s="388" t="s">
        <v>679</v>
      </c>
      <c r="BU776" s="388" t="s">
        <v>679</v>
      </c>
      <c r="BV776" s="388" t="s">
        <v>1581</v>
      </c>
      <c r="BW776" s="389" t="s">
        <v>680</v>
      </c>
      <c r="BX776" s="389" t="s">
        <v>266</v>
      </c>
      <c r="BY776" s="61"/>
      <c r="BZ776" s="495">
        <v>1181</v>
      </c>
      <c r="CA776" s="320" t="b">
        <f>EXACT(A776,CH776)</f>
        <v>1</v>
      </c>
      <c r="CB776" s="318" t="b">
        <f>EXACT(D776,CF776)</f>
        <v>1</v>
      </c>
      <c r="CC776" s="318" t="b">
        <f>EXACT(E776,CG776)</f>
        <v>1</v>
      </c>
      <c r="CD776" s="502">
        <f>+S775-BC775</f>
        <v>0</v>
      </c>
      <c r="CE776" s="17" t="s">
        <v>686</v>
      </c>
      <c r="CF776" s="17" t="s">
        <v>275</v>
      </c>
      <c r="CG776" s="103" t="s">
        <v>276</v>
      </c>
      <c r="CH776" s="311">
        <v>3600800492462</v>
      </c>
      <c r="CI776" s="86"/>
      <c r="CM776" s="273"/>
      <c r="CO776" s="450"/>
    </row>
    <row r="777" spans="1:93">
      <c r="A777" s="452" t="s">
        <v>4895</v>
      </c>
      <c r="B777" s="83" t="s">
        <v>709</v>
      </c>
      <c r="C777" s="129" t="s">
        <v>672</v>
      </c>
      <c r="D777" s="158" t="s">
        <v>1499</v>
      </c>
      <c r="E777" s="92" t="s">
        <v>1500</v>
      </c>
      <c r="F777" s="452" t="s">
        <v>4895</v>
      </c>
      <c r="G777" s="59" t="s">
        <v>1580</v>
      </c>
      <c r="H777" s="449" t="s">
        <v>1806</v>
      </c>
      <c r="I777" s="234">
        <v>21903</v>
      </c>
      <c r="J777" s="234">
        <v>0</v>
      </c>
      <c r="K777" s="234">
        <v>437.15</v>
      </c>
      <c r="L777" s="234">
        <v>0</v>
      </c>
      <c r="M777" s="85">
        <v>7956</v>
      </c>
      <c r="N777" s="85">
        <v>0</v>
      </c>
      <c r="O777" s="234">
        <v>0</v>
      </c>
      <c r="P777" s="234">
        <v>0</v>
      </c>
      <c r="Q777" s="234">
        <v>0</v>
      </c>
      <c r="R777" s="234">
        <v>863</v>
      </c>
      <c r="S777" s="234">
        <v>29433.15</v>
      </c>
      <c r="T777" s="227" t="s">
        <v>1581</v>
      </c>
      <c r="U777" s="496">
        <v>427</v>
      </c>
      <c r="V777" s="129" t="s">
        <v>672</v>
      </c>
      <c r="W777" s="158" t="s">
        <v>1499</v>
      </c>
      <c r="X777" s="92" t="s">
        <v>1500</v>
      </c>
      <c r="Y777" s="263">
        <v>3600800495259</v>
      </c>
      <c r="Z777" s="228" t="s">
        <v>1581</v>
      </c>
      <c r="AA777" s="266">
        <v>863</v>
      </c>
      <c r="AB777" s="65">
        <v>0</v>
      </c>
      <c r="AC777" s="65"/>
      <c r="AD777" s="65">
        <v>863</v>
      </c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148"/>
      <c r="AW777" s="65"/>
      <c r="AX777" s="65">
        <v>0</v>
      </c>
      <c r="AY777" s="65"/>
      <c r="AZ777" s="65">
        <v>0</v>
      </c>
      <c r="BA777" s="57">
        <v>0</v>
      </c>
      <c r="BB777" s="65">
        <v>30296.15</v>
      </c>
      <c r="BC777" s="65">
        <v>29433.15</v>
      </c>
      <c r="BD777" s="252"/>
      <c r="BE777" s="170">
        <v>428</v>
      </c>
      <c r="BF777" s="163" t="s">
        <v>552</v>
      </c>
      <c r="BG777" s="158" t="s">
        <v>1499</v>
      </c>
      <c r="BH777" s="92" t="s">
        <v>1500</v>
      </c>
      <c r="BI777" s="171">
        <v>0</v>
      </c>
      <c r="BJ777" s="172">
        <v>0</v>
      </c>
      <c r="BK777" s="171">
        <v>0</v>
      </c>
      <c r="BL777" s="86"/>
      <c r="BM777" s="48"/>
      <c r="BN777" s="67"/>
      <c r="BO777" s="67"/>
      <c r="BP777" s="59"/>
      <c r="BQ777" s="370" t="s">
        <v>807</v>
      </c>
      <c r="BR777" s="387" t="s">
        <v>676</v>
      </c>
      <c r="BS777" s="381" t="s">
        <v>51</v>
      </c>
      <c r="BT777" s="388" t="s">
        <v>741</v>
      </c>
      <c r="BU777" s="388" t="s">
        <v>679</v>
      </c>
      <c r="BV777" s="388" t="s">
        <v>1581</v>
      </c>
      <c r="BW777" s="389">
        <v>60160</v>
      </c>
      <c r="BX777" s="389" t="s">
        <v>232</v>
      </c>
      <c r="BZ777" s="475">
        <v>1234</v>
      </c>
      <c r="CA777" s="320" t="b">
        <f>EXACT(A777,CH777)</f>
        <v>1</v>
      </c>
      <c r="CB777" s="318" t="b">
        <f>EXACT(D777,CF777)</f>
        <v>1</v>
      </c>
      <c r="CC777" s="318" t="b">
        <f>EXACT(E777,CG777)</f>
        <v>1</v>
      </c>
      <c r="CD777" s="502">
        <f>+S776-BC776</f>
        <v>0</v>
      </c>
      <c r="CE777" s="17" t="s">
        <v>672</v>
      </c>
      <c r="CF777" s="90" t="s">
        <v>1499</v>
      </c>
      <c r="CG777" s="103" t="s">
        <v>1500</v>
      </c>
      <c r="CH777" s="275">
        <v>3600800495259</v>
      </c>
      <c r="CI777" s="51"/>
      <c r="CM777" s="273"/>
      <c r="CO777" s="158"/>
    </row>
    <row r="778" spans="1:93">
      <c r="A778" s="452" t="s">
        <v>4649</v>
      </c>
      <c r="B778" s="83" t="s">
        <v>709</v>
      </c>
      <c r="C778" s="129" t="s">
        <v>672</v>
      </c>
      <c r="D778" s="158" t="s">
        <v>602</v>
      </c>
      <c r="E778" s="92" t="s">
        <v>3040</v>
      </c>
      <c r="F778" s="452" t="s">
        <v>4649</v>
      </c>
      <c r="G778" s="59" t="s">
        <v>1580</v>
      </c>
      <c r="H778" s="449" t="s">
        <v>3093</v>
      </c>
      <c r="I778" s="234">
        <v>40606.800000000003</v>
      </c>
      <c r="J778" s="234">
        <v>0</v>
      </c>
      <c r="K778" s="234">
        <v>59.63</v>
      </c>
      <c r="L778" s="234">
        <v>0</v>
      </c>
      <c r="M778" s="85">
        <v>1205</v>
      </c>
      <c r="N778" s="85">
        <v>0</v>
      </c>
      <c r="O778" s="234">
        <v>0</v>
      </c>
      <c r="P778" s="234">
        <v>978.81</v>
      </c>
      <c r="Q778" s="234">
        <v>0</v>
      </c>
      <c r="R778" s="234">
        <v>10718</v>
      </c>
      <c r="S778" s="234">
        <v>27472.560000000001</v>
      </c>
      <c r="T778" s="227" t="s">
        <v>1581</v>
      </c>
      <c r="U778" s="496">
        <v>996</v>
      </c>
      <c r="V778" s="129" t="s">
        <v>672</v>
      </c>
      <c r="W778" s="158" t="s">
        <v>602</v>
      </c>
      <c r="X778" s="92" t="s">
        <v>3040</v>
      </c>
      <c r="Y778" s="262">
        <v>3600800501691</v>
      </c>
      <c r="Z778" s="228" t="s">
        <v>1581</v>
      </c>
      <c r="AA778" s="54">
        <v>14398.869999999999</v>
      </c>
      <c r="AB778" s="55">
        <v>9855</v>
      </c>
      <c r="AC778" s="56"/>
      <c r="AD778" s="175">
        <v>863</v>
      </c>
      <c r="AE778" s="175"/>
      <c r="AF778" s="55"/>
      <c r="AG778" s="55"/>
      <c r="AH778" s="55"/>
      <c r="AI778" s="55"/>
      <c r="AJ778" s="55"/>
      <c r="AK778" s="55"/>
      <c r="AL778" s="55"/>
      <c r="AM778" s="57"/>
      <c r="AN778" s="57"/>
      <c r="AO778" s="57"/>
      <c r="AP778" s="57"/>
      <c r="AQ778" s="58"/>
      <c r="AR778" s="58"/>
      <c r="AS778" s="57"/>
      <c r="AT778" s="57"/>
      <c r="AU778" s="57"/>
      <c r="AV778" s="147"/>
      <c r="AW778" s="57"/>
      <c r="AX778" s="57">
        <v>2702.06</v>
      </c>
      <c r="AY778" s="58"/>
      <c r="AZ778" s="58">
        <v>978.81</v>
      </c>
      <c r="BA778" s="74">
        <v>0</v>
      </c>
      <c r="BB778" s="58">
        <v>41871.43</v>
      </c>
      <c r="BC778" s="58">
        <v>27472.560000000001</v>
      </c>
      <c r="BD778" s="252"/>
      <c r="BE778" s="170">
        <v>997</v>
      </c>
      <c r="BF778" s="101" t="s">
        <v>3146</v>
      </c>
      <c r="BG778" s="158" t="s">
        <v>602</v>
      </c>
      <c r="BH778" s="92" t="s">
        <v>3040</v>
      </c>
      <c r="BI778" s="124">
        <v>9855</v>
      </c>
      <c r="BJ778" s="124">
        <v>9855</v>
      </c>
      <c r="BK778" s="124">
        <v>0</v>
      </c>
      <c r="BL778" s="158"/>
      <c r="BM778" s="59" t="s">
        <v>690</v>
      </c>
      <c r="BN778" s="60"/>
      <c r="BO778" s="60"/>
      <c r="BP778" s="59"/>
      <c r="BQ778" s="370">
        <v>118</v>
      </c>
      <c r="BR778" s="387" t="s">
        <v>676</v>
      </c>
      <c r="BS778" s="381" t="s">
        <v>51</v>
      </c>
      <c r="BT778" s="388" t="s">
        <v>741</v>
      </c>
      <c r="BU778" s="388" t="s">
        <v>679</v>
      </c>
      <c r="BV778" s="388" t="s">
        <v>1581</v>
      </c>
      <c r="BW778" s="389">
        <v>60160</v>
      </c>
      <c r="BX778" s="389" t="s">
        <v>3181</v>
      </c>
      <c r="BY778" s="62"/>
      <c r="BZ778" s="475">
        <v>530</v>
      </c>
      <c r="CA778" s="320" t="b">
        <f>EXACT(A778,CH778)</f>
        <v>1</v>
      </c>
      <c r="CB778" s="318" t="b">
        <f>EXACT(D778,CF778)</f>
        <v>1</v>
      </c>
      <c r="CC778" s="318" t="b">
        <f>EXACT(E778,CG778)</f>
        <v>1</v>
      </c>
      <c r="CD778" s="502">
        <f>+S777-BC777</f>
        <v>0</v>
      </c>
      <c r="CE778" s="51" t="s">
        <v>672</v>
      </c>
      <c r="CF778" s="51" t="s">
        <v>602</v>
      </c>
      <c r="CG778" s="51" t="s">
        <v>3040</v>
      </c>
      <c r="CH778" s="312">
        <v>3600800501691</v>
      </c>
      <c r="CM778" s="273"/>
      <c r="CO778" s="157"/>
    </row>
    <row r="779" spans="1:93">
      <c r="A779" s="452" t="s">
        <v>8180</v>
      </c>
      <c r="B779" s="83" t="s">
        <v>709</v>
      </c>
      <c r="C779" s="129" t="s">
        <v>686</v>
      </c>
      <c r="D779" s="158" t="s">
        <v>8168</v>
      </c>
      <c r="E779" s="92" t="s">
        <v>8169</v>
      </c>
      <c r="F779" s="452" t="s">
        <v>8180</v>
      </c>
      <c r="G779" s="59" t="s">
        <v>1580</v>
      </c>
      <c r="H779" s="449" t="s">
        <v>8185</v>
      </c>
      <c r="I779" s="234">
        <v>30298.22</v>
      </c>
      <c r="J779" s="234">
        <v>0</v>
      </c>
      <c r="K779" s="234">
        <v>0</v>
      </c>
      <c r="L779" s="234">
        <v>0</v>
      </c>
      <c r="M779" s="85">
        <v>0</v>
      </c>
      <c r="N779" s="85">
        <v>0</v>
      </c>
      <c r="O779" s="234">
        <v>0</v>
      </c>
      <c r="P779" s="234">
        <v>98.24</v>
      </c>
      <c r="Q779" s="234">
        <v>0</v>
      </c>
      <c r="R779" s="234">
        <v>12208</v>
      </c>
      <c r="S779" s="234">
        <v>17991.980000000003</v>
      </c>
      <c r="T779" s="227" t="s">
        <v>1581</v>
      </c>
      <c r="U779" s="496">
        <v>888</v>
      </c>
      <c r="V779" s="129" t="s">
        <v>686</v>
      </c>
      <c r="W779" s="158" t="s">
        <v>8168</v>
      </c>
      <c r="X779" s="92" t="s">
        <v>8169</v>
      </c>
      <c r="Y779" s="262">
        <v>3600800504274</v>
      </c>
      <c r="Z779" s="228" t="s">
        <v>1581</v>
      </c>
      <c r="AA779" s="54">
        <v>12306.24</v>
      </c>
      <c r="AB779" s="55">
        <v>10845</v>
      </c>
      <c r="AC779" s="56">
        <v>500</v>
      </c>
      <c r="AD779" s="175">
        <v>863</v>
      </c>
      <c r="AE779" s="175"/>
      <c r="AF779" s="55"/>
      <c r="AG779" s="55"/>
      <c r="AH779" s="55"/>
      <c r="AI779" s="55"/>
      <c r="AJ779" s="55"/>
      <c r="AK779" s="55"/>
      <c r="AL779" s="55"/>
      <c r="AM779" s="57"/>
      <c r="AN779" s="57"/>
      <c r="AO779" s="57"/>
      <c r="AP779" s="57"/>
      <c r="AQ779" s="58"/>
      <c r="AR779" s="66"/>
      <c r="AS779" s="65"/>
      <c r="AT779" s="65"/>
      <c r="AU779" s="56"/>
      <c r="AV779" s="148"/>
      <c r="AW779" s="56"/>
      <c r="AX779" s="56">
        <v>0</v>
      </c>
      <c r="AY779" s="73"/>
      <c r="AZ779" s="58">
        <v>98.24</v>
      </c>
      <c r="BA779" s="74">
        <v>0</v>
      </c>
      <c r="BB779" s="58">
        <v>30298.22</v>
      </c>
      <c r="BC779" s="58">
        <v>17991.980000000003</v>
      </c>
      <c r="BD779" s="252"/>
      <c r="BE779" s="170">
        <v>889</v>
      </c>
      <c r="BF779" s="101" t="s">
        <v>8188</v>
      </c>
      <c r="BG779" s="158" t="s">
        <v>8168</v>
      </c>
      <c r="BH779" s="92" t="s">
        <v>8169</v>
      </c>
      <c r="BI779" s="125">
        <v>10845</v>
      </c>
      <c r="BJ779" s="125">
        <v>10845</v>
      </c>
      <c r="BK779" s="124">
        <v>0</v>
      </c>
      <c r="BL779" s="158"/>
      <c r="BM779" s="164"/>
      <c r="BN779" s="164"/>
      <c r="BO779" s="164"/>
      <c r="BP779" s="59"/>
      <c r="BQ779" s="369">
        <v>59</v>
      </c>
      <c r="BR779" s="382" t="s">
        <v>788</v>
      </c>
      <c r="BS779" s="381" t="s">
        <v>709</v>
      </c>
      <c r="BT779" s="382" t="s">
        <v>719</v>
      </c>
      <c r="BU779" s="383" t="s">
        <v>719</v>
      </c>
      <c r="BV779" s="383" t="s">
        <v>1581</v>
      </c>
      <c r="BW779" s="383">
        <v>60141</v>
      </c>
      <c r="BX779" s="382" t="s">
        <v>8177</v>
      </c>
      <c r="BY779" s="23"/>
      <c r="BZ779" s="475">
        <v>428</v>
      </c>
      <c r="CA779" s="320" t="b">
        <f>EXACT(A779,CH779)</f>
        <v>1</v>
      </c>
      <c r="CB779" s="318" t="b">
        <f>EXACT(D779,CF779)</f>
        <v>1</v>
      </c>
      <c r="CC779" s="318" t="b">
        <f>EXACT(E779,CG779)</f>
        <v>1</v>
      </c>
      <c r="CD779" s="502">
        <f>+S778-BC778</f>
        <v>0</v>
      </c>
      <c r="CE779" s="51" t="s">
        <v>686</v>
      </c>
      <c r="CF779" s="17" t="s">
        <v>8168</v>
      </c>
      <c r="CG779" s="103" t="s">
        <v>8169</v>
      </c>
      <c r="CH779" s="275">
        <v>3600800504274</v>
      </c>
      <c r="CJ779" s="51"/>
      <c r="CL779" s="51"/>
      <c r="CM779" s="273"/>
      <c r="CO779" s="157"/>
    </row>
    <row r="780" spans="1:93">
      <c r="A780" s="452" t="s">
        <v>4607</v>
      </c>
      <c r="B780" s="83" t="s">
        <v>709</v>
      </c>
      <c r="C780" s="129" t="s">
        <v>686</v>
      </c>
      <c r="D780" s="158" t="s">
        <v>3419</v>
      </c>
      <c r="E780" s="92" t="s">
        <v>3420</v>
      </c>
      <c r="F780" s="452" t="s">
        <v>4607</v>
      </c>
      <c r="G780" s="59" t="s">
        <v>1580</v>
      </c>
      <c r="H780" s="449" t="s">
        <v>3506</v>
      </c>
      <c r="I780" s="234">
        <v>49719.6</v>
      </c>
      <c r="J780" s="234">
        <v>0</v>
      </c>
      <c r="K780" s="234">
        <v>93.98</v>
      </c>
      <c r="L780" s="234">
        <v>0</v>
      </c>
      <c r="M780" s="85">
        <v>0</v>
      </c>
      <c r="N780" s="85">
        <v>0</v>
      </c>
      <c r="O780" s="234">
        <v>0</v>
      </c>
      <c r="P780" s="234">
        <v>379.42</v>
      </c>
      <c r="Q780" s="234">
        <v>0</v>
      </c>
      <c r="R780" s="234">
        <v>37582</v>
      </c>
      <c r="S780" s="234">
        <v>11852.160000000003</v>
      </c>
      <c r="T780" s="227" t="s">
        <v>1581</v>
      </c>
      <c r="U780" s="496">
        <v>1056</v>
      </c>
      <c r="V780" s="129" t="s">
        <v>686</v>
      </c>
      <c r="W780" s="158" t="s">
        <v>3419</v>
      </c>
      <c r="X780" s="92" t="s">
        <v>3420</v>
      </c>
      <c r="Y780" s="262">
        <v>3600800505548</v>
      </c>
      <c r="Z780" s="228" t="s">
        <v>1581</v>
      </c>
      <c r="AA780" s="54">
        <v>37961.42</v>
      </c>
      <c r="AB780" s="55">
        <v>36295</v>
      </c>
      <c r="AC780" s="56"/>
      <c r="AD780" s="175">
        <v>863</v>
      </c>
      <c r="AE780" s="175">
        <v>424</v>
      </c>
      <c r="AF780" s="55"/>
      <c r="AG780" s="55"/>
      <c r="AH780" s="55"/>
      <c r="AI780" s="55"/>
      <c r="AJ780" s="55"/>
      <c r="AK780" s="55"/>
      <c r="AL780" s="55"/>
      <c r="AM780" s="57"/>
      <c r="AN780" s="57"/>
      <c r="AO780" s="57"/>
      <c r="AP780" s="57"/>
      <c r="AQ780" s="58"/>
      <c r="AR780" s="57"/>
      <c r="AS780" s="57"/>
      <c r="AT780" s="57"/>
      <c r="AU780" s="57"/>
      <c r="AV780" s="147"/>
      <c r="AW780" s="57"/>
      <c r="AX780" s="57">
        <v>0</v>
      </c>
      <c r="AY780" s="58"/>
      <c r="AZ780" s="58">
        <v>379.42</v>
      </c>
      <c r="BA780" s="74">
        <v>0</v>
      </c>
      <c r="BB780" s="58">
        <v>49813.58</v>
      </c>
      <c r="BC780" s="58">
        <v>11852.160000000003</v>
      </c>
      <c r="BD780" s="252"/>
      <c r="BE780" s="170">
        <v>1057</v>
      </c>
      <c r="BF780" s="101" t="s">
        <v>3585</v>
      </c>
      <c r="BG780" s="158" t="s">
        <v>3419</v>
      </c>
      <c r="BH780" s="92" t="s">
        <v>3420</v>
      </c>
      <c r="BI780" s="124">
        <v>36295</v>
      </c>
      <c r="BJ780" s="124">
        <v>36295</v>
      </c>
      <c r="BK780" s="124">
        <v>0</v>
      </c>
      <c r="BL780" s="158"/>
      <c r="BM780" s="59" t="s">
        <v>717</v>
      </c>
      <c r="BN780" s="60"/>
      <c r="BO780" s="60"/>
      <c r="BP780" s="48"/>
      <c r="BQ780" s="368" t="s">
        <v>3637</v>
      </c>
      <c r="BR780" s="380" t="s">
        <v>716</v>
      </c>
      <c r="BS780" s="381" t="s">
        <v>709</v>
      </c>
      <c r="BT780" s="382" t="s">
        <v>741</v>
      </c>
      <c r="BU780" s="383" t="s">
        <v>679</v>
      </c>
      <c r="BV780" s="384" t="s">
        <v>1581</v>
      </c>
      <c r="BW780" s="384">
        <v>60160</v>
      </c>
      <c r="BX780" s="385" t="s">
        <v>3638</v>
      </c>
      <c r="BY780" s="23"/>
      <c r="BZ780" s="475">
        <v>996</v>
      </c>
      <c r="CA780" s="320" t="b">
        <f>EXACT(A780,CH780)</f>
        <v>1</v>
      </c>
      <c r="CB780" s="318" t="b">
        <f>EXACT(D780,CF780)</f>
        <v>1</v>
      </c>
      <c r="CC780" s="318" t="b">
        <f>EXACT(E780,CG780)</f>
        <v>1</v>
      </c>
      <c r="CD780" s="502">
        <f>+S779-BC779</f>
        <v>0</v>
      </c>
      <c r="CE780" s="51" t="s">
        <v>686</v>
      </c>
      <c r="CF780" s="17" t="s">
        <v>3419</v>
      </c>
      <c r="CG780" s="103" t="s">
        <v>3420</v>
      </c>
      <c r="CH780" s="275">
        <v>3600800505548</v>
      </c>
      <c r="CL780" s="51"/>
      <c r="CM780" s="273"/>
      <c r="CO780" s="157"/>
    </row>
    <row r="781" spans="1:93">
      <c r="A781" s="452" t="s">
        <v>7490</v>
      </c>
      <c r="B781" s="83" t="s">
        <v>709</v>
      </c>
      <c r="C781" s="237" t="s">
        <v>672</v>
      </c>
      <c r="D781" s="158" t="s">
        <v>340</v>
      </c>
      <c r="E781" s="86" t="s">
        <v>6788</v>
      </c>
      <c r="F781" s="452" t="s">
        <v>7490</v>
      </c>
      <c r="G781" s="59" t="s">
        <v>1580</v>
      </c>
      <c r="H781" s="449" t="s">
        <v>6938</v>
      </c>
      <c r="I781" s="234">
        <v>55232</v>
      </c>
      <c r="J781" s="234">
        <v>0</v>
      </c>
      <c r="K781" s="234">
        <v>0</v>
      </c>
      <c r="L781" s="234">
        <v>0</v>
      </c>
      <c r="M781" s="85">
        <v>0</v>
      </c>
      <c r="N781" s="85">
        <v>0</v>
      </c>
      <c r="O781" s="234">
        <v>0</v>
      </c>
      <c r="P781" s="234">
        <v>2326.46</v>
      </c>
      <c r="Q781" s="234">
        <v>0</v>
      </c>
      <c r="R781" s="234">
        <v>36068.76</v>
      </c>
      <c r="S781" s="234">
        <v>11836.779999999999</v>
      </c>
      <c r="T781" s="227" t="s">
        <v>1581</v>
      </c>
      <c r="U781" s="496">
        <v>899</v>
      </c>
      <c r="V781" s="237" t="s">
        <v>672</v>
      </c>
      <c r="W781" s="158" t="s">
        <v>340</v>
      </c>
      <c r="X781" s="422" t="s">
        <v>6788</v>
      </c>
      <c r="Y781" s="261">
        <v>3600800505556</v>
      </c>
      <c r="Z781" s="228" t="s">
        <v>1581</v>
      </c>
      <c r="AA781" s="54">
        <v>43395.22</v>
      </c>
      <c r="AB781" s="55">
        <v>33781.760000000002</v>
      </c>
      <c r="AC781" s="56"/>
      <c r="AD781" s="175">
        <v>863</v>
      </c>
      <c r="AE781" s="175">
        <v>424</v>
      </c>
      <c r="AF781" s="55"/>
      <c r="AG781" s="55"/>
      <c r="AH781" s="55"/>
      <c r="AI781" s="55">
        <v>1000</v>
      </c>
      <c r="AJ781" s="55"/>
      <c r="AK781" s="55"/>
      <c r="AL781" s="55"/>
      <c r="AM781" s="57"/>
      <c r="AN781" s="57"/>
      <c r="AO781" s="57">
        <v>0</v>
      </c>
      <c r="AP781" s="57"/>
      <c r="AQ781" s="58"/>
      <c r="AR781" s="58"/>
      <c r="AS781" s="57"/>
      <c r="AT781" s="57"/>
      <c r="AU781" s="57"/>
      <c r="AV781" s="147"/>
      <c r="AW781" s="57"/>
      <c r="AX781" s="57">
        <v>5000</v>
      </c>
      <c r="AY781" s="58"/>
      <c r="AZ781" s="58">
        <v>2326.46</v>
      </c>
      <c r="BA781" s="74">
        <v>0</v>
      </c>
      <c r="BB781" s="58">
        <v>55232</v>
      </c>
      <c r="BC781" s="58">
        <v>11836.779999999999</v>
      </c>
      <c r="BD781" s="252"/>
      <c r="BE781" s="170">
        <v>900</v>
      </c>
      <c r="BF781" s="101" t="s">
        <v>7113</v>
      </c>
      <c r="BG781" s="158" t="s">
        <v>340</v>
      </c>
      <c r="BH781" s="92" t="s">
        <v>6788</v>
      </c>
      <c r="BI781" s="124">
        <v>33781.760000000002</v>
      </c>
      <c r="BJ781" s="124">
        <v>33781.760000000002</v>
      </c>
      <c r="BK781" s="124">
        <v>0</v>
      </c>
      <c r="BL781" s="158"/>
      <c r="BM781" s="59"/>
      <c r="BN781" s="60"/>
      <c r="BO781" s="60"/>
      <c r="BP781" s="48"/>
      <c r="BQ781" s="368" t="s">
        <v>7277</v>
      </c>
      <c r="BR781" s="380" t="s">
        <v>676</v>
      </c>
      <c r="BS781" s="381" t="s">
        <v>709</v>
      </c>
      <c r="BT781" s="382" t="s">
        <v>679</v>
      </c>
      <c r="BU781" s="383" t="s">
        <v>679</v>
      </c>
      <c r="BV781" s="384" t="s">
        <v>1581</v>
      </c>
      <c r="BW781" s="384">
        <v>60160</v>
      </c>
      <c r="BX781" s="385" t="s">
        <v>7278</v>
      </c>
      <c r="BY781" s="51"/>
      <c r="BZ781" s="475">
        <v>888</v>
      </c>
      <c r="CA781" s="320" t="b">
        <f>EXACT(A781,CH781)</f>
        <v>1</v>
      </c>
      <c r="CB781" s="318" t="b">
        <f>EXACT(D781,CF781)</f>
        <v>1</v>
      </c>
      <c r="CC781" s="318" t="b">
        <f>EXACT(E781,CG781)</f>
        <v>1</v>
      </c>
      <c r="CD781" s="502">
        <f>+S780-BC780</f>
        <v>0</v>
      </c>
      <c r="CE781" s="17" t="s">
        <v>672</v>
      </c>
      <c r="CF781" s="157" t="s">
        <v>340</v>
      </c>
      <c r="CG781" s="99" t="s">
        <v>6788</v>
      </c>
      <c r="CH781" s="311">
        <v>3600800505556</v>
      </c>
      <c r="CJ781" s="51"/>
      <c r="CL781" s="51"/>
      <c r="CM781" s="273"/>
      <c r="CO781" s="157"/>
    </row>
    <row r="782" spans="1:93">
      <c r="A782" s="452" t="s">
        <v>4853</v>
      </c>
      <c r="B782" s="83" t="s">
        <v>709</v>
      </c>
      <c r="C782" s="129" t="s">
        <v>672</v>
      </c>
      <c r="D782" s="158" t="s">
        <v>3830</v>
      </c>
      <c r="E782" s="92" t="s">
        <v>3420</v>
      </c>
      <c r="F782" s="452" t="s">
        <v>4853</v>
      </c>
      <c r="G782" s="59" t="s">
        <v>1580</v>
      </c>
      <c r="H782" s="449" t="s">
        <v>3953</v>
      </c>
      <c r="I782" s="234">
        <v>56612.800000000003</v>
      </c>
      <c r="J782" s="234">
        <v>0</v>
      </c>
      <c r="K782" s="234">
        <v>59.63</v>
      </c>
      <c r="L782" s="234">
        <v>0</v>
      </c>
      <c r="M782" s="85">
        <v>0</v>
      </c>
      <c r="N782" s="85">
        <v>0</v>
      </c>
      <c r="O782" s="234">
        <v>0</v>
      </c>
      <c r="P782" s="234">
        <v>609.29</v>
      </c>
      <c r="Q782" s="234">
        <v>0</v>
      </c>
      <c r="R782" s="234">
        <v>43912</v>
      </c>
      <c r="S782" s="234">
        <v>12151.14</v>
      </c>
      <c r="T782" s="227" t="s">
        <v>1581</v>
      </c>
      <c r="U782" s="496">
        <v>357</v>
      </c>
      <c r="V782" s="129" t="s">
        <v>672</v>
      </c>
      <c r="W782" s="158" t="s">
        <v>3830</v>
      </c>
      <c r="X782" s="92" t="s">
        <v>3420</v>
      </c>
      <c r="Y782" s="261">
        <v>3600800505599</v>
      </c>
      <c r="Z782" s="228" t="s">
        <v>1581</v>
      </c>
      <c r="AA782" s="54">
        <v>44521.29</v>
      </c>
      <c r="AB782" s="55">
        <v>42625</v>
      </c>
      <c r="AC782" s="56"/>
      <c r="AD782" s="175">
        <v>863</v>
      </c>
      <c r="AE782" s="175">
        <v>424</v>
      </c>
      <c r="AF782" s="55"/>
      <c r="AG782" s="55"/>
      <c r="AH782" s="55"/>
      <c r="AI782" s="55"/>
      <c r="AJ782" s="55"/>
      <c r="AK782" s="55"/>
      <c r="AL782" s="55"/>
      <c r="AM782" s="57"/>
      <c r="AN782" s="57"/>
      <c r="AO782" s="57"/>
      <c r="AP782" s="57"/>
      <c r="AQ782" s="58"/>
      <c r="AR782" s="58"/>
      <c r="AS782" s="57"/>
      <c r="AT782" s="57"/>
      <c r="AU782" s="57"/>
      <c r="AV782" s="147"/>
      <c r="AW782" s="57"/>
      <c r="AX782" s="57">
        <v>0</v>
      </c>
      <c r="AY782" s="58"/>
      <c r="AZ782" s="58">
        <v>609.29</v>
      </c>
      <c r="BA782" s="74">
        <v>0</v>
      </c>
      <c r="BB782" s="58">
        <v>56672.43</v>
      </c>
      <c r="BC782" s="58">
        <v>12151.14</v>
      </c>
      <c r="BD782" s="252"/>
      <c r="BE782" s="170">
        <v>358</v>
      </c>
      <c r="BF782" s="101" t="s">
        <v>4048</v>
      </c>
      <c r="BG782" s="158" t="s">
        <v>3830</v>
      </c>
      <c r="BH782" s="92" t="s">
        <v>3420</v>
      </c>
      <c r="BI782" s="58">
        <v>42625</v>
      </c>
      <c r="BJ782" s="58">
        <v>42625</v>
      </c>
      <c r="BK782" s="124">
        <v>0</v>
      </c>
      <c r="BL782" s="158"/>
      <c r="BM782" s="59"/>
      <c r="BN782" s="60"/>
      <c r="BO782" s="60"/>
      <c r="BP782" s="48"/>
      <c r="BQ782" s="368" t="s">
        <v>3637</v>
      </c>
      <c r="BR782" s="380">
        <v>6</v>
      </c>
      <c r="BS782" s="381" t="s">
        <v>709</v>
      </c>
      <c r="BT782" s="382" t="s">
        <v>4141</v>
      </c>
      <c r="BU782" s="383" t="s">
        <v>945</v>
      </c>
      <c r="BV782" s="384" t="s">
        <v>128</v>
      </c>
      <c r="BW782" s="384">
        <v>60160</v>
      </c>
      <c r="BX782" s="385" t="s">
        <v>4201</v>
      </c>
      <c r="BY782" s="62"/>
      <c r="BZ782" s="495">
        <v>1055</v>
      </c>
      <c r="CA782" s="320" t="b">
        <f>EXACT(A782,CH782)</f>
        <v>1</v>
      </c>
      <c r="CB782" s="318" t="b">
        <f>EXACT(D782,CF782)</f>
        <v>1</v>
      </c>
      <c r="CC782" s="318" t="b">
        <f>EXACT(E782,CG782)</f>
        <v>1</v>
      </c>
      <c r="CD782" s="502">
        <f>+S781-BC781</f>
        <v>0</v>
      </c>
      <c r="CE782" s="17" t="s">
        <v>672</v>
      </c>
      <c r="CF782" s="17" t="s">
        <v>3830</v>
      </c>
      <c r="CG782" s="103" t="s">
        <v>3420</v>
      </c>
      <c r="CH782" s="275">
        <v>3600800505599</v>
      </c>
    </row>
    <row r="783" spans="1:93">
      <c r="A783" s="452" t="s">
        <v>4709</v>
      </c>
      <c r="B783" s="83" t="s">
        <v>709</v>
      </c>
      <c r="C783" s="129" t="s">
        <v>672</v>
      </c>
      <c r="D783" s="158" t="s">
        <v>2736</v>
      </c>
      <c r="E783" s="92" t="s">
        <v>2737</v>
      </c>
      <c r="F783" s="452" t="s">
        <v>4709</v>
      </c>
      <c r="G783" s="59" t="s">
        <v>1580</v>
      </c>
      <c r="H783" s="449" t="s">
        <v>2787</v>
      </c>
      <c r="I783" s="234">
        <v>26466</v>
      </c>
      <c r="J783" s="234">
        <v>0</v>
      </c>
      <c r="K783" s="234">
        <v>0</v>
      </c>
      <c r="L783" s="234">
        <v>0</v>
      </c>
      <c r="M783" s="85">
        <v>876</v>
      </c>
      <c r="N783" s="85">
        <v>0</v>
      </c>
      <c r="O783" s="234">
        <v>0</v>
      </c>
      <c r="P783" s="234">
        <v>0</v>
      </c>
      <c r="Q783" s="234">
        <v>0</v>
      </c>
      <c r="R783" s="234">
        <v>24537</v>
      </c>
      <c r="S783" s="234">
        <v>2805</v>
      </c>
      <c r="T783" s="227" t="s">
        <v>1581</v>
      </c>
      <c r="U783" s="496">
        <v>895</v>
      </c>
      <c r="V783" s="129" t="s">
        <v>672</v>
      </c>
      <c r="W783" s="158" t="s">
        <v>2736</v>
      </c>
      <c r="X783" s="92" t="s">
        <v>2737</v>
      </c>
      <c r="Y783" s="262">
        <v>3600800506188</v>
      </c>
      <c r="Z783" s="228" t="s">
        <v>1581</v>
      </c>
      <c r="AA783" s="266">
        <v>24537</v>
      </c>
      <c r="AB783" s="66">
        <v>23250</v>
      </c>
      <c r="AC783" s="65"/>
      <c r="AD783" s="266">
        <v>863</v>
      </c>
      <c r="AE783" s="266">
        <v>424</v>
      </c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148"/>
      <c r="AW783" s="65"/>
      <c r="AX783" s="65">
        <v>0</v>
      </c>
      <c r="AY783" s="66"/>
      <c r="AZ783" s="66">
        <v>0</v>
      </c>
      <c r="BA783" s="74">
        <v>0</v>
      </c>
      <c r="BB783" s="66">
        <v>27342</v>
      </c>
      <c r="BC783" s="66">
        <v>2805</v>
      </c>
      <c r="BD783" s="252"/>
      <c r="BE783" s="170">
        <v>896</v>
      </c>
      <c r="BF783" s="101" t="s">
        <v>2825</v>
      </c>
      <c r="BG783" s="158" t="s">
        <v>2736</v>
      </c>
      <c r="BH783" s="92" t="s">
        <v>2737</v>
      </c>
      <c r="BI783" s="169">
        <v>23250</v>
      </c>
      <c r="BJ783" s="124">
        <v>23250</v>
      </c>
      <c r="BK783" s="124">
        <v>0</v>
      </c>
      <c r="BL783" s="158"/>
      <c r="BM783" s="48"/>
      <c r="BN783" s="67"/>
      <c r="BO783" s="67"/>
      <c r="BP783" s="48"/>
      <c r="BQ783" s="368">
        <v>34</v>
      </c>
      <c r="BR783" s="380" t="s">
        <v>698</v>
      </c>
      <c r="BS783" s="381" t="s">
        <v>709</v>
      </c>
      <c r="BT783" s="382" t="s">
        <v>1961</v>
      </c>
      <c r="BU783" s="383" t="s">
        <v>1259</v>
      </c>
      <c r="BV783" s="384" t="s">
        <v>1581</v>
      </c>
      <c r="BW783" s="384">
        <v>60130</v>
      </c>
      <c r="BX783" s="385" t="s">
        <v>2908</v>
      </c>
      <c r="BY783" s="62"/>
      <c r="BZ783" s="495">
        <v>899</v>
      </c>
      <c r="CA783" s="320" t="b">
        <f>EXACT(A783,CH783)</f>
        <v>1</v>
      </c>
      <c r="CB783" s="318" t="b">
        <f>EXACT(D783,CF783)</f>
        <v>1</v>
      </c>
      <c r="CC783" s="318" t="b">
        <f>EXACT(E783,CG783)</f>
        <v>1</v>
      </c>
      <c r="CD783" s="502">
        <f>+S782-BC782</f>
        <v>0</v>
      </c>
      <c r="CE783" s="17" t="s">
        <v>672</v>
      </c>
      <c r="CF783" s="17" t="s">
        <v>2736</v>
      </c>
      <c r="CG783" s="103" t="s">
        <v>2737</v>
      </c>
      <c r="CH783" s="275">
        <v>3600800506188</v>
      </c>
    </row>
    <row r="784" spans="1:93">
      <c r="A784" s="452" t="s">
        <v>4704</v>
      </c>
      <c r="B784" s="83" t="s">
        <v>709</v>
      </c>
      <c r="C784" s="129" t="s">
        <v>672</v>
      </c>
      <c r="D784" s="158" t="s">
        <v>404</v>
      </c>
      <c r="E784" s="92" t="s">
        <v>600</v>
      </c>
      <c r="F784" s="452" t="s">
        <v>4704</v>
      </c>
      <c r="G784" s="59" t="s">
        <v>1580</v>
      </c>
      <c r="H784" s="449" t="s">
        <v>647</v>
      </c>
      <c r="I784" s="234">
        <v>19806.77</v>
      </c>
      <c r="J784" s="234">
        <v>0</v>
      </c>
      <c r="K784" s="234">
        <v>25.28</v>
      </c>
      <c r="L784" s="234">
        <v>0</v>
      </c>
      <c r="M784" s="85">
        <v>1821</v>
      </c>
      <c r="N784" s="85">
        <v>0</v>
      </c>
      <c r="O784" s="234">
        <v>0</v>
      </c>
      <c r="P784" s="234">
        <v>0</v>
      </c>
      <c r="Q784" s="234">
        <v>0</v>
      </c>
      <c r="R784" s="234">
        <v>13000</v>
      </c>
      <c r="S784" s="234">
        <v>6671.5399999999991</v>
      </c>
      <c r="T784" s="227" t="s">
        <v>1581</v>
      </c>
      <c r="U784" s="496">
        <v>922</v>
      </c>
      <c r="V784" s="129" t="s">
        <v>672</v>
      </c>
      <c r="W784" s="158" t="s">
        <v>404</v>
      </c>
      <c r="X784" s="92" t="s">
        <v>600</v>
      </c>
      <c r="Y784" s="261">
        <v>3600800512251</v>
      </c>
      <c r="Z784" s="228" t="s">
        <v>1581</v>
      </c>
      <c r="AA784" s="266">
        <v>14981.51</v>
      </c>
      <c r="AB784" s="66">
        <v>13000</v>
      </c>
      <c r="AC784" s="65"/>
      <c r="AD784" s="266"/>
      <c r="AE784" s="266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148"/>
      <c r="AW784" s="65"/>
      <c r="AX784" s="65">
        <v>1981.51</v>
      </c>
      <c r="AY784" s="65"/>
      <c r="AZ784" s="66">
        <v>0</v>
      </c>
      <c r="BA784" s="74">
        <v>0</v>
      </c>
      <c r="BB784" s="66">
        <v>21653.05</v>
      </c>
      <c r="BC784" s="66">
        <v>6671.5399999999991</v>
      </c>
      <c r="BD784" s="252"/>
      <c r="BE784" s="170">
        <v>923</v>
      </c>
      <c r="BF784" s="101" t="s">
        <v>1886</v>
      </c>
      <c r="BG784" s="158" t="s">
        <v>404</v>
      </c>
      <c r="BH784" s="92" t="s">
        <v>600</v>
      </c>
      <c r="BI784" s="169">
        <v>18670</v>
      </c>
      <c r="BJ784" s="124">
        <v>13000</v>
      </c>
      <c r="BK784" s="124">
        <v>5670</v>
      </c>
      <c r="BL784" s="158"/>
      <c r="BM784" s="48"/>
      <c r="BN784" s="67"/>
      <c r="BO784" s="67"/>
      <c r="BP784" s="59"/>
      <c r="BQ784" s="369" t="s">
        <v>843</v>
      </c>
      <c r="BR784" s="380" t="s">
        <v>716</v>
      </c>
      <c r="BS784" s="393" t="s">
        <v>709</v>
      </c>
      <c r="BT784" s="383" t="s">
        <v>741</v>
      </c>
      <c r="BU784" s="383" t="s">
        <v>679</v>
      </c>
      <c r="BV784" s="383" t="s">
        <v>1581</v>
      </c>
      <c r="BW784" s="383">
        <v>60160</v>
      </c>
      <c r="BX784" s="385" t="s">
        <v>844</v>
      </c>
      <c r="BZ784" s="475">
        <v>358</v>
      </c>
      <c r="CA784" s="320" t="b">
        <f>EXACT(A784,CH784)</f>
        <v>1</v>
      </c>
      <c r="CB784" s="318" t="b">
        <f>EXACT(D784,CF784)</f>
        <v>1</v>
      </c>
      <c r="CC784" s="318" t="b">
        <f>EXACT(E784,CG784)</f>
        <v>1</v>
      </c>
      <c r="CD784" s="502">
        <f>+S783-BC783</f>
        <v>0</v>
      </c>
      <c r="CE784" s="17" t="s">
        <v>672</v>
      </c>
      <c r="CF784" s="51" t="s">
        <v>404</v>
      </c>
      <c r="CG784" s="51" t="s">
        <v>600</v>
      </c>
      <c r="CH784" s="312">
        <v>3600800512251</v>
      </c>
      <c r="CL784" s="51"/>
      <c r="CM784" s="273"/>
      <c r="CO784" s="157"/>
    </row>
    <row r="785" spans="1:93">
      <c r="A785" s="452" t="s">
        <v>4551</v>
      </c>
      <c r="B785" s="83" t="s">
        <v>709</v>
      </c>
      <c r="C785" s="129" t="s">
        <v>686</v>
      </c>
      <c r="D785" s="158" t="s">
        <v>3043</v>
      </c>
      <c r="E785" s="92" t="s">
        <v>600</v>
      </c>
      <c r="F785" s="452" t="s">
        <v>4551</v>
      </c>
      <c r="G785" s="59" t="s">
        <v>1580</v>
      </c>
      <c r="H785" s="449" t="s">
        <v>3097</v>
      </c>
      <c r="I785" s="234">
        <v>26208.93</v>
      </c>
      <c r="J785" s="234">
        <v>0</v>
      </c>
      <c r="K785" s="234">
        <v>57.15</v>
      </c>
      <c r="L785" s="234">
        <v>0</v>
      </c>
      <c r="M785" s="85">
        <v>1048</v>
      </c>
      <c r="N785" s="85">
        <v>0</v>
      </c>
      <c r="O785" s="234">
        <v>0</v>
      </c>
      <c r="P785" s="234">
        <v>0</v>
      </c>
      <c r="Q785" s="234">
        <v>0</v>
      </c>
      <c r="R785" s="234">
        <v>18287</v>
      </c>
      <c r="S785" s="234">
        <v>7744.18</v>
      </c>
      <c r="T785" s="227" t="s">
        <v>1581</v>
      </c>
      <c r="U785" s="496">
        <v>1116</v>
      </c>
      <c r="V785" s="129" t="s">
        <v>686</v>
      </c>
      <c r="W785" s="158" t="s">
        <v>3043</v>
      </c>
      <c r="X785" s="92" t="s">
        <v>600</v>
      </c>
      <c r="Y785" s="262">
        <v>3600800512293</v>
      </c>
      <c r="Z785" s="228" t="s">
        <v>1581</v>
      </c>
      <c r="AA785" s="266">
        <v>19569.900000000001</v>
      </c>
      <c r="AB785" s="65">
        <v>17000</v>
      </c>
      <c r="AC785" s="65"/>
      <c r="AD785" s="65">
        <v>863</v>
      </c>
      <c r="AE785" s="65">
        <v>424</v>
      </c>
      <c r="AF785" s="65"/>
      <c r="AG785" s="65"/>
      <c r="AH785" s="65"/>
      <c r="AI785" s="65"/>
      <c r="AJ785" s="65"/>
      <c r="AK785" s="65"/>
      <c r="AL785" s="65"/>
      <c r="AM785" s="65"/>
      <c r="AN785" s="65"/>
      <c r="AO785" s="65">
        <v>0</v>
      </c>
      <c r="AP785" s="65"/>
      <c r="AQ785" s="65"/>
      <c r="AR785" s="65"/>
      <c r="AS785" s="65"/>
      <c r="AT785" s="65"/>
      <c r="AU785" s="65"/>
      <c r="AV785" s="148"/>
      <c r="AW785" s="65"/>
      <c r="AX785" s="65">
        <v>1282.9000000000001</v>
      </c>
      <c r="AY785" s="65"/>
      <c r="AZ785" s="65">
        <v>0</v>
      </c>
      <c r="BA785" s="57">
        <v>0</v>
      </c>
      <c r="BB785" s="65">
        <v>27314.080000000002</v>
      </c>
      <c r="BC785" s="65">
        <v>7744.18</v>
      </c>
      <c r="BD785" s="252"/>
      <c r="BE785" s="170">
        <v>1117</v>
      </c>
      <c r="BF785" s="163" t="s">
        <v>3150</v>
      </c>
      <c r="BG785" s="158" t="s">
        <v>3043</v>
      </c>
      <c r="BH785" s="92" t="s">
        <v>600</v>
      </c>
      <c r="BI785" s="65">
        <v>21250</v>
      </c>
      <c r="BJ785" s="57">
        <v>17000</v>
      </c>
      <c r="BK785" s="65">
        <v>4250</v>
      </c>
      <c r="BL785" s="86"/>
      <c r="BM785" s="48"/>
      <c r="BN785" s="67"/>
      <c r="BO785" s="67"/>
      <c r="BP785" s="48"/>
      <c r="BQ785" s="368" t="s">
        <v>3225</v>
      </c>
      <c r="BR785" s="380" t="s">
        <v>676</v>
      </c>
      <c r="BS785" s="381" t="s">
        <v>51</v>
      </c>
      <c r="BT785" s="382" t="s">
        <v>741</v>
      </c>
      <c r="BU785" s="383" t="s">
        <v>679</v>
      </c>
      <c r="BV785" s="384" t="s">
        <v>1581</v>
      </c>
      <c r="BW785" s="384">
        <v>60160</v>
      </c>
      <c r="BX785" s="385" t="s">
        <v>3226</v>
      </c>
      <c r="BZ785" s="495">
        <v>895</v>
      </c>
      <c r="CA785" s="320" t="b">
        <f>EXACT(A785,CH785)</f>
        <v>1</v>
      </c>
      <c r="CB785" s="318" t="b">
        <f>EXACT(D785,CF785)</f>
        <v>1</v>
      </c>
      <c r="CC785" s="318" t="b">
        <f>EXACT(E785,CG785)</f>
        <v>1</v>
      </c>
      <c r="CD785" s="502">
        <f>+S784-BC784</f>
        <v>0</v>
      </c>
      <c r="CE785" s="17" t="s">
        <v>686</v>
      </c>
      <c r="CF785" s="17" t="s">
        <v>3043</v>
      </c>
      <c r="CG785" s="103" t="s">
        <v>600</v>
      </c>
      <c r="CH785" s="275">
        <v>3600800512293</v>
      </c>
      <c r="CM785" s="273"/>
      <c r="CO785" s="157"/>
    </row>
    <row r="786" spans="1:93">
      <c r="A786" s="452" t="s">
        <v>4946</v>
      </c>
      <c r="B786" s="83" t="s">
        <v>709</v>
      </c>
      <c r="C786" s="129" t="s">
        <v>686</v>
      </c>
      <c r="D786" s="158" t="s">
        <v>263</v>
      </c>
      <c r="E786" s="92" t="s">
        <v>2027</v>
      </c>
      <c r="F786" s="452" t="s">
        <v>4946</v>
      </c>
      <c r="G786" s="59" t="s">
        <v>1580</v>
      </c>
      <c r="H786" s="449" t="s">
        <v>1821</v>
      </c>
      <c r="I786" s="234">
        <v>24819.599999999999</v>
      </c>
      <c r="J786" s="234">
        <v>0</v>
      </c>
      <c r="K786" s="234">
        <v>107.4</v>
      </c>
      <c r="L786" s="234">
        <v>0</v>
      </c>
      <c r="M786" s="85">
        <v>1980</v>
      </c>
      <c r="N786" s="85">
        <v>0</v>
      </c>
      <c r="O786" s="234">
        <v>0</v>
      </c>
      <c r="P786" s="234">
        <v>0</v>
      </c>
      <c r="Q786" s="234">
        <v>0</v>
      </c>
      <c r="R786" s="234">
        <v>18897</v>
      </c>
      <c r="S786" s="234">
        <v>8010</v>
      </c>
      <c r="T786" s="227" t="s">
        <v>1581</v>
      </c>
      <c r="U786" s="496">
        <v>509</v>
      </c>
      <c r="V786" s="129" t="s">
        <v>686</v>
      </c>
      <c r="W786" s="158" t="s">
        <v>263</v>
      </c>
      <c r="X786" s="92" t="s">
        <v>2027</v>
      </c>
      <c r="Y786" s="262">
        <v>3600800514041</v>
      </c>
      <c r="Z786" s="228" t="s">
        <v>1581</v>
      </c>
      <c r="AA786" s="54">
        <v>18897</v>
      </c>
      <c r="AB786" s="55">
        <v>17410</v>
      </c>
      <c r="AC786" s="56"/>
      <c r="AD786" s="175">
        <v>863</v>
      </c>
      <c r="AE786" s="175">
        <v>424</v>
      </c>
      <c r="AF786" s="55"/>
      <c r="AG786" s="55"/>
      <c r="AH786" s="55"/>
      <c r="AI786" s="55">
        <v>200</v>
      </c>
      <c r="AJ786" s="55"/>
      <c r="AK786" s="55"/>
      <c r="AL786" s="55"/>
      <c r="AM786" s="57"/>
      <c r="AN786" s="57"/>
      <c r="AO786" s="57"/>
      <c r="AP786" s="57"/>
      <c r="AQ786" s="58"/>
      <c r="AR786" s="58"/>
      <c r="AS786" s="57"/>
      <c r="AT786" s="57"/>
      <c r="AU786" s="57"/>
      <c r="AV786" s="147"/>
      <c r="AW786" s="57"/>
      <c r="AX786" s="57">
        <v>0</v>
      </c>
      <c r="AY786" s="58"/>
      <c r="AZ786" s="58">
        <v>0</v>
      </c>
      <c r="BA786" s="74">
        <v>0</v>
      </c>
      <c r="BB786" s="58">
        <v>26907</v>
      </c>
      <c r="BC786" s="58">
        <v>8010</v>
      </c>
      <c r="BD786" s="252"/>
      <c r="BE786" s="170">
        <v>510</v>
      </c>
      <c r="BF786" s="101" t="s">
        <v>2202</v>
      </c>
      <c r="BG786" s="158" t="s">
        <v>263</v>
      </c>
      <c r="BH786" s="92" t="s">
        <v>2027</v>
      </c>
      <c r="BI786" s="124">
        <v>17410</v>
      </c>
      <c r="BJ786" s="124">
        <v>17410</v>
      </c>
      <c r="BK786" s="124">
        <v>0</v>
      </c>
      <c r="BL786" s="158"/>
      <c r="BM786" s="59"/>
      <c r="BN786" s="60"/>
      <c r="BO786" s="60"/>
      <c r="BP786" s="59"/>
      <c r="BQ786" s="370" t="s">
        <v>15</v>
      </c>
      <c r="BR786" s="387">
        <v>1</v>
      </c>
      <c r="BS786" s="381" t="s">
        <v>709</v>
      </c>
      <c r="BT786" s="388" t="s">
        <v>679</v>
      </c>
      <c r="BU786" s="388" t="s">
        <v>679</v>
      </c>
      <c r="BV786" s="388" t="s">
        <v>1581</v>
      </c>
      <c r="BW786" s="389">
        <v>60160</v>
      </c>
      <c r="BX786" s="389" t="s">
        <v>16</v>
      </c>
      <c r="BY786" s="157"/>
      <c r="BZ786" s="475">
        <v>922</v>
      </c>
      <c r="CA786" s="320" t="b">
        <f>EXACT(A786,CH786)</f>
        <v>1</v>
      </c>
      <c r="CB786" s="318" t="b">
        <f>EXACT(D786,CF786)</f>
        <v>1</v>
      </c>
      <c r="CC786" s="318" t="b">
        <f>EXACT(E786,CG786)</f>
        <v>1</v>
      </c>
      <c r="CD786" s="502">
        <f>+S785-BC785</f>
        <v>0</v>
      </c>
      <c r="CE786" s="17" t="s">
        <v>686</v>
      </c>
      <c r="CF786" s="17" t="s">
        <v>263</v>
      </c>
      <c r="CG786" s="103" t="s">
        <v>2027</v>
      </c>
      <c r="CH786" s="275">
        <v>3600800514041</v>
      </c>
    </row>
    <row r="787" spans="1:93">
      <c r="A787" s="452" t="s">
        <v>4761</v>
      </c>
      <c r="B787" s="83" t="s">
        <v>709</v>
      </c>
      <c r="C787" s="129" t="s">
        <v>672</v>
      </c>
      <c r="D787" s="158" t="s">
        <v>327</v>
      </c>
      <c r="E787" s="92" t="s">
        <v>2682</v>
      </c>
      <c r="F787" s="452" t="s">
        <v>4761</v>
      </c>
      <c r="G787" s="59" t="s">
        <v>1580</v>
      </c>
      <c r="H787" s="449" t="s">
        <v>2686</v>
      </c>
      <c r="I787" s="234">
        <v>12759.84</v>
      </c>
      <c r="J787" s="234">
        <v>0</v>
      </c>
      <c r="K787" s="234">
        <v>121.8</v>
      </c>
      <c r="L787" s="234">
        <v>0</v>
      </c>
      <c r="M787" s="85">
        <v>2909</v>
      </c>
      <c r="N787" s="85">
        <v>0</v>
      </c>
      <c r="O787" s="234">
        <v>0</v>
      </c>
      <c r="P787" s="234">
        <v>0</v>
      </c>
      <c r="Q787" s="234">
        <v>0</v>
      </c>
      <c r="R787" s="234">
        <v>6887</v>
      </c>
      <c r="S787" s="234">
        <v>8903.64</v>
      </c>
      <c r="T787" s="227" t="s">
        <v>1581</v>
      </c>
      <c r="U787" s="496">
        <v>807</v>
      </c>
      <c r="V787" s="129" t="s">
        <v>672</v>
      </c>
      <c r="W787" s="158" t="s">
        <v>327</v>
      </c>
      <c r="X787" s="92" t="s">
        <v>2682</v>
      </c>
      <c r="Y787" s="262">
        <v>3600800517767</v>
      </c>
      <c r="Z787" s="228" t="s">
        <v>1581</v>
      </c>
      <c r="AA787" s="266">
        <v>6887</v>
      </c>
      <c r="AB787" s="66">
        <v>5500</v>
      </c>
      <c r="AC787" s="65"/>
      <c r="AD787" s="266">
        <v>863</v>
      </c>
      <c r="AE787" s="266">
        <v>424</v>
      </c>
      <c r="AF787" s="65"/>
      <c r="AG787" s="65"/>
      <c r="AH787" s="65"/>
      <c r="AI787" s="65">
        <v>100</v>
      </c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148"/>
      <c r="AW787" s="65"/>
      <c r="AX787" s="65">
        <v>0</v>
      </c>
      <c r="AY787" s="65"/>
      <c r="AZ787" s="65">
        <v>0</v>
      </c>
      <c r="BA787" s="57">
        <v>0</v>
      </c>
      <c r="BB787" s="65">
        <v>15790.64</v>
      </c>
      <c r="BC787" s="65">
        <v>8903.64</v>
      </c>
      <c r="BD787" s="252"/>
      <c r="BE787" s="170">
        <v>808</v>
      </c>
      <c r="BF787" s="282" t="s">
        <v>2688</v>
      </c>
      <c r="BG787" s="158" t="s">
        <v>327</v>
      </c>
      <c r="BH787" s="92" t="s">
        <v>2682</v>
      </c>
      <c r="BI787" s="171">
        <v>5500</v>
      </c>
      <c r="BJ787" s="172">
        <v>5500</v>
      </c>
      <c r="BK787" s="171">
        <v>0</v>
      </c>
      <c r="BL787" s="158"/>
      <c r="BM787" s="48"/>
      <c r="BN787" s="67"/>
      <c r="BO787" s="67"/>
      <c r="BP787" s="48"/>
      <c r="BQ787" s="368" t="s">
        <v>2441</v>
      </c>
      <c r="BR787" s="380" t="s">
        <v>2176</v>
      </c>
      <c r="BS787" s="381" t="s">
        <v>709</v>
      </c>
      <c r="BT787" s="382" t="s">
        <v>741</v>
      </c>
      <c r="BU787" s="383" t="s">
        <v>679</v>
      </c>
      <c r="BV787" s="384" t="s">
        <v>1581</v>
      </c>
      <c r="BW787" s="384">
        <v>60160</v>
      </c>
      <c r="BX787" s="385"/>
      <c r="BY787" s="51"/>
      <c r="BZ787" s="495">
        <v>1115</v>
      </c>
      <c r="CA787" s="320" t="b">
        <f>EXACT(A787,CH787)</f>
        <v>1</v>
      </c>
      <c r="CB787" s="318" t="b">
        <f>EXACT(D787,CF787)</f>
        <v>1</v>
      </c>
      <c r="CC787" s="318" t="b">
        <f>EXACT(E787,CG787)</f>
        <v>1</v>
      </c>
      <c r="CD787" s="502">
        <f>+S786-BC786</f>
        <v>0</v>
      </c>
      <c r="CE787" s="17" t="s">
        <v>672</v>
      </c>
      <c r="CF787" s="17" t="s">
        <v>327</v>
      </c>
      <c r="CG787" s="103" t="s">
        <v>2682</v>
      </c>
      <c r="CH787" s="275">
        <v>3600800517767</v>
      </c>
    </row>
    <row r="788" spans="1:93">
      <c r="A788" s="452" t="s">
        <v>4444</v>
      </c>
      <c r="B788" s="83" t="s">
        <v>709</v>
      </c>
      <c r="C788" s="129" t="s">
        <v>686</v>
      </c>
      <c r="D788" s="158" t="s">
        <v>1278</v>
      </c>
      <c r="E788" s="92" t="s">
        <v>2761</v>
      </c>
      <c r="F788" s="452" t="s">
        <v>4444</v>
      </c>
      <c r="G788" s="59" t="s">
        <v>1580</v>
      </c>
      <c r="H788" s="449" t="s">
        <v>2800</v>
      </c>
      <c r="I788" s="234">
        <v>29674</v>
      </c>
      <c r="J788" s="234">
        <v>0</v>
      </c>
      <c r="K788" s="234">
        <v>35.78</v>
      </c>
      <c r="L788" s="234">
        <v>0</v>
      </c>
      <c r="M788" s="85">
        <v>1004</v>
      </c>
      <c r="N788" s="85">
        <v>0</v>
      </c>
      <c r="O788" s="234">
        <v>0</v>
      </c>
      <c r="P788" s="234">
        <v>200.18</v>
      </c>
      <c r="Q788" s="234">
        <v>0</v>
      </c>
      <c r="R788" s="234">
        <v>863</v>
      </c>
      <c r="S788" s="234">
        <v>29650.6</v>
      </c>
      <c r="T788" s="227" t="s">
        <v>1581</v>
      </c>
      <c r="U788" s="496">
        <v>1223</v>
      </c>
      <c r="V788" s="129" t="s">
        <v>686</v>
      </c>
      <c r="W788" s="158" t="s">
        <v>1278</v>
      </c>
      <c r="X788" s="92" t="s">
        <v>2761</v>
      </c>
      <c r="Y788" s="262">
        <v>3600800521586</v>
      </c>
      <c r="Z788" s="228" t="s">
        <v>1581</v>
      </c>
      <c r="AA788" s="55">
        <v>1063.18</v>
      </c>
      <c r="AB788" s="55">
        <v>0</v>
      </c>
      <c r="AC788" s="59"/>
      <c r="AD788" s="175">
        <v>863</v>
      </c>
      <c r="AE788" s="175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>
        <v>0</v>
      </c>
      <c r="AY788" s="59"/>
      <c r="AZ788" s="59">
        <v>200.18</v>
      </c>
      <c r="BA788" s="59">
        <v>0</v>
      </c>
      <c r="BB788" s="59">
        <v>30713.78</v>
      </c>
      <c r="BC788" s="59">
        <v>29650.6</v>
      </c>
      <c r="BD788" s="252"/>
      <c r="BE788" s="170">
        <v>1225</v>
      </c>
      <c r="BF788" s="282" t="s">
        <v>2841</v>
      </c>
      <c r="BG788" s="158" t="s">
        <v>1278</v>
      </c>
      <c r="BH788" s="92" t="s">
        <v>2761</v>
      </c>
      <c r="BI788" s="140">
        <v>0</v>
      </c>
      <c r="BJ788" s="140">
        <v>0</v>
      </c>
      <c r="BK788" s="140">
        <v>0</v>
      </c>
      <c r="BL788" s="456"/>
      <c r="BM788" s="59"/>
      <c r="BN788" s="59"/>
      <c r="BO788" s="59"/>
      <c r="BP788" s="59"/>
      <c r="BQ788" s="369" t="s">
        <v>2848</v>
      </c>
      <c r="BR788" s="380" t="s">
        <v>2176</v>
      </c>
      <c r="BS788" s="381" t="s">
        <v>709</v>
      </c>
      <c r="BT788" s="383" t="s">
        <v>741</v>
      </c>
      <c r="BU788" s="383" t="s">
        <v>679</v>
      </c>
      <c r="BV788" s="383" t="s">
        <v>1581</v>
      </c>
      <c r="BW788" s="383">
        <v>60160</v>
      </c>
      <c r="BX788" s="385" t="s">
        <v>2849</v>
      </c>
      <c r="BY788" s="76"/>
      <c r="BZ788" s="475">
        <v>510</v>
      </c>
      <c r="CA788" s="320" t="b">
        <f>EXACT(A788,CH788)</f>
        <v>1</v>
      </c>
      <c r="CB788" s="318" t="b">
        <f>EXACT(D788,CF788)</f>
        <v>1</v>
      </c>
      <c r="CC788" s="318" t="b">
        <f>EXACT(E788,CG788)</f>
        <v>1</v>
      </c>
      <c r="CD788" s="502">
        <f>+S787-BC787</f>
        <v>0</v>
      </c>
      <c r="CE788" s="51" t="s">
        <v>686</v>
      </c>
      <c r="CF788" s="157" t="s">
        <v>1278</v>
      </c>
      <c r="CG788" s="103" t="s">
        <v>2761</v>
      </c>
      <c r="CH788" s="275">
        <v>3600800521586</v>
      </c>
      <c r="CI788" s="51"/>
      <c r="CM788" s="273"/>
      <c r="CO788" s="157"/>
    </row>
    <row r="789" spans="1:93">
      <c r="A789" s="452" t="s">
        <v>7832</v>
      </c>
      <c r="B789" s="83" t="s">
        <v>709</v>
      </c>
      <c r="C789" s="129" t="s">
        <v>672</v>
      </c>
      <c r="D789" s="158" t="s">
        <v>340</v>
      </c>
      <c r="E789" s="92" t="s">
        <v>3794</v>
      </c>
      <c r="F789" s="452" t="s">
        <v>7832</v>
      </c>
      <c r="G789" s="59" t="s">
        <v>1580</v>
      </c>
      <c r="H789" s="449" t="s">
        <v>7948</v>
      </c>
      <c r="I789" s="234">
        <v>35642.019999999997</v>
      </c>
      <c r="J789" s="234">
        <v>0</v>
      </c>
      <c r="K789" s="234">
        <v>0</v>
      </c>
      <c r="L789" s="234">
        <v>0</v>
      </c>
      <c r="M789" s="85">
        <v>0</v>
      </c>
      <c r="N789" s="85">
        <v>0</v>
      </c>
      <c r="O789" s="234">
        <v>0</v>
      </c>
      <c r="P789" s="234">
        <v>406.18</v>
      </c>
      <c r="Q789" s="234">
        <v>0</v>
      </c>
      <c r="R789" s="234">
        <v>3167</v>
      </c>
      <c r="S789" s="234">
        <v>32068.839999999997</v>
      </c>
      <c r="T789" s="227" t="s">
        <v>1581</v>
      </c>
      <c r="U789" s="496">
        <v>901</v>
      </c>
      <c r="V789" s="129" t="s">
        <v>672</v>
      </c>
      <c r="W789" s="158" t="s">
        <v>340</v>
      </c>
      <c r="X789" s="92" t="s">
        <v>3794</v>
      </c>
      <c r="Y789" s="262" t="s">
        <v>7832</v>
      </c>
      <c r="Z789" s="228" t="s">
        <v>1581</v>
      </c>
      <c r="AA789" s="266">
        <v>3573.18</v>
      </c>
      <c r="AB789" s="65">
        <v>1880</v>
      </c>
      <c r="AC789" s="65"/>
      <c r="AD789" s="65">
        <v>863</v>
      </c>
      <c r="AE789" s="65">
        <v>424</v>
      </c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148"/>
      <c r="AW789" s="65"/>
      <c r="AX789" s="65">
        <v>0</v>
      </c>
      <c r="AY789" s="65"/>
      <c r="AZ789" s="65">
        <v>406.18</v>
      </c>
      <c r="BA789" s="57">
        <v>0</v>
      </c>
      <c r="BB789" s="65">
        <v>35642.019999999997</v>
      </c>
      <c r="BC789" s="65">
        <v>32068.839999999997</v>
      </c>
      <c r="BD789" s="252"/>
      <c r="BE789" s="170">
        <v>902</v>
      </c>
      <c r="BF789" s="163" t="s">
        <v>8344</v>
      </c>
      <c r="BG789" s="158" t="s">
        <v>340</v>
      </c>
      <c r="BH789" s="92" t="s">
        <v>3794</v>
      </c>
      <c r="BI789" s="171">
        <v>1880</v>
      </c>
      <c r="BJ789" s="172">
        <v>1880</v>
      </c>
      <c r="BK789" s="171">
        <v>0</v>
      </c>
      <c r="BL789" s="86"/>
      <c r="BM789" s="48"/>
      <c r="BN789" s="67"/>
      <c r="BO789" s="67"/>
      <c r="BP789" s="48"/>
      <c r="BQ789" s="368" t="s">
        <v>8105</v>
      </c>
      <c r="BR789" s="381" t="s">
        <v>51</v>
      </c>
      <c r="BS789" s="381" t="s">
        <v>51</v>
      </c>
      <c r="BT789" s="382" t="s">
        <v>8106</v>
      </c>
      <c r="BU789" s="383" t="s">
        <v>679</v>
      </c>
      <c r="BV789" s="384" t="s">
        <v>1581</v>
      </c>
      <c r="BW789" s="384">
        <v>60160</v>
      </c>
      <c r="BX789" s="385" t="s">
        <v>8107</v>
      </c>
      <c r="BY789" s="76"/>
      <c r="BZ789" s="495">
        <v>807</v>
      </c>
      <c r="CA789" s="320" t="b">
        <f>EXACT(A789,CH789)</f>
        <v>1</v>
      </c>
      <c r="CB789" s="318" t="b">
        <f>EXACT(D789,CF789)</f>
        <v>1</v>
      </c>
      <c r="CC789" s="318" t="b">
        <f>EXACT(E789,CG789)</f>
        <v>1</v>
      </c>
      <c r="CD789" s="502">
        <f>+S788-BC788</f>
        <v>0</v>
      </c>
      <c r="CE789" s="17" t="s">
        <v>672</v>
      </c>
      <c r="CF789" s="157" t="s">
        <v>340</v>
      </c>
      <c r="CG789" s="103" t="s">
        <v>3794</v>
      </c>
      <c r="CH789" s="311" t="s">
        <v>7832</v>
      </c>
      <c r="CM789" s="273"/>
      <c r="CO789" s="158"/>
    </row>
    <row r="790" spans="1:93">
      <c r="A790" s="452" t="s">
        <v>4339</v>
      </c>
      <c r="B790" s="83" t="s">
        <v>709</v>
      </c>
      <c r="C790" s="129" t="s">
        <v>672</v>
      </c>
      <c r="D790" s="158" t="s">
        <v>3793</v>
      </c>
      <c r="E790" s="92" t="s">
        <v>3794</v>
      </c>
      <c r="F790" s="452" t="s">
        <v>4339</v>
      </c>
      <c r="G790" s="59" t="s">
        <v>1580</v>
      </c>
      <c r="H790" s="449" t="s">
        <v>3925</v>
      </c>
      <c r="I790" s="234">
        <v>37531.550000000003</v>
      </c>
      <c r="J790" s="234">
        <v>0</v>
      </c>
      <c r="K790" s="234">
        <v>9.5299999999999994</v>
      </c>
      <c r="L790" s="234">
        <v>0</v>
      </c>
      <c r="M790" s="85">
        <v>0</v>
      </c>
      <c r="N790" s="85">
        <v>0</v>
      </c>
      <c r="O790" s="234">
        <v>0</v>
      </c>
      <c r="P790" s="234">
        <v>127.05</v>
      </c>
      <c r="Q790" s="234">
        <v>0</v>
      </c>
      <c r="R790" s="234">
        <v>4897</v>
      </c>
      <c r="S790" s="234">
        <v>32517.030000000002</v>
      </c>
      <c r="T790" s="227" t="s">
        <v>1581</v>
      </c>
      <c r="U790" s="496">
        <v>55</v>
      </c>
      <c r="V790" s="129" t="s">
        <v>672</v>
      </c>
      <c r="W790" s="158" t="s">
        <v>3793</v>
      </c>
      <c r="X790" s="92" t="s">
        <v>3794</v>
      </c>
      <c r="Y790" s="262">
        <v>3600800523031</v>
      </c>
      <c r="Z790" s="228" t="s">
        <v>1581</v>
      </c>
      <c r="AA790" s="266">
        <v>5024.05</v>
      </c>
      <c r="AB790" s="65">
        <v>2110</v>
      </c>
      <c r="AC790" s="65"/>
      <c r="AD790" s="65">
        <v>863</v>
      </c>
      <c r="AE790" s="65">
        <v>424</v>
      </c>
      <c r="AF790" s="65"/>
      <c r="AG790" s="65"/>
      <c r="AH790" s="65"/>
      <c r="AI790" s="65"/>
      <c r="AJ790" s="65"/>
      <c r="AK790" s="65"/>
      <c r="AL790" s="65"/>
      <c r="AM790" s="65"/>
      <c r="AN790" s="65"/>
      <c r="AO790" s="65">
        <v>1500</v>
      </c>
      <c r="AP790" s="65"/>
      <c r="AQ790" s="65"/>
      <c r="AR790" s="65"/>
      <c r="AS790" s="65"/>
      <c r="AT790" s="65"/>
      <c r="AU790" s="65"/>
      <c r="AV790" s="148"/>
      <c r="AW790" s="65"/>
      <c r="AX790" s="65">
        <v>0</v>
      </c>
      <c r="AY790" s="65"/>
      <c r="AZ790" s="65">
        <v>127.05</v>
      </c>
      <c r="BA790" s="57">
        <v>0</v>
      </c>
      <c r="BB790" s="65">
        <v>37541.08</v>
      </c>
      <c r="BC790" s="65">
        <v>32517.030000000002</v>
      </c>
      <c r="BD790" s="252"/>
      <c r="BE790" s="170">
        <v>55</v>
      </c>
      <c r="BF790" s="163" t="s">
        <v>5882</v>
      </c>
      <c r="BG790" s="158" t="s">
        <v>3793</v>
      </c>
      <c r="BH790" s="92" t="s">
        <v>3794</v>
      </c>
      <c r="BI790" s="171">
        <v>2110</v>
      </c>
      <c r="BJ790" s="172">
        <v>2110</v>
      </c>
      <c r="BK790" s="171">
        <v>0</v>
      </c>
      <c r="BL790" s="86"/>
      <c r="BM790" s="48"/>
      <c r="BN790" s="67"/>
      <c r="BO790" s="67"/>
      <c r="BP790" s="48"/>
      <c r="BQ790" s="368" t="s">
        <v>4220</v>
      </c>
      <c r="BR790" s="380" t="s">
        <v>138</v>
      </c>
      <c r="BS790" s="381" t="s">
        <v>709</v>
      </c>
      <c r="BT790" s="382" t="s">
        <v>4141</v>
      </c>
      <c r="BU790" s="383" t="s">
        <v>945</v>
      </c>
      <c r="BV790" s="384" t="s">
        <v>128</v>
      </c>
      <c r="BW790" s="384">
        <v>60160</v>
      </c>
      <c r="BX790" s="385" t="s">
        <v>4221</v>
      </c>
      <c r="BZ790" s="495">
        <v>1223</v>
      </c>
      <c r="CA790" s="320" t="b">
        <f>EXACT(A790,CH790)</f>
        <v>1</v>
      </c>
      <c r="CB790" s="318" t="b">
        <f>EXACT(D790,CF790)</f>
        <v>1</v>
      </c>
      <c r="CC790" s="318" t="b">
        <f>EXACT(E790,CG790)</f>
        <v>1</v>
      </c>
      <c r="CD790" s="502">
        <f>+S790-BC790</f>
        <v>0</v>
      </c>
      <c r="CE790" s="17" t="s">
        <v>672</v>
      </c>
      <c r="CF790" s="17" t="s">
        <v>3793</v>
      </c>
      <c r="CG790" s="103" t="s">
        <v>3794</v>
      </c>
      <c r="CH790" s="275">
        <v>3600800523031</v>
      </c>
    </row>
    <row r="791" spans="1:93">
      <c r="A791" s="511" t="s">
        <v>8574</v>
      </c>
      <c r="B791" s="83" t="s">
        <v>709</v>
      </c>
      <c r="C791" s="237" t="s">
        <v>672</v>
      </c>
      <c r="D791" s="17" t="s">
        <v>8475</v>
      </c>
      <c r="E791" s="75" t="s">
        <v>791</v>
      </c>
      <c r="F791" s="514" t="s">
        <v>8574</v>
      </c>
      <c r="G791" s="59" t="s">
        <v>1580</v>
      </c>
      <c r="H791" s="98" t="s">
        <v>8670</v>
      </c>
      <c r="I791" s="133">
        <v>56612.800000000003</v>
      </c>
      <c r="J791" s="167">
        <v>0</v>
      </c>
      <c r="K791" s="18">
        <v>0</v>
      </c>
      <c r="L791" s="18">
        <v>0</v>
      </c>
      <c r="M791" s="53">
        <v>0</v>
      </c>
      <c r="N791" s="18">
        <v>0</v>
      </c>
      <c r="O791" s="18">
        <v>0</v>
      </c>
      <c r="P791" s="53">
        <v>2533.58</v>
      </c>
      <c r="Q791" s="18">
        <v>0</v>
      </c>
      <c r="R791" s="53">
        <v>24371.919999999998</v>
      </c>
      <c r="S791" s="18">
        <v>29707.300000000003</v>
      </c>
      <c r="T791" s="227" t="s">
        <v>1581</v>
      </c>
      <c r="U791" s="496">
        <v>1354</v>
      </c>
      <c r="V791" s="516" t="s">
        <v>672</v>
      </c>
      <c r="W791" s="17" t="s">
        <v>8475</v>
      </c>
      <c r="X791" s="17" t="s">
        <v>791</v>
      </c>
      <c r="Y791" s="261">
        <v>3600800524585</v>
      </c>
      <c r="Z791" s="228" t="s">
        <v>1581</v>
      </c>
      <c r="AA791" s="266">
        <v>26905.5</v>
      </c>
      <c r="AB791" s="65">
        <v>22904.32</v>
      </c>
      <c r="AC791" s="65"/>
      <c r="AD791" s="65">
        <v>863</v>
      </c>
      <c r="AE791" s="65"/>
      <c r="AF791" s="65">
        <v>504.6</v>
      </c>
      <c r="AG791" s="65"/>
      <c r="AH791" s="65"/>
      <c r="AI791" s="65">
        <v>100</v>
      </c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148"/>
      <c r="AW791" s="65"/>
      <c r="AX791" s="65">
        <v>0</v>
      </c>
      <c r="AY791" s="65"/>
      <c r="AZ791" s="65">
        <v>2533.58</v>
      </c>
      <c r="BA791" s="57">
        <v>0</v>
      </c>
      <c r="BB791" s="65">
        <v>56612.800000000003</v>
      </c>
      <c r="BC791" s="65">
        <v>29707.300000000003</v>
      </c>
      <c r="BD791" s="260"/>
      <c r="BE791" s="170">
        <v>1356</v>
      </c>
      <c r="BF791" s="163" t="s">
        <v>8765</v>
      </c>
      <c r="BG791" s="51" t="s">
        <v>8475</v>
      </c>
      <c r="BH791" s="17" t="s">
        <v>791</v>
      </c>
      <c r="BI791" s="171">
        <v>22904.32</v>
      </c>
      <c r="BJ791" s="172">
        <v>22904.32</v>
      </c>
      <c r="BK791" s="171">
        <v>0</v>
      </c>
      <c r="BM791" s="48"/>
      <c r="BN791" s="67"/>
      <c r="BO791" s="67"/>
      <c r="BP791" s="48"/>
      <c r="BQ791" s="435" t="s">
        <v>8935</v>
      </c>
      <c r="BR791" s="380">
        <v>6</v>
      </c>
      <c r="BS791" s="381"/>
      <c r="BT791" s="382" t="s">
        <v>741</v>
      </c>
      <c r="BU791" s="383" t="s">
        <v>679</v>
      </c>
      <c r="BV791" s="384" t="s">
        <v>1581</v>
      </c>
      <c r="BW791" s="384">
        <v>60160</v>
      </c>
      <c r="BX791" s="382" t="s">
        <v>8936</v>
      </c>
      <c r="BZ791" s="495">
        <v>901</v>
      </c>
      <c r="CA791" s="320" t="b">
        <f>EXACT(A791,CH791)</f>
        <v>1</v>
      </c>
      <c r="CB791" s="318" t="b">
        <f>EXACT(D791,CF791)</f>
        <v>1</v>
      </c>
      <c r="CC791" s="318" t="b">
        <f>EXACT(E791,CG791)</f>
        <v>1</v>
      </c>
      <c r="CD791" s="502">
        <f>+S790-BC790</f>
        <v>0</v>
      </c>
      <c r="CE791" s="51" t="s">
        <v>672</v>
      </c>
      <c r="CF791" s="17" t="s">
        <v>8475</v>
      </c>
      <c r="CG791" s="103" t="s">
        <v>791</v>
      </c>
      <c r="CH791" s="275">
        <v>3600800524585</v>
      </c>
      <c r="CJ791" s="51"/>
      <c r="CM791" s="273"/>
    </row>
    <row r="792" spans="1:93">
      <c r="A792" s="452" t="s">
        <v>4401</v>
      </c>
      <c r="B792" s="83" t="s">
        <v>709</v>
      </c>
      <c r="C792" s="238" t="s">
        <v>672</v>
      </c>
      <c r="D792" s="239" t="s">
        <v>803</v>
      </c>
      <c r="E792" s="240" t="s">
        <v>2711</v>
      </c>
      <c r="F792" s="452" t="s">
        <v>4401</v>
      </c>
      <c r="G792" s="59" t="s">
        <v>1580</v>
      </c>
      <c r="H792" s="449" t="s">
        <v>2766</v>
      </c>
      <c r="I792" s="418">
        <v>39912.6</v>
      </c>
      <c r="J792" s="418">
        <v>0</v>
      </c>
      <c r="K792" s="418">
        <v>64.349999999999994</v>
      </c>
      <c r="L792" s="418">
        <v>0</v>
      </c>
      <c r="M792" s="419">
        <v>1148</v>
      </c>
      <c r="N792" s="419">
        <v>0</v>
      </c>
      <c r="O792" s="418">
        <v>0</v>
      </c>
      <c r="P792" s="418">
        <v>582.04</v>
      </c>
      <c r="Q792" s="418">
        <v>0</v>
      </c>
      <c r="R792" s="418">
        <v>26432</v>
      </c>
      <c r="S792" s="418">
        <v>14110.909999999996</v>
      </c>
      <c r="T792" s="227" t="s">
        <v>1581</v>
      </c>
      <c r="U792" s="496">
        <v>139</v>
      </c>
      <c r="V792" s="238" t="s">
        <v>672</v>
      </c>
      <c r="W792" s="239" t="s">
        <v>803</v>
      </c>
      <c r="X792" s="240" t="s">
        <v>2711</v>
      </c>
      <c r="Y792" s="264">
        <v>3600800524852</v>
      </c>
      <c r="Z792" s="228" t="s">
        <v>1581</v>
      </c>
      <c r="AA792" s="266">
        <v>27014.04</v>
      </c>
      <c r="AB792" s="66">
        <v>25045</v>
      </c>
      <c r="AC792" s="65"/>
      <c r="AD792" s="266">
        <v>863</v>
      </c>
      <c r="AE792" s="266">
        <v>424</v>
      </c>
      <c r="AF792" s="65"/>
      <c r="AG792" s="65"/>
      <c r="AH792" s="65"/>
      <c r="AI792" s="65">
        <v>100</v>
      </c>
      <c r="AJ792" s="65"/>
      <c r="AK792" s="65"/>
      <c r="AL792" s="65"/>
      <c r="AM792" s="65"/>
      <c r="AN792" s="65"/>
      <c r="AO792" s="65"/>
      <c r="AP792" s="65"/>
      <c r="AQ792" s="66"/>
      <c r="AR792" s="66"/>
      <c r="AS792" s="65"/>
      <c r="AT792" s="65"/>
      <c r="AU792" s="65"/>
      <c r="AV792" s="148"/>
      <c r="AW792" s="65"/>
      <c r="AX792" s="65">
        <v>0</v>
      </c>
      <c r="AY792" s="66"/>
      <c r="AZ792" s="66">
        <v>582.04</v>
      </c>
      <c r="BA792" s="74">
        <v>0</v>
      </c>
      <c r="BB792" s="66">
        <v>41124.949999999997</v>
      </c>
      <c r="BC792" s="66">
        <v>14110.909999999996</v>
      </c>
      <c r="BD792" s="252"/>
      <c r="BE792" s="170">
        <v>139</v>
      </c>
      <c r="BF792" s="101" t="s">
        <v>2805</v>
      </c>
      <c r="BG792" s="158" t="s">
        <v>803</v>
      </c>
      <c r="BH792" s="92" t="s">
        <v>2711</v>
      </c>
      <c r="BI792" s="169">
        <v>25045</v>
      </c>
      <c r="BJ792" s="124">
        <v>25045</v>
      </c>
      <c r="BK792" s="124">
        <v>0</v>
      </c>
      <c r="BL792" s="158"/>
      <c r="BM792" s="48"/>
      <c r="BN792" s="67"/>
      <c r="BO792" s="67"/>
      <c r="BP792" s="48"/>
      <c r="BQ792" s="368">
        <v>166</v>
      </c>
      <c r="BR792" s="380" t="s">
        <v>689</v>
      </c>
      <c r="BS792" s="381" t="s">
        <v>709</v>
      </c>
      <c r="BT792" s="382" t="s">
        <v>741</v>
      </c>
      <c r="BU792" s="383" t="s">
        <v>679</v>
      </c>
      <c r="BV792" s="384" t="s">
        <v>1581</v>
      </c>
      <c r="BW792" s="384">
        <v>60160</v>
      </c>
      <c r="BX792" s="385" t="s">
        <v>2912</v>
      </c>
      <c r="BY792" s="76"/>
      <c r="BZ792" s="495">
        <v>55</v>
      </c>
      <c r="CA792" s="320" t="b">
        <f>EXACT(A792,CH792)</f>
        <v>1</v>
      </c>
      <c r="CB792" s="318" t="b">
        <f>EXACT(D792,CF792)</f>
        <v>1</v>
      </c>
      <c r="CC792" s="318" t="b">
        <f>EXACT(E792,CG792)</f>
        <v>1</v>
      </c>
      <c r="CD792" s="502">
        <f>+S792-BC792</f>
        <v>0</v>
      </c>
      <c r="CE792" s="51" t="s">
        <v>672</v>
      </c>
      <c r="CF792" s="90" t="s">
        <v>803</v>
      </c>
      <c r="CG792" s="103" t="s">
        <v>2711</v>
      </c>
      <c r="CH792" s="275">
        <v>3600800524852</v>
      </c>
      <c r="CJ792" s="51"/>
      <c r="CM792" s="273"/>
      <c r="CO792" s="157"/>
    </row>
    <row r="793" spans="1:93">
      <c r="A793" s="452" t="s">
        <v>7391</v>
      </c>
      <c r="B793" s="83" t="s">
        <v>709</v>
      </c>
      <c r="C793" s="129" t="s">
        <v>686</v>
      </c>
      <c r="D793" s="158" t="s">
        <v>6708</v>
      </c>
      <c r="E793" s="92" t="s">
        <v>2759</v>
      </c>
      <c r="F793" s="452" t="s">
        <v>7391</v>
      </c>
      <c r="G793" s="59" t="s">
        <v>1580</v>
      </c>
      <c r="H793" s="449" t="s">
        <v>6854</v>
      </c>
      <c r="I793" s="234">
        <v>50848.2</v>
      </c>
      <c r="J793" s="234">
        <v>0</v>
      </c>
      <c r="K793" s="234">
        <v>0</v>
      </c>
      <c r="L793" s="234">
        <v>0</v>
      </c>
      <c r="M793" s="85">
        <v>0</v>
      </c>
      <c r="N793" s="85">
        <v>0</v>
      </c>
      <c r="O793" s="234">
        <v>0</v>
      </c>
      <c r="P793" s="234">
        <v>1554.13</v>
      </c>
      <c r="Q793" s="234">
        <v>0</v>
      </c>
      <c r="R793" s="234">
        <v>33287</v>
      </c>
      <c r="S793" s="234">
        <v>16007.07</v>
      </c>
      <c r="T793" s="227" t="s">
        <v>1581</v>
      </c>
      <c r="U793" s="496">
        <v>17</v>
      </c>
      <c r="V793" s="129" t="s">
        <v>686</v>
      </c>
      <c r="W793" s="158" t="s">
        <v>6708</v>
      </c>
      <c r="X793" s="92" t="s">
        <v>2759</v>
      </c>
      <c r="Y793" s="262">
        <v>3600800525166</v>
      </c>
      <c r="Z793" s="228" t="s">
        <v>1581</v>
      </c>
      <c r="AA793" s="54">
        <v>34841.129999999997</v>
      </c>
      <c r="AB793" s="55">
        <v>31900</v>
      </c>
      <c r="AC793" s="56"/>
      <c r="AD793" s="175">
        <v>863</v>
      </c>
      <c r="AE793" s="175">
        <v>424</v>
      </c>
      <c r="AF793" s="55"/>
      <c r="AG793" s="55"/>
      <c r="AH793" s="55"/>
      <c r="AI793" s="55">
        <v>100</v>
      </c>
      <c r="AJ793" s="55"/>
      <c r="AK793" s="55"/>
      <c r="AL793" s="55"/>
      <c r="AM793" s="57"/>
      <c r="AN793" s="57"/>
      <c r="AO793" s="57"/>
      <c r="AP793" s="57"/>
      <c r="AQ793" s="58"/>
      <c r="AR793" s="57"/>
      <c r="AS793" s="57"/>
      <c r="AT793" s="57"/>
      <c r="AU793" s="57"/>
      <c r="AV793" s="147"/>
      <c r="AW793" s="57"/>
      <c r="AX793" s="57">
        <v>0</v>
      </c>
      <c r="AY793" s="58"/>
      <c r="AZ793" s="58">
        <v>1554.13</v>
      </c>
      <c r="BA793" s="74">
        <v>0</v>
      </c>
      <c r="BB793" s="58">
        <v>50848.2</v>
      </c>
      <c r="BC793" s="58">
        <v>16007.07</v>
      </c>
      <c r="BD793" s="252"/>
      <c r="BE793" s="170">
        <v>17</v>
      </c>
      <c r="BF793" s="101" t="s">
        <v>6980</v>
      </c>
      <c r="BG793" s="158" t="s">
        <v>6708</v>
      </c>
      <c r="BH793" s="92" t="s">
        <v>2759</v>
      </c>
      <c r="BI793" s="58">
        <v>31900</v>
      </c>
      <c r="BJ793" s="58">
        <v>31900</v>
      </c>
      <c r="BK793" s="124">
        <v>0</v>
      </c>
      <c r="BL793" s="158"/>
      <c r="BM793" s="59"/>
      <c r="BN793" s="60"/>
      <c r="BO793" s="60"/>
      <c r="BP793" s="48"/>
      <c r="BQ793" s="368" t="s">
        <v>7170</v>
      </c>
      <c r="BR793" s="380" t="s">
        <v>725</v>
      </c>
      <c r="BS793" s="381" t="s">
        <v>51</v>
      </c>
      <c r="BT793" s="382" t="s">
        <v>741</v>
      </c>
      <c r="BU793" s="383" t="s">
        <v>679</v>
      </c>
      <c r="BV793" s="384" t="s">
        <v>1581</v>
      </c>
      <c r="BW793" s="384">
        <v>60160</v>
      </c>
      <c r="BX793" s="385" t="s">
        <v>7171</v>
      </c>
      <c r="BY793" s="61"/>
      <c r="BZ793" s="475">
        <v>1354</v>
      </c>
      <c r="CA793" s="320" t="b">
        <f>EXACT(A793,CH793)</f>
        <v>1</v>
      </c>
      <c r="CB793" s="318" t="b">
        <f>EXACT(D793,CF793)</f>
        <v>1</v>
      </c>
      <c r="CC793" s="318" t="b">
        <f>EXACT(E793,CG793)</f>
        <v>1</v>
      </c>
      <c r="CD793" s="502">
        <f>+S793-BC793</f>
        <v>0</v>
      </c>
      <c r="CE793" s="51" t="s">
        <v>686</v>
      </c>
      <c r="CF793" s="157" t="s">
        <v>6708</v>
      </c>
      <c r="CG793" s="103" t="s">
        <v>2759</v>
      </c>
      <c r="CH793" s="275">
        <v>3600800525166</v>
      </c>
      <c r="CJ793" s="51"/>
      <c r="CL793" s="51"/>
      <c r="CM793" s="273"/>
      <c r="CO793" s="157"/>
    </row>
    <row r="794" spans="1:93">
      <c r="A794" s="452" t="s">
        <v>6075</v>
      </c>
      <c r="B794" s="83" t="s">
        <v>709</v>
      </c>
      <c r="C794" s="86" t="s">
        <v>686</v>
      </c>
      <c r="D794" s="86" t="s">
        <v>6073</v>
      </c>
      <c r="E794" s="92" t="s">
        <v>6074</v>
      </c>
      <c r="F794" s="452" t="s">
        <v>6075</v>
      </c>
      <c r="G794" s="59" t="s">
        <v>1580</v>
      </c>
      <c r="H794" s="283" t="s">
        <v>6278</v>
      </c>
      <c r="I794" s="244">
        <v>5576.04</v>
      </c>
      <c r="J794" s="310">
        <v>0</v>
      </c>
      <c r="K794" s="81">
        <v>0</v>
      </c>
      <c r="L794" s="81">
        <v>0</v>
      </c>
      <c r="M794" s="85">
        <v>4423.96</v>
      </c>
      <c r="N794" s="81">
        <v>0</v>
      </c>
      <c r="O794" s="81">
        <v>0</v>
      </c>
      <c r="P794" s="85">
        <v>0</v>
      </c>
      <c r="Q794" s="81">
        <v>0</v>
      </c>
      <c r="R794" s="85">
        <v>2863</v>
      </c>
      <c r="S794" s="81">
        <v>7137</v>
      </c>
      <c r="T794" s="227" t="s">
        <v>1581</v>
      </c>
      <c r="U794" s="496">
        <v>27</v>
      </c>
      <c r="V794" s="86" t="s">
        <v>686</v>
      </c>
      <c r="W794" s="86" t="s">
        <v>6073</v>
      </c>
      <c r="X794" s="92" t="s">
        <v>6074</v>
      </c>
      <c r="Y794" s="261">
        <v>3600800529820</v>
      </c>
      <c r="Z794" s="228" t="s">
        <v>1581</v>
      </c>
      <c r="AA794" s="266">
        <v>2863</v>
      </c>
      <c r="AB794" s="65">
        <v>2000</v>
      </c>
      <c r="AC794" s="65"/>
      <c r="AD794" s="65">
        <v>863</v>
      </c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148"/>
      <c r="AW794" s="65"/>
      <c r="AX794" s="65">
        <v>0</v>
      </c>
      <c r="AY794" s="65"/>
      <c r="AZ794" s="65">
        <v>0</v>
      </c>
      <c r="BA794" s="57">
        <v>0</v>
      </c>
      <c r="BB794" s="65">
        <v>10000</v>
      </c>
      <c r="BC794" s="65">
        <v>7137</v>
      </c>
      <c r="BD794" s="260"/>
      <c r="BE794" s="170">
        <v>27</v>
      </c>
      <c r="BF794" s="163" t="s">
        <v>6389</v>
      </c>
      <c r="BG794" s="86" t="s">
        <v>6073</v>
      </c>
      <c r="BH794" s="86" t="s">
        <v>6074</v>
      </c>
      <c r="BI794" s="65">
        <v>2000</v>
      </c>
      <c r="BJ794" s="57">
        <v>2000</v>
      </c>
      <c r="BK794" s="171">
        <v>0</v>
      </c>
      <c r="BL794" s="86"/>
      <c r="BM794" s="48"/>
      <c r="BN794" s="67"/>
      <c r="BO794" s="67"/>
      <c r="BP794" s="48"/>
      <c r="BQ794" s="368" t="s">
        <v>6559</v>
      </c>
      <c r="BR794" s="380" t="s">
        <v>700</v>
      </c>
      <c r="BS794" s="381" t="s">
        <v>709</v>
      </c>
      <c r="BT794" s="382" t="s">
        <v>741</v>
      </c>
      <c r="BU794" s="383" t="s">
        <v>679</v>
      </c>
      <c r="BV794" s="384" t="s">
        <v>1581</v>
      </c>
      <c r="BW794" s="384">
        <v>60160</v>
      </c>
      <c r="BX794" s="385" t="s">
        <v>6560</v>
      </c>
      <c r="BZ794" s="495">
        <v>139</v>
      </c>
      <c r="CA794" s="320" t="b">
        <f>EXACT(A794,CH794)</f>
        <v>1</v>
      </c>
      <c r="CB794" s="318" t="b">
        <f>EXACT(D794,CF794)</f>
        <v>1</v>
      </c>
      <c r="CC794" s="318" t="b">
        <f>EXACT(E794,CG794)</f>
        <v>1</v>
      </c>
      <c r="CD794" s="502">
        <f>+S794-BC794</f>
        <v>0</v>
      </c>
      <c r="CE794" s="17" t="s">
        <v>686</v>
      </c>
      <c r="CF794" s="157" t="s">
        <v>6073</v>
      </c>
      <c r="CG794" s="103" t="s">
        <v>6074</v>
      </c>
      <c r="CH794" s="311">
        <v>3600800529820</v>
      </c>
      <c r="CI794" s="51"/>
      <c r="CM794" s="273"/>
      <c r="CO794" s="157"/>
    </row>
    <row r="795" spans="1:93">
      <c r="A795" s="511" t="s">
        <v>8988</v>
      </c>
      <c r="B795" s="83"/>
      <c r="C795" s="237" t="s">
        <v>672</v>
      </c>
      <c r="D795" s="86" t="s">
        <v>8987</v>
      </c>
      <c r="E795" s="92" t="s">
        <v>6155</v>
      </c>
      <c r="F795" s="514" t="s">
        <v>8988</v>
      </c>
      <c r="G795" s="59" t="s">
        <v>1580</v>
      </c>
      <c r="H795" s="283">
        <v>9842248372</v>
      </c>
      <c r="I795" s="244">
        <v>54600</v>
      </c>
      <c r="J795" s="310">
        <v>0</v>
      </c>
      <c r="K795" s="81">
        <v>0</v>
      </c>
      <c r="L795" s="81">
        <v>0</v>
      </c>
      <c r="M795" s="85">
        <v>0</v>
      </c>
      <c r="N795" s="81">
        <v>0</v>
      </c>
      <c r="O795" s="81">
        <v>0</v>
      </c>
      <c r="P795" s="85">
        <v>2251.66</v>
      </c>
      <c r="Q795" s="81">
        <v>0</v>
      </c>
      <c r="R795" s="85">
        <v>30942</v>
      </c>
      <c r="S795" s="81">
        <v>21406.339999999997</v>
      </c>
      <c r="T795" s="227" t="s">
        <v>1581</v>
      </c>
      <c r="U795" s="496">
        <v>1369</v>
      </c>
      <c r="V795" s="516" t="s">
        <v>672</v>
      </c>
      <c r="W795" s="86" t="s">
        <v>8987</v>
      </c>
      <c r="X795" s="86" t="s">
        <v>6155</v>
      </c>
      <c r="Y795" s="261" t="s">
        <v>8988</v>
      </c>
      <c r="Z795" s="228" t="s">
        <v>1581</v>
      </c>
      <c r="AA795" s="266">
        <v>33193.660000000003</v>
      </c>
      <c r="AB795" s="65">
        <v>29205</v>
      </c>
      <c r="AC795" s="65"/>
      <c r="AD795" s="65">
        <v>863</v>
      </c>
      <c r="AE795" s="65">
        <v>424</v>
      </c>
      <c r="AF795" s="65"/>
      <c r="AG795" s="65"/>
      <c r="AH795" s="65"/>
      <c r="AI795" s="65">
        <v>450</v>
      </c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148"/>
      <c r="AW795" s="65"/>
      <c r="AX795" s="65">
        <v>0</v>
      </c>
      <c r="AY795" s="65"/>
      <c r="AZ795" s="65">
        <v>2251.66</v>
      </c>
      <c r="BA795" s="57">
        <v>0</v>
      </c>
      <c r="BB795" s="65">
        <v>54600</v>
      </c>
      <c r="BC795" s="65">
        <v>21406.339999999997</v>
      </c>
      <c r="BD795" s="260"/>
      <c r="BE795" s="170">
        <v>1372</v>
      </c>
      <c r="BF795" s="163" t="s">
        <v>9120</v>
      </c>
      <c r="BG795" s="1" t="s">
        <v>8987</v>
      </c>
      <c r="BH795" s="86" t="s">
        <v>6155</v>
      </c>
      <c r="BI795" s="171">
        <v>29205</v>
      </c>
      <c r="BJ795" s="172">
        <v>29205</v>
      </c>
      <c r="BK795" s="171">
        <v>0</v>
      </c>
      <c r="BL795" s="86"/>
      <c r="BM795" s="48"/>
      <c r="BN795" s="67"/>
      <c r="BO795" s="67"/>
      <c r="BP795" s="48"/>
      <c r="BQ795" s="435" t="s">
        <v>6550</v>
      </c>
      <c r="BR795" s="382" t="s">
        <v>700</v>
      </c>
      <c r="BS795" s="395"/>
      <c r="BT795" s="382" t="s">
        <v>741</v>
      </c>
      <c r="BU795" s="382" t="s">
        <v>679</v>
      </c>
      <c r="BV795" s="386" t="s">
        <v>1581</v>
      </c>
      <c r="BW795" s="386" t="s">
        <v>680</v>
      </c>
      <c r="BX795" s="382" t="s">
        <v>9185</v>
      </c>
      <c r="BZ795" s="495">
        <v>17</v>
      </c>
      <c r="CA795" s="320" t="b">
        <f>EXACT(A795,CH795)</f>
        <v>1</v>
      </c>
      <c r="CB795" s="318" t="b">
        <f>EXACT(D795,CF795)</f>
        <v>1</v>
      </c>
      <c r="CC795" s="318" t="b">
        <f>EXACT(E795,CG795)</f>
        <v>1</v>
      </c>
      <c r="CD795" s="502">
        <f>+S794-BC794</f>
        <v>0</v>
      </c>
      <c r="CE795" s="17" t="s">
        <v>672</v>
      </c>
      <c r="CF795" s="157" t="s">
        <v>8987</v>
      </c>
      <c r="CG795" s="99" t="s">
        <v>6155</v>
      </c>
      <c r="CH795" s="311" t="s">
        <v>8988</v>
      </c>
      <c r="CL795" s="51"/>
      <c r="CM795" s="273"/>
      <c r="CO795" s="450"/>
    </row>
    <row r="796" spans="1:93">
      <c r="A796" s="452" t="s">
        <v>5042</v>
      </c>
      <c r="B796" s="83" t="s">
        <v>709</v>
      </c>
      <c r="C796" s="129" t="s">
        <v>686</v>
      </c>
      <c r="D796" s="158" t="s">
        <v>2727</v>
      </c>
      <c r="E796" s="92" t="s">
        <v>2728</v>
      </c>
      <c r="F796" s="452" t="s">
        <v>5042</v>
      </c>
      <c r="G796" s="59" t="s">
        <v>1580</v>
      </c>
      <c r="H796" s="449" t="s">
        <v>2782</v>
      </c>
      <c r="I796" s="234">
        <v>41773</v>
      </c>
      <c r="J796" s="234">
        <v>0</v>
      </c>
      <c r="K796" s="234">
        <v>32.18</v>
      </c>
      <c r="L796" s="234">
        <v>0</v>
      </c>
      <c r="M796" s="85">
        <v>1282</v>
      </c>
      <c r="N796" s="85">
        <v>0</v>
      </c>
      <c r="O796" s="234">
        <v>0</v>
      </c>
      <c r="P796" s="234">
        <v>957.58</v>
      </c>
      <c r="Q796" s="234">
        <v>0</v>
      </c>
      <c r="R796" s="234">
        <v>28620.75</v>
      </c>
      <c r="S796" s="234">
        <v>13508.849999999999</v>
      </c>
      <c r="T796" s="227" t="s">
        <v>1581</v>
      </c>
      <c r="U796" s="496">
        <v>686</v>
      </c>
      <c r="V796" s="129" t="s">
        <v>686</v>
      </c>
      <c r="W796" s="158" t="s">
        <v>2727</v>
      </c>
      <c r="X796" s="92" t="s">
        <v>2728</v>
      </c>
      <c r="Y796" s="262">
        <v>3600800540114</v>
      </c>
      <c r="Z796" s="228" t="s">
        <v>1581</v>
      </c>
      <c r="AA796" s="266">
        <v>29578.33</v>
      </c>
      <c r="AB796" s="66">
        <v>26450.75</v>
      </c>
      <c r="AC796" s="65"/>
      <c r="AD796" s="266">
        <v>863</v>
      </c>
      <c r="AE796" s="266">
        <v>424</v>
      </c>
      <c r="AF796" s="65">
        <v>783</v>
      </c>
      <c r="AG796" s="65"/>
      <c r="AH796" s="65"/>
      <c r="AI796" s="65">
        <v>100</v>
      </c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148"/>
      <c r="AW796" s="65"/>
      <c r="AX796" s="65">
        <v>0</v>
      </c>
      <c r="AY796" s="65"/>
      <c r="AZ796" s="65">
        <v>957.58</v>
      </c>
      <c r="BA796" s="57">
        <v>0</v>
      </c>
      <c r="BB796" s="65">
        <v>43087.18</v>
      </c>
      <c r="BC796" s="65">
        <v>13508.849999999999</v>
      </c>
      <c r="BD796" s="252"/>
      <c r="BE796" s="170">
        <v>687</v>
      </c>
      <c r="BF796" s="163" t="s">
        <v>2820</v>
      </c>
      <c r="BG796" s="158" t="s">
        <v>2727</v>
      </c>
      <c r="BH796" s="92" t="s">
        <v>2728</v>
      </c>
      <c r="BI796" s="171">
        <v>26450.75</v>
      </c>
      <c r="BJ796" s="172">
        <v>26450.75</v>
      </c>
      <c r="BK796" s="171">
        <v>0</v>
      </c>
      <c r="BL796" s="158"/>
      <c r="BM796" s="48"/>
      <c r="BN796" s="67"/>
      <c r="BO796" s="67"/>
      <c r="BP796" s="48"/>
      <c r="BQ796" s="368" t="s">
        <v>2919</v>
      </c>
      <c r="BR796" s="380" t="s">
        <v>725</v>
      </c>
      <c r="BS796" s="381" t="s">
        <v>709</v>
      </c>
      <c r="BT796" s="382" t="s">
        <v>741</v>
      </c>
      <c r="BU796" s="383" t="s">
        <v>679</v>
      </c>
      <c r="BV796" s="384" t="s">
        <v>1581</v>
      </c>
      <c r="BW796" s="384">
        <v>60160</v>
      </c>
      <c r="BX796" s="385" t="s">
        <v>2920</v>
      </c>
      <c r="BY796" s="51"/>
      <c r="BZ796" s="495">
        <v>27</v>
      </c>
      <c r="CA796" s="320" t="b">
        <f>EXACT(A796,CH796)</f>
        <v>1</v>
      </c>
      <c r="CB796" s="318" t="b">
        <f>EXACT(D796,CF796)</f>
        <v>1</v>
      </c>
      <c r="CC796" s="318" t="b">
        <f>EXACT(E796,CG796)</f>
        <v>1</v>
      </c>
      <c r="CD796" s="502">
        <f>+S795-BC795</f>
        <v>0</v>
      </c>
      <c r="CE796" s="17" t="s">
        <v>686</v>
      </c>
      <c r="CF796" s="17" t="s">
        <v>2727</v>
      </c>
      <c r="CG796" s="103" t="s">
        <v>2728</v>
      </c>
      <c r="CH796" s="275">
        <v>3600800540114</v>
      </c>
    </row>
    <row r="797" spans="1:93">
      <c r="A797" s="452" t="s">
        <v>4821</v>
      </c>
      <c r="B797" s="83" t="s">
        <v>709</v>
      </c>
      <c r="C797" s="129" t="s">
        <v>672</v>
      </c>
      <c r="D797" s="158" t="s">
        <v>3364</v>
      </c>
      <c r="E797" s="92" t="s">
        <v>2728</v>
      </c>
      <c r="F797" s="452" t="s">
        <v>4821</v>
      </c>
      <c r="G797" s="59" t="s">
        <v>1580</v>
      </c>
      <c r="H797" s="449" t="s">
        <v>3458</v>
      </c>
      <c r="I797" s="234">
        <v>45442.8</v>
      </c>
      <c r="J797" s="234">
        <v>0</v>
      </c>
      <c r="K797" s="234">
        <v>32.18</v>
      </c>
      <c r="L797" s="234">
        <v>0</v>
      </c>
      <c r="M797" s="85">
        <v>0</v>
      </c>
      <c r="N797" s="85">
        <v>0</v>
      </c>
      <c r="O797" s="234">
        <v>0</v>
      </c>
      <c r="P797" s="234">
        <v>1339.16</v>
      </c>
      <c r="Q797" s="234">
        <v>0</v>
      </c>
      <c r="R797" s="234">
        <v>29582</v>
      </c>
      <c r="S797" s="234">
        <v>14553.820000000003</v>
      </c>
      <c r="T797" s="227" t="s">
        <v>1581</v>
      </c>
      <c r="U797" s="496">
        <v>298</v>
      </c>
      <c r="V797" s="129" t="s">
        <v>672</v>
      </c>
      <c r="W797" s="158" t="s">
        <v>3364</v>
      </c>
      <c r="X797" s="92" t="s">
        <v>2728</v>
      </c>
      <c r="Y797" s="262">
        <v>3600800540122</v>
      </c>
      <c r="Z797" s="228" t="s">
        <v>1581</v>
      </c>
      <c r="AA797" s="266">
        <v>30921.16</v>
      </c>
      <c r="AB797" s="66">
        <v>28195</v>
      </c>
      <c r="AC797" s="65"/>
      <c r="AD797" s="266">
        <v>863</v>
      </c>
      <c r="AE797" s="266">
        <v>424</v>
      </c>
      <c r="AF797" s="65"/>
      <c r="AG797" s="65"/>
      <c r="AH797" s="65"/>
      <c r="AI797" s="65">
        <v>100</v>
      </c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148"/>
      <c r="AW797" s="65"/>
      <c r="AX797" s="65">
        <v>0</v>
      </c>
      <c r="AY797" s="66"/>
      <c r="AZ797" s="66">
        <v>1339.16</v>
      </c>
      <c r="BA797" s="74">
        <v>0</v>
      </c>
      <c r="BB797" s="66">
        <v>45474.98</v>
      </c>
      <c r="BC797" s="66">
        <v>14553.820000000003</v>
      </c>
      <c r="BD797" s="252"/>
      <c r="BE797" s="170">
        <v>299</v>
      </c>
      <c r="BF797" s="101" t="s">
        <v>3542</v>
      </c>
      <c r="BG797" s="158" t="s">
        <v>3364</v>
      </c>
      <c r="BH797" s="92" t="s">
        <v>2728</v>
      </c>
      <c r="BI797" s="169">
        <v>28195</v>
      </c>
      <c r="BJ797" s="124">
        <v>28195</v>
      </c>
      <c r="BK797" s="124">
        <v>0</v>
      </c>
      <c r="BL797" s="158"/>
      <c r="BM797" s="48"/>
      <c r="BN797" s="67"/>
      <c r="BO797" s="67"/>
      <c r="BP797" s="48"/>
      <c r="BQ797" s="368" t="s">
        <v>3665</v>
      </c>
      <c r="BR797" s="380">
        <v>9</v>
      </c>
      <c r="BS797" s="381" t="s">
        <v>709</v>
      </c>
      <c r="BT797" s="382" t="s">
        <v>741</v>
      </c>
      <c r="BU797" s="383" t="s">
        <v>679</v>
      </c>
      <c r="BV797" s="384" t="s">
        <v>1581</v>
      </c>
      <c r="BW797" s="384">
        <v>60160</v>
      </c>
      <c r="BX797" s="385" t="s">
        <v>3666</v>
      </c>
      <c r="BY797" s="23"/>
      <c r="BZ797" s="475">
        <v>1370</v>
      </c>
      <c r="CA797" s="320" t="b">
        <f>EXACT(A797,CH797)</f>
        <v>1</v>
      </c>
      <c r="CB797" s="318" t="b">
        <f>EXACT(D797,CF797)</f>
        <v>1</v>
      </c>
      <c r="CC797" s="318" t="b">
        <f>EXACT(E797,CG797)</f>
        <v>1</v>
      </c>
      <c r="CD797" s="502">
        <f>+S796-BC796</f>
        <v>0</v>
      </c>
      <c r="CE797" s="17" t="s">
        <v>672</v>
      </c>
      <c r="CF797" s="17" t="s">
        <v>3364</v>
      </c>
      <c r="CG797" s="103" t="s">
        <v>2728</v>
      </c>
      <c r="CH797" s="311">
        <v>3600800540122</v>
      </c>
      <c r="CL797" s="51"/>
      <c r="CM797" s="273"/>
      <c r="CO797" s="157"/>
    </row>
    <row r="798" spans="1:93">
      <c r="A798" s="452" t="s">
        <v>5123</v>
      </c>
      <c r="B798" s="83" t="s">
        <v>709</v>
      </c>
      <c r="C798" s="129" t="s">
        <v>672</v>
      </c>
      <c r="D798" s="158" t="s">
        <v>528</v>
      </c>
      <c r="E798" s="92" t="s">
        <v>2713</v>
      </c>
      <c r="F798" s="452" t="s">
        <v>5123</v>
      </c>
      <c r="G798" s="59" t="s">
        <v>1580</v>
      </c>
      <c r="H798" s="449" t="s">
        <v>5119</v>
      </c>
      <c r="I798" s="234">
        <v>28945.7</v>
      </c>
      <c r="J798" s="234">
        <v>0</v>
      </c>
      <c r="K798" s="234">
        <v>56.63</v>
      </c>
      <c r="L798" s="234">
        <v>0</v>
      </c>
      <c r="M798" s="85">
        <v>0</v>
      </c>
      <c r="N798" s="85">
        <v>0</v>
      </c>
      <c r="O798" s="234">
        <v>0</v>
      </c>
      <c r="P798" s="234">
        <v>0</v>
      </c>
      <c r="Q798" s="234">
        <v>0</v>
      </c>
      <c r="R798" s="234">
        <v>19387</v>
      </c>
      <c r="S798" s="234">
        <v>9615.3300000000017</v>
      </c>
      <c r="T798" s="227" t="s">
        <v>1581</v>
      </c>
      <c r="U798" s="496">
        <v>414</v>
      </c>
      <c r="V798" s="129" t="s">
        <v>672</v>
      </c>
      <c r="W798" s="158" t="s">
        <v>528</v>
      </c>
      <c r="X798" s="92" t="s">
        <v>2713</v>
      </c>
      <c r="Y798" s="262">
        <v>3600800540921</v>
      </c>
      <c r="Z798" s="228" t="s">
        <v>1581</v>
      </c>
      <c r="AA798" s="55">
        <v>19387</v>
      </c>
      <c r="AB798" s="55">
        <v>18000</v>
      </c>
      <c r="AC798" s="59"/>
      <c r="AD798" s="175">
        <v>863</v>
      </c>
      <c r="AE798" s="175">
        <v>424</v>
      </c>
      <c r="AF798" s="59"/>
      <c r="AG798" s="59"/>
      <c r="AH798" s="59"/>
      <c r="AI798" s="59">
        <v>100</v>
      </c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147"/>
      <c r="AW798" s="59"/>
      <c r="AX798" s="59">
        <v>0</v>
      </c>
      <c r="AY798" s="59"/>
      <c r="AZ798" s="59">
        <v>0</v>
      </c>
      <c r="BA798" s="59">
        <v>0</v>
      </c>
      <c r="BB798" s="59">
        <v>29002.33</v>
      </c>
      <c r="BC798" s="59">
        <v>9615.3300000000017</v>
      </c>
      <c r="BD798" s="252"/>
      <c r="BE798" s="170">
        <v>415</v>
      </c>
      <c r="BF798" s="282" t="s">
        <v>5120</v>
      </c>
      <c r="BG798" s="158" t="s">
        <v>528</v>
      </c>
      <c r="BH798" s="92" t="s">
        <v>2713</v>
      </c>
      <c r="BI798" s="121">
        <v>21055</v>
      </c>
      <c r="BJ798" s="121">
        <v>18000</v>
      </c>
      <c r="BK798" s="121">
        <v>3055</v>
      </c>
      <c r="BL798" s="158"/>
      <c r="BM798" s="59"/>
      <c r="BN798" s="59"/>
      <c r="BO798" s="59"/>
      <c r="BP798" s="48"/>
      <c r="BQ798" s="368" t="s">
        <v>5121</v>
      </c>
      <c r="BR798" s="380" t="s">
        <v>5122</v>
      </c>
      <c r="BS798" s="381" t="s">
        <v>709</v>
      </c>
      <c r="BT798" s="382" t="s">
        <v>4141</v>
      </c>
      <c r="BU798" s="383" t="s">
        <v>945</v>
      </c>
      <c r="BV798" s="384" t="s">
        <v>128</v>
      </c>
      <c r="BW798" s="384">
        <v>60160</v>
      </c>
      <c r="BX798" s="385" t="s">
        <v>5124</v>
      </c>
      <c r="BY798" s="62"/>
      <c r="BZ798" s="495">
        <v>687</v>
      </c>
      <c r="CA798" s="320" t="b">
        <f>EXACT(A798,CH798)</f>
        <v>1</v>
      </c>
      <c r="CB798" s="318" t="b">
        <f>EXACT(D798,CF798)</f>
        <v>1</v>
      </c>
      <c r="CC798" s="318" t="b">
        <f>EXACT(E798,CG798)</f>
        <v>1</v>
      </c>
      <c r="CD798" s="502">
        <f>+S797-BC797</f>
        <v>0</v>
      </c>
      <c r="CE798" s="17" t="s">
        <v>672</v>
      </c>
      <c r="CF798" s="157" t="s">
        <v>528</v>
      </c>
      <c r="CG798" s="99" t="s">
        <v>2713</v>
      </c>
      <c r="CH798" s="275">
        <v>3600800540921</v>
      </c>
      <c r="CM798" s="273"/>
      <c r="CO798" s="158"/>
    </row>
    <row r="799" spans="1:93">
      <c r="A799" s="452" t="s">
        <v>4703</v>
      </c>
      <c r="B799" s="83" t="s">
        <v>709</v>
      </c>
      <c r="C799" s="129" t="s">
        <v>672</v>
      </c>
      <c r="D799" s="158" t="s">
        <v>404</v>
      </c>
      <c r="E799" s="92" t="s">
        <v>405</v>
      </c>
      <c r="F799" s="452" t="s">
        <v>4703</v>
      </c>
      <c r="G799" s="59" t="s">
        <v>1580</v>
      </c>
      <c r="H799" s="449" t="s">
        <v>1003</v>
      </c>
      <c r="I799" s="234">
        <v>35304</v>
      </c>
      <c r="J799" s="234">
        <v>0</v>
      </c>
      <c r="K799" s="234">
        <v>209.63</v>
      </c>
      <c r="L799" s="234">
        <v>0</v>
      </c>
      <c r="M799" s="85">
        <v>3514</v>
      </c>
      <c r="N799" s="85">
        <v>0</v>
      </c>
      <c r="O799" s="234">
        <v>0</v>
      </c>
      <c r="P799" s="234">
        <v>694.43</v>
      </c>
      <c r="Q799" s="234">
        <v>0</v>
      </c>
      <c r="R799" s="234">
        <v>19382</v>
      </c>
      <c r="S799" s="234">
        <v>18951.199999999997</v>
      </c>
      <c r="T799" s="227" t="s">
        <v>1581</v>
      </c>
      <c r="U799" s="496">
        <v>921</v>
      </c>
      <c r="V799" s="129" t="s">
        <v>672</v>
      </c>
      <c r="W799" s="158" t="s">
        <v>404</v>
      </c>
      <c r="X799" s="92" t="s">
        <v>405</v>
      </c>
      <c r="Y799" s="261">
        <v>3600800541919</v>
      </c>
      <c r="Z799" s="228" t="s">
        <v>1581</v>
      </c>
      <c r="AA799" s="54">
        <v>20076.43</v>
      </c>
      <c r="AB799" s="55">
        <v>18095</v>
      </c>
      <c r="AC799" s="56"/>
      <c r="AD799" s="175">
        <v>863</v>
      </c>
      <c r="AE799" s="175">
        <v>424</v>
      </c>
      <c r="AF799" s="55"/>
      <c r="AG799" s="55"/>
      <c r="AH799" s="55"/>
      <c r="AI799" s="55"/>
      <c r="AJ799" s="55"/>
      <c r="AK799" s="55"/>
      <c r="AL799" s="55"/>
      <c r="AM799" s="57"/>
      <c r="AN799" s="57"/>
      <c r="AO799" s="57"/>
      <c r="AP799" s="57"/>
      <c r="AQ799" s="58"/>
      <c r="AR799" s="58"/>
      <c r="AS799" s="57"/>
      <c r="AT799" s="57"/>
      <c r="AU799" s="57"/>
      <c r="AV799" s="147"/>
      <c r="AW799" s="57"/>
      <c r="AX799" s="57">
        <v>0</v>
      </c>
      <c r="AY799" s="58"/>
      <c r="AZ799" s="58">
        <v>694.43</v>
      </c>
      <c r="BA799" s="74">
        <v>0</v>
      </c>
      <c r="BB799" s="58">
        <v>39027.629999999997</v>
      </c>
      <c r="BC799" s="58">
        <v>18951.199999999997</v>
      </c>
      <c r="BD799" s="252"/>
      <c r="BE799" s="170">
        <v>922</v>
      </c>
      <c r="BF799" s="101" t="s">
        <v>2285</v>
      </c>
      <c r="BG799" s="158" t="s">
        <v>404</v>
      </c>
      <c r="BH799" s="92" t="s">
        <v>405</v>
      </c>
      <c r="BI799" s="124">
        <v>18095</v>
      </c>
      <c r="BJ799" s="124">
        <v>18095</v>
      </c>
      <c r="BK799" s="124">
        <v>0</v>
      </c>
      <c r="BL799" s="158"/>
      <c r="BM799" s="59"/>
      <c r="BN799" s="60"/>
      <c r="BO799" s="60"/>
      <c r="BP799" s="48"/>
      <c r="BQ799" s="368" t="s">
        <v>429</v>
      </c>
      <c r="BR799" s="380" t="s">
        <v>712</v>
      </c>
      <c r="BS799" s="381" t="s">
        <v>51</v>
      </c>
      <c r="BT799" s="382" t="s">
        <v>741</v>
      </c>
      <c r="BU799" s="383" t="s">
        <v>679</v>
      </c>
      <c r="BV799" s="384" t="s">
        <v>1581</v>
      </c>
      <c r="BW799" s="384">
        <v>60160</v>
      </c>
      <c r="BX799" s="385" t="s">
        <v>1400</v>
      </c>
      <c r="BZ799" s="495">
        <v>299</v>
      </c>
      <c r="CA799" s="320" t="b">
        <f>EXACT(A799,CH799)</f>
        <v>1</v>
      </c>
      <c r="CB799" s="318" t="b">
        <f>EXACT(D799,CF799)</f>
        <v>1</v>
      </c>
      <c r="CC799" s="318" t="b">
        <f>EXACT(E799,CG799)</f>
        <v>1</v>
      </c>
      <c r="CD799" s="502">
        <f>+S798-BC798</f>
        <v>0</v>
      </c>
      <c r="CE799" s="17" t="s">
        <v>672</v>
      </c>
      <c r="CF799" s="157" t="s">
        <v>404</v>
      </c>
      <c r="CG799" s="99" t="s">
        <v>405</v>
      </c>
      <c r="CH799" s="311">
        <v>3600800541919</v>
      </c>
      <c r="CJ799" s="51"/>
      <c r="CM799" s="273"/>
      <c r="CO799" s="158"/>
    </row>
    <row r="800" spans="1:93">
      <c r="A800" s="452" t="s">
        <v>4587</v>
      </c>
      <c r="B800" s="83" t="s">
        <v>709</v>
      </c>
      <c r="C800" s="129" t="s">
        <v>686</v>
      </c>
      <c r="D800" s="158" t="s">
        <v>3815</v>
      </c>
      <c r="E800" s="92" t="s">
        <v>405</v>
      </c>
      <c r="F800" s="452" t="s">
        <v>4587</v>
      </c>
      <c r="G800" s="59" t="s">
        <v>1580</v>
      </c>
      <c r="H800" s="449" t="s">
        <v>3941</v>
      </c>
      <c r="I800" s="234">
        <v>51332.4</v>
      </c>
      <c r="J800" s="234">
        <v>0</v>
      </c>
      <c r="K800" s="234">
        <v>62.63</v>
      </c>
      <c r="L800" s="234">
        <v>0</v>
      </c>
      <c r="M800" s="85">
        <v>0</v>
      </c>
      <c r="N800" s="85">
        <v>0</v>
      </c>
      <c r="O800" s="234">
        <v>0</v>
      </c>
      <c r="P800" s="234">
        <v>1195.44</v>
      </c>
      <c r="Q800" s="234">
        <v>0</v>
      </c>
      <c r="R800" s="234">
        <v>21509.8</v>
      </c>
      <c r="S800" s="234">
        <v>22835.33</v>
      </c>
      <c r="T800" s="227" t="s">
        <v>1581</v>
      </c>
      <c r="U800" s="496">
        <v>228</v>
      </c>
      <c r="V800" s="129" t="s">
        <v>686</v>
      </c>
      <c r="W800" s="158" t="s">
        <v>3815</v>
      </c>
      <c r="X800" s="92" t="s">
        <v>405</v>
      </c>
      <c r="Y800" s="262">
        <v>3600800541927</v>
      </c>
      <c r="Z800" s="228" t="s">
        <v>1581</v>
      </c>
      <c r="AA800" s="55">
        <v>28559.699999999997</v>
      </c>
      <c r="AB800" s="55">
        <v>17260</v>
      </c>
      <c r="AC800" s="59"/>
      <c r="AD800" s="175">
        <v>863</v>
      </c>
      <c r="AE800" s="175">
        <v>424</v>
      </c>
      <c r="AF800" s="59">
        <v>2662.8</v>
      </c>
      <c r="AG800" s="59"/>
      <c r="AH800" s="59"/>
      <c r="AI800" s="59">
        <v>300</v>
      </c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148"/>
      <c r="AW800" s="59"/>
      <c r="AX800" s="59">
        <v>5854.46</v>
      </c>
      <c r="AY800" s="59"/>
      <c r="AZ800" s="55">
        <v>1195.44</v>
      </c>
      <c r="BA800" s="74">
        <v>0</v>
      </c>
      <c r="BB800" s="55">
        <v>51395.03</v>
      </c>
      <c r="BC800" s="55">
        <v>22835.33</v>
      </c>
      <c r="BD800" s="252"/>
      <c r="BE800" s="170">
        <v>229</v>
      </c>
      <c r="BF800" s="101" t="s">
        <v>4038</v>
      </c>
      <c r="BG800" s="158" t="s">
        <v>3815</v>
      </c>
      <c r="BH800" s="92" t="s">
        <v>405</v>
      </c>
      <c r="BI800" s="140">
        <v>17260</v>
      </c>
      <c r="BJ800" s="140">
        <v>17260</v>
      </c>
      <c r="BK800" s="124">
        <v>0</v>
      </c>
      <c r="BL800" s="158"/>
      <c r="BM800" s="59"/>
      <c r="BN800" s="59"/>
      <c r="BO800" s="59"/>
      <c r="BP800" s="59"/>
      <c r="BQ800" s="369" t="s">
        <v>4140</v>
      </c>
      <c r="BR800" s="380">
        <v>5</v>
      </c>
      <c r="BS800" s="381" t="s">
        <v>709</v>
      </c>
      <c r="BT800" s="383" t="s">
        <v>4141</v>
      </c>
      <c r="BU800" s="383" t="s">
        <v>945</v>
      </c>
      <c r="BV800" s="383" t="s">
        <v>128</v>
      </c>
      <c r="BW800" s="383">
        <v>60160</v>
      </c>
      <c r="BX800" s="385" t="s">
        <v>4142</v>
      </c>
      <c r="BY800" s="61"/>
      <c r="BZ800" s="495">
        <v>415</v>
      </c>
      <c r="CA800" s="320" t="b">
        <f>EXACT(A800,CH800)</f>
        <v>1</v>
      </c>
      <c r="CB800" s="318" t="b">
        <f>EXACT(D800,CF800)</f>
        <v>1</v>
      </c>
      <c r="CC800" s="318" t="b">
        <f>EXACT(E800,CG800)</f>
        <v>1</v>
      </c>
      <c r="CD800" s="502">
        <f>+S799-BC799</f>
        <v>0</v>
      </c>
      <c r="CE800" s="17" t="s">
        <v>686</v>
      </c>
      <c r="CF800" s="17" t="s">
        <v>3815</v>
      </c>
      <c r="CG800" s="103" t="s">
        <v>405</v>
      </c>
      <c r="CH800" s="311">
        <v>3600800541927</v>
      </c>
      <c r="CL800" s="51"/>
      <c r="CM800" s="273"/>
      <c r="CO800" s="158"/>
    </row>
    <row r="801" spans="1:93">
      <c r="A801" s="511" t="s">
        <v>8534</v>
      </c>
      <c r="B801" s="83" t="s">
        <v>709</v>
      </c>
      <c r="C801" s="86" t="s">
        <v>6221</v>
      </c>
      <c r="D801" s="17" t="s">
        <v>8430</v>
      </c>
      <c r="E801" s="75" t="s">
        <v>8431</v>
      </c>
      <c r="F801" s="514" t="s">
        <v>8534</v>
      </c>
      <c r="G801" s="59" t="s">
        <v>1580</v>
      </c>
      <c r="H801" s="98" t="s">
        <v>8630</v>
      </c>
      <c r="I801" s="133">
        <v>29529.16</v>
      </c>
      <c r="J801" s="167">
        <v>0</v>
      </c>
      <c r="K801" s="18">
        <v>0</v>
      </c>
      <c r="L801" s="18">
        <v>0</v>
      </c>
      <c r="M801" s="53">
        <v>0</v>
      </c>
      <c r="N801" s="18">
        <v>0</v>
      </c>
      <c r="O801" s="18">
        <v>0</v>
      </c>
      <c r="P801" s="53">
        <v>59.79</v>
      </c>
      <c r="Q801" s="18">
        <v>0</v>
      </c>
      <c r="R801" s="53">
        <v>3153</v>
      </c>
      <c r="S801" s="18">
        <v>26316.37</v>
      </c>
      <c r="T801" s="227" t="s">
        <v>1581</v>
      </c>
      <c r="U801" s="496">
        <v>1317</v>
      </c>
      <c r="V801" s="467" t="s">
        <v>6221</v>
      </c>
      <c r="W801" s="17" t="s">
        <v>8430</v>
      </c>
      <c r="X801" s="17" t="s">
        <v>8431</v>
      </c>
      <c r="Y801" s="261">
        <v>3600800544225</v>
      </c>
      <c r="Z801" s="228" t="s">
        <v>1581</v>
      </c>
      <c r="AA801" s="266">
        <v>3212.79</v>
      </c>
      <c r="AB801" s="65">
        <v>1790</v>
      </c>
      <c r="AC801" s="65">
        <v>500</v>
      </c>
      <c r="AD801" s="65">
        <v>863</v>
      </c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148"/>
      <c r="AW801" s="65"/>
      <c r="AX801" s="65">
        <v>0</v>
      </c>
      <c r="AY801" s="65"/>
      <c r="AZ801" s="65">
        <v>59.79</v>
      </c>
      <c r="BA801" s="57">
        <v>0</v>
      </c>
      <c r="BB801" s="65">
        <v>29529.16</v>
      </c>
      <c r="BC801" s="65">
        <v>26316.37</v>
      </c>
      <c r="BD801" s="260"/>
      <c r="BE801" s="170">
        <v>1319</v>
      </c>
      <c r="BF801" s="163" t="s">
        <v>8725</v>
      </c>
      <c r="BG801" s="51" t="s">
        <v>8430</v>
      </c>
      <c r="BH801" s="17" t="s">
        <v>8431</v>
      </c>
      <c r="BI801" s="171">
        <v>1790</v>
      </c>
      <c r="BJ801" s="172">
        <v>1790</v>
      </c>
      <c r="BK801" s="171">
        <v>0</v>
      </c>
      <c r="BM801" s="48"/>
      <c r="BN801" s="67"/>
      <c r="BO801" s="67"/>
      <c r="BP801" s="48"/>
      <c r="BQ801" s="435" t="s">
        <v>8861</v>
      </c>
      <c r="BR801" s="380">
        <v>5</v>
      </c>
      <c r="BS801" s="381"/>
      <c r="BT801" s="382" t="s">
        <v>741</v>
      </c>
      <c r="BU801" s="383" t="s">
        <v>679</v>
      </c>
      <c r="BV801" s="384" t="s">
        <v>1581</v>
      </c>
      <c r="BW801" s="384">
        <v>60160</v>
      </c>
      <c r="BX801" s="385" t="s">
        <v>8862</v>
      </c>
      <c r="BZ801" s="495">
        <v>921</v>
      </c>
      <c r="CA801" s="320" t="b">
        <f>EXACT(A801,CH801)</f>
        <v>1</v>
      </c>
      <c r="CB801" s="318" t="b">
        <f>EXACT(D801,CF801)</f>
        <v>1</v>
      </c>
      <c r="CC801" s="318" t="b">
        <f>EXACT(E801,CG801)</f>
        <v>1</v>
      </c>
      <c r="CD801" s="502">
        <f>+S800-BC800</f>
        <v>0</v>
      </c>
      <c r="CE801" s="17" t="s">
        <v>6221</v>
      </c>
      <c r="CF801" s="157" t="s">
        <v>8430</v>
      </c>
      <c r="CG801" s="103" t="s">
        <v>8431</v>
      </c>
      <c r="CH801" s="275">
        <v>3600800544225</v>
      </c>
      <c r="CJ801" s="51"/>
      <c r="CL801" s="51"/>
      <c r="CM801" s="273"/>
      <c r="CO801" s="157"/>
    </row>
    <row r="802" spans="1:93">
      <c r="A802" s="452" t="s">
        <v>4796</v>
      </c>
      <c r="B802" s="83" t="s">
        <v>709</v>
      </c>
      <c r="C802" s="129" t="s">
        <v>672</v>
      </c>
      <c r="D802" s="158" t="s">
        <v>571</v>
      </c>
      <c r="E802" s="92" t="s">
        <v>2526</v>
      </c>
      <c r="F802" s="452" t="s">
        <v>4796</v>
      </c>
      <c r="G802" s="59" t="s">
        <v>1580</v>
      </c>
      <c r="H802" s="449" t="s">
        <v>2566</v>
      </c>
      <c r="I802" s="234">
        <v>24967.8</v>
      </c>
      <c r="J802" s="234">
        <v>0</v>
      </c>
      <c r="K802" s="234">
        <v>0</v>
      </c>
      <c r="L802" s="234">
        <v>0</v>
      </c>
      <c r="M802" s="85">
        <v>998</v>
      </c>
      <c r="N802" s="85">
        <v>0</v>
      </c>
      <c r="O802" s="234">
        <v>0</v>
      </c>
      <c r="P802" s="234">
        <v>0</v>
      </c>
      <c r="Q802" s="234">
        <v>0</v>
      </c>
      <c r="R802" s="234">
        <v>4402</v>
      </c>
      <c r="S802" s="234">
        <v>21563.8</v>
      </c>
      <c r="T802" s="227" t="s">
        <v>1581</v>
      </c>
      <c r="U802" s="496">
        <v>261</v>
      </c>
      <c r="V802" s="129" t="s">
        <v>672</v>
      </c>
      <c r="W802" s="158" t="s">
        <v>571</v>
      </c>
      <c r="X802" s="92" t="s">
        <v>2526</v>
      </c>
      <c r="Y802" s="262">
        <v>3600800545175</v>
      </c>
      <c r="Z802" s="228" t="s">
        <v>1581</v>
      </c>
      <c r="AA802" s="54">
        <v>4402</v>
      </c>
      <c r="AB802" s="55">
        <v>2620</v>
      </c>
      <c r="AC802" s="56"/>
      <c r="AD802" s="175">
        <v>863</v>
      </c>
      <c r="AE802" s="175">
        <v>424</v>
      </c>
      <c r="AF802" s="55">
        <v>495</v>
      </c>
      <c r="AG802" s="55"/>
      <c r="AH802" s="55"/>
      <c r="AI802" s="55"/>
      <c r="AJ802" s="55"/>
      <c r="AK802" s="55"/>
      <c r="AL802" s="55"/>
      <c r="AM802" s="57"/>
      <c r="AN802" s="57"/>
      <c r="AO802" s="57"/>
      <c r="AP802" s="57"/>
      <c r="AQ802" s="58"/>
      <c r="AR802" s="57"/>
      <c r="AS802" s="57"/>
      <c r="AT802" s="57"/>
      <c r="AU802" s="57"/>
      <c r="AV802" s="147"/>
      <c r="AW802" s="57"/>
      <c r="AX802" s="57">
        <v>0</v>
      </c>
      <c r="AY802" s="58"/>
      <c r="AZ802" s="58">
        <v>0</v>
      </c>
      <c r="BA802" s="74">
        <v>0</v>
      </c>
      <c r="BB802" s="58">
        <v>25965.8</v>
      </c>
      <c r="BC802" s="58">
        <v>21563.8</v>
      </c>
      <c r="BD802" s="252"/>
      <c r="BE802" s="170">
        <v>262</v>
      </c>
      <c r="BF802" s="101" t="s">
        <v>2591</v>
      </c>
      <c r="BG802" s="158" t="s">
        <v>571</v>
      </c>
      <c r="BH802" s="92" t="s">
        <v>2526</v>
      </c>
      <c r="BI802" s="124">
        <v>2620</v>
      </c>
      <c r="BJ802" s="124">
        <v>2620</v>
      </c>
      <c r="BK802" s="124">
        <v>0</v>
      </c>
      <c r="BL802" s="158"/>
      <c r="BM802" s="59"/>
      <c r="BN802" s="60"/>
      <c r="BO802" s="60"/>
      <c r="BP802" s="59"/>
      <c r="BQ802" s="369" t="s">
        <v>2921</v>
      </c>
      <c r="BR802" s="380" t="s">
        <v>725</v>
      </c>
      <c r="BS802" s="381" t="s">
        <v>2067</v>
      </c>
      <c r="BT802" s="383" t="s">
        <v>45</v>
      </c>
      <c r="BU802" s="383" t="s">
        <v>1416</v>
      </c>
      <c r="BV802" s="383" t="s">
        <v>1581</v>
      </c>
      <c r="BW802" s="383">
        <v>60000</v>
      </c>
      <c r="BX802" s="385" t="s">
        <v>2635</v>
      </c>
      <c r="BY802" s="76"/>
      <c r="BZ802" s="495">
        <v>229</v>
      </c>
      <c r="CA802" s="320" t="b">
        <f>EXACT(A802,CH802)</f>
        <v>1</v>
      </c>
      <c r="CB802" s="318" t="b">
        <f>EXACT(D802,CF802)</f>
        <v>1</v>
      </c>
      <c r="CC802" s="318" t="b">
        <f>EXACT(E802,CG802)</f>
        <v>1</v>
      </c>
      <c r="CD802" s="502">
        <f>+S801-BC801</f>
        <v>0</v>
      </c>
      <c r="CE802" s="257" t="s">
        <v>672</v>
      </c>
      <c r="CF802" s="257" t="s">
        <v>571</v>
      </c>
      <c r="CG802" s="258" t="s">
        <v>2526</v>
      </c>
      <c r="CH802" s="315">
        <v>3600800545175</v>
      </c>
      <c r="CJ802" s="257"/>
      <c r="CL802" s="257"/>
      <c r="CM802" s="273"/>
      <c r="CO802" s="157"/>
    </row>
    <row r="803" spans="1:93">
      <c r="A803" s="452" t="s">
        <v>5115</v>
      </c>
      <c r="B803" s="83" t="s">
        <v>709</v>
      </c>
      <c r="C803" s="129" t="s">
        <v>686</v>
      </c>
      <c r="D803" s="158" t="s">
        <v>5108</v>
      </c>
      <c r="E803" s="92" t="s">
        <v>5109</v>
      </c>
      <c r="F803" s="452" t="s">
        <v>5115</v>
      </c>
      <c r="G803" s="59" t="s">
        <v>1580</v>
      </c>
      <c r="H803" s="449" t="s">
        <v>5110</v>
      </c>
      <c r="I803" s="234">
        <v>21419.72</v>
      </c>
      <c r="J803" s="234">
        <v>0</v>
      </c>
      <c r="K803" s="234">
        <v>0</v>
      </c>
      <c r="L803" s="234">
        <v>0</v>
      </c>
      <c r="M803" s="85">
        <v>0</v>
      </c>
      <c r="N803" s="85">
        <v>0</v>
      </c>
      <c r="O803" s="234">
        <v>0</v>
      </c>
      <c r="P803" s="234">
        <v>0</v>
      </c>
      <c r="Q803" s="234">
        <v>0</v>
      </c>
      <c r="R803" s="234">
        <v>14287</v>
      </c>
      <c r="S803" s="234">
        <v>7132.7200000000012</v>
      </c>
      <c r="T803" s="227" t="s">
        <v>1581</v>
      </c>
      <c r="U803" s="496">
        <v>1164</v>
      </c>
      <c r="V803" s="129" t="s">
        <v>686</v>
      </c>
      <c r="W803" s="158" t="s">
        <v>5108</v>
      </c>
      <c r="X803" s="92" t="s">
        <v>5109</v>
      </c>
      <c r="Y803" s="262">
        <v>3600800547801</v>
      </c>
      <c r="Z803" s="228" t="s">
        <v>1581</v>
      </c>
      <c r="AA803" s="266">
        <v>14287</v>
      </c>
      <c r="AB803" s="66">
        <v>13000</v>
      </c>
      <c r="AC803" s="65"/>
      <c r="AD803" s="266">
        <v>863</v>
      </c>
      <c r="AE803" s="266">
        <v>424</v>
      </c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148"/>
      <c r="AW803" s="65"/>
      <c r="AX803" s="65">
        <v>0</v>
      </c>
      <c r="AY803" s="66"/>
      <c r="AZ803" s="66">
        <v>0</v>
      </c>
      <c r="BA803" s="74">
        <v>0</v>
      </c>
      <c r="BB803" s="66">
        <v>21419.72</v>
      </c>
      <c r="BC803" s="66">
        <v>7132.7200000000012</v>
      </c>
      <c r="BD803" s="252"/>
      <c r="BE803" s="170">
        <v>1165</v>
      </c>
      <c r="BF803" s="101" t="s">
        <v>5111</v>
      </c>
      <c r="BG803" s="158" t="s">
        <v>5108</v>
      </c>
      <c r="BH803" s="92" t="s">
        <v>5109</v>
      </c>
      <c r="BI803" s="169">
        <v>19091.57</v>
      </c>
      <c r="BJ803" s="124">
        <v>13000</v>
      </c>
      <c r="BK803" s="124">
        <v>6091.57</v>
      </c>
      <c r="BL803" s="158"/>
      <c r="BM803" s="48"/>
      <c r="BN803" s="67"/>
      <c r="BO803" s="67"/>
      <c r="BP803" s="59"/>
      <c r="BQ803" s="369" t="s">
        <v>5835</v>
      </c>
      <c r="BR803" s="380" t="s">
        <v>1099</v>
      </c>
      <c r="BS803" s="381" t="s">
        <v>709</v>
      </c>
      <c r="BT803" s="382" t="s">
        <v>741</v>
      </c>
      <c r="BU803" s="383" t="s">
        <v>945</v>
      </c>
      <c r="BV803" s="383" t="s">
        <v>128</v>
      </c>
      <c r="BW803" s="383">
        <v>60160</v>
      </c>
      <c r="BX803" s="389" t="s">
        <v>5836</v>
      </c>
      <c r="BZ803" s="495">
        <v>1317</v>
      </c>
      <c r="CA803" s="320" t="b">
        <f>EXACT(A803,CH803)</f>
        <v>1</v>
      </c>
      <c r="CB803" s="318" t="b">
        <f>EXACT(D803,CF803)</f>
        <v>1</v>
      </c>
      <c r="CC803" s="318" t="b">
        <f>EXACT(E803,CG803)</f>
        <v>1</v>
      </c>
      <c r="CD803" s="502">
        <f>+S802-BC802</f>
        <v>0</v>
      </c>
      <c r="CE803" s="17" t="s">
        <v>686</v>
      </c>
      <c r="CF803" s="157" t="s">
        <v>5108</v>
      </c>
      <c r="CG803" s="103" t="s">
        <v>5109</v>
      </c>
      <c r="CH803" s="311">
        <v>3600800547801</v>
      </c>
      <c r="CI803" s="51"/>
      <c r="CL803" s="51"/>
      <c r="CM803" s="273"/>
      <c r="CO803" s="332"/>
    </row>
    <row r="804" spans="1:93">
      <c r="A804" s="452" t="s">
        <v>4721</v>
      </c>
      <c r="B804" s="83" t="s">
        <v>709</v>
      </c>
      <c r="C804" s="129" t="s">
        <v>672</v>
      </c>
      <c r="D804" s="158" t="s">
        <v>445</v>
      </c>
      <c r="E804" s="158" t="s">
        <v>300</v>
      </c>
      <c r="F804" s="452" t="s">
        <v>4721</v>
      </c>
      <c r="G804" s="59" t="s">
        <v>1580</v>
      </c>
      <c r="H804" s="449" t="s">
        <v>3493</v>
      </c>
      <c r="I804" s="234">
        <v>54046.2</v>
      </c>
      <c r="J804" s="234">
        <v>0</v>
      </c>
      <c r="K804" s="234">
        <v>75.150000000000006</v>
      </c>
      <c r="L804" s="234">
        <v>0</v>
      </c>
      <c r="M804" s="85">
        <v>0</v>
      </c>
      <c r="N804" s="85">
        <v>0</v>
      </c>
      <c r="O804" s="234">
        <v>0</v>
      </c>
      <c r="P804" s="234">
        <v>1547.87</v>
      </c>
      <c r="Q804" s="234">
        <v>0</v>
      </c>
      <c r="R804" s="234">
        <v>15978</v>
      </c>
      <c r="S804" s="234">
        <v>36595.479999999996</v>
      </c>
      <c r="T804" s="227" t="s">
        <v>1581</v>
      </c>
      <c r="U804" s="496">
        <v>881</v>
      </c>
      <c r="V804" s="129" t="s">
        <v>672</v>
      </c>
      <c r="W804" s="158" t="s">
        <v>445</v>
      </c>
      <c r="X804" s="158" t="s">
        <v>300</v>
      </c>
      <c r="Y804" s="262">
        <v>3600800564340</v>
      </c>
      <c r="Z804" s="228" t="s">
        <v>1581</v>
      </c>
      <c r="AA804" s="54">
        <v>17525.87</v>
      </c>
      <c r="AB804" s="55">
        <v>14615</v>
      </c>
      <c r="AC804" s="56"/>
      <c r="AD804" s="175">
        <v>863</v>
      </c>
      <c r="AE804" s="175">
        <v>0</v>
      </c>
      <c r="AF804" s="55"/>
      <c r="AG804" s="55"/>
      <c r="AH804" s="55"/>
      <c r="AI804" s="55">
        <v>500</v>
      </c>
      <c r="AJ804" s="55"/>
      <c r="AK804" s="55"/>
      <c r="AL804" s="55"/>
      <c r="AM804" s="57"/>
      <c r="AN804" s="57"/>
      <c r="AO804" s="57"/>
      <c r="AP804" s="57"/>
      <c r="AQ804" s="58"/>
      <c r="AR804" s="58"/>
      <c r="AS804" s="57"/>
      <c r="AT804" s="57"/>
      <c r="AU804" s="57"/>
      <c r="AV804" s="147"/>
      <c r="AW804" s="57"/>
      <c r="AX804" s="57">
        <v>0</v>
      </c>
      <c r="AY804" s="58"/>
      <c r="AZ804" s="58">
        <v>1547.87</v>
      </c>
      <c r="BA804" s="74">
        <v>0</v>
      </c>
      <c r="BB804" s="58">
        <v>54121.35</v>
      </c>
      <c r="BC804" s="58">
        <v>36595.479999999996</v>
      </c>
      <c r="BD804" s="252"/>
      <c r="BE804" s="170">
        <v>882</v>
      </c>
      <c r="BF804" s="101" t="s">
        <v>3574</v>
      </c>
      <c r="BG804" s="158" t="s">
        <v>445</v>
      </c>
      <c r="BH804" s="158" t="s">
        <v>300</v>
      </c>
      <c r="BI804" s="124">
        <v>14615</v>
      </c>
      <c r="BJ804" s="124">
        <v>14615</v>
      </c>
      <c r="BK804" s="124">
        <v>0</v>
      </c>
      <c r="BL804" s="158"/>
      <c r="BM804" s="59" t="s">
        <v>704</v>
      </c>
      <c r="BN804" s="60"/>
      <c r="BO804" s="60"/>
      <c r="BP804" s="59"/>
      <c r="BQ804" s="369">
        <v>23</v>
      </c>
      <c r="BR804" s="380" t="s">
        <v>727</v>
      </c>
      <c r="BS804" s="381" t="s">
        <v>709</v>
      </c>
      <c r="BT804" s="383" t="s">
        <v>2008</v>
      </c>
      <c r="BU804" s="383" t="s">
        <v>679</v>
      </c>
      <c r="BV804" s="383" t="s">
        <v>1581</v>
      </c>
      <c r="BW804" s="383">
        <v>60160</v>
      </c>
      <c r="BX804" s="385" t="s">
        <v>3643</v>
      </c>
      <c r="BY804" s="23"/>
      <c r="BZ804" s="475">
        <v>262</v>
      </c>
      <c r="CA804" s="320" t="b">
        <f>EXACT(A804,CH804)</f>
        <v>1</v>
      </c>
      <c r="CB804" s="318" t="b">
        <f>EXACT(D804,CF804)</f>
        <v>1</v>
      </c>
      <c r="CC804" s="318" t="b">
        <f>EXACT(E804,CG804)</f>
        <v>1</v>
      </c>
      <c r="CD804" s="502">
        <f>+S803-BC803</f>
        <v>0</v>
      </c>
      <c r="CE804" s="17" t="s">
        <v>672</v>
      </c>
      <c r="CF804" s="17" t="s">
        <v>445</v>
      </c>
      <c r="CG804" s="103" t="s">
        <v>300</v>
      </c>
      <c r="CH804" s="275">
        <v>3600800564340</v>
      </c>
    </row>
    <row r="805" spans="1:93">
      <c r="A805" s="452" t="s">
        <v>6077</v>
      </c>
      <c r="B805" s="83" t="s">
        <v>709</v>
      </c>
      <c r="C805" s="237" t="s">
        <v>672</v>
      </c>
      <c r="D805" s="86" t="s">
        <v>6076</v>
      </c>
      <c r="E805" s="92" t="s">
        <v>300</v>
      </c>
      <c r="F805" s="452" t="s">
        <v>6077</v>
      </c>
      <c r="G805" s="59" t="s">
        <v>1580</v>
      </c>
      <c r="H805" s="283" t="s">
        <v>6279</v>
      </c>
      <c r="I805" s="244">
        <v>52728</v>
      </c>
      <c r="J805" s="310">
        <v>0</v>
      </c>
      <c r="K805" s="81">
        <v>9.5299999999999994</v>
      </c>
      <c r="L805" s="81">
        <v>0</v>
      </c>
      <c r="M805" s="85">
        <v>0</v>
      </c>
      <c r="N805" s="81">
        <v>0</v>
      </c>
      <c r="O805" s="81">
        <v>0</v>
      </c>
      <c r="P805" s="85">
        <v>2065.42</v>
      </c>
      <c r="Q805" s="81">
        <v>0</v>
      </c>
      <c r="R805" s="85">
        <v>26162</v>
      </c>
      <c r="S805" s="81">
        <v>16410.11</v>
      </c>
      <c r="T805" s="227" t="s">
        <v>1581</v>
      </c>
      <c r="U805" s="496">
        <v>612</v>
      </c>
      <c r="V805" s="237" t="s">
        <v>672</v>
      </c>
      <c r="W805" s="86" t="s">
        <v>6076</v>
      </c>
      <c r="X805" s="92" t="s">
        <v>300</v>
      </c>
      <c r="Y805" s="261">
        <v>3600800564358</v>
      </c>
      <c r="Z805" s="228" t="s">
        <v>1581</v>
      </c>
      <c r="AA805" s="266">
        <v>36327.42</v>
      </c>
      <c r="AB805" s="65">
        <v>24000</v>
      </c>
      <c r="AC805" s="65"/>
      <c r="AD805" s="65">
        <v>782</v>
      </c>
      <c r="AE805" s="65">
        <v>380</v>
      </c>
      <c r="AF805" s="65"/>
      <c r="AG805" s="65"/>
      <c r="AH805" s="65"/>
      <c r="AI805" s="65">
        <v>1000</v>
      </c>
      <c r="AJ805" s="65"/>
      <c r="AK805" s="65"/>
      <c r="AL805" s="65"/>
      <c r="AM805" s="65"/>
      <c r="AN805" s="65"/>
      <c r="AO805" s="65">
        <v>0</v>
      </c>
      <c r="AP805" s="65"/>
      <c r="AQ805" s="65"/>
      <c r="AR805" s="65"/>
      <c r="AS805" s="65"/>
      <c r="AT805" s="65"/>
      <c r="AU805" s="65"/>
      <c r="AV805" s="148"/>
      <c r="AW805" s="65"/>
      <c r="AX805" s="65">
        <v>8100</v>
      </c>
      <c r="AY805" s="65"/>
      <c r="AZ805" s="65">
        <v>2065.42</v>
      </c>
      <c r="BA805" s="57">
        <v>0</v>
      </c>
      <c r="BB805" s="65">
        <v>52737.53</v>
      </c>
      <c r="BC805" s="65">
        <v>16410.11</v>
      </c>
      <c r="BD805" s="260"/>
      <c r="BE805" s="170">
        <v>613</v>
      </c>
      <c r="BF805" s="163" t="s">
        <v>6390</v>
      </c>
      <c r="BG805" s="86" t="s">
        <v>6076</v>
      </c>
      <c r="BH805" s="86" t="s">
        <v>300</v>
      </c>
      <c r="BI805" s="65">
        <v>33919.839999999997</v>
      </c>
      <c r="BJ805" s="57">
        <v>24000</v>
      </c>
      <c r="BK805" s="65">
        <v>9919.8399999999965</v>
      </c>
      <c r="BL805" s="86"/>
      <c r="BM805" s="48"/>
      <c r="BN805" s="67"/>
      <c r="BO805" s="67"/>
      <c r="BP805" s="48"/>
      <c r="BQ805" s="368">
        <v>195</v>
      </c>
      <c r="BR805" s="380" t="s">
        <v>727</v>
      </c>
      <c r="BS805" s="381" t="s">
        <v>709</v>
      </c>
      <c r="BT805" s="382" t="s">
        <v>2008</v>
      </c>
      <c r="BU805" s="383" t="s">
        <v>679</v>
      </c>
      <c r="BV805" s="384" t="s">
        <v>1581</v>
      </c>
      <c r="BW805" s="384">
        <v>60160</v>
      </c>
      <c r="BX805" s="385" t="s">
        <v>6509</v>
      </c>
      <c r="BZ805" s="495">
        <v>1163</v>
      </c>
      <c r="CA805" s="320" t="b">
        <f>EXACT(A805,CH805)</f>
        <v>1</v>
      </c>
      <c r="CB805" s="318" t="b">
        <f>EXACT(D805,CF805)</f>
        <v>1</v>
      </c>
      <c r="CC805" s="318" t="b">
        <f>EXACT(E805,CG805)</f>
        <v>1</v>
      </c>
      <c r="CD805" s="502">
        <f>+S804-BC804</f>
        <v>0</v>
      </c>
      <c r="CE805" s="17" t="s">
        <v>672</v>
      </c>
      <c r="CF805" s="17" t="s">
        <v>6076</v>
      </c>
      <c r="CG805" s="103" t="s">
        <v>300</v>
      </c>
      <c r="CH805" s="275">
        <v>3600800564358</v>
      </c>
      <c r="CM805" s="273"/>
      <c r="CO805" s="157"/>
    </row>
    <row r="806" spans="1:93">
      <c r="A806" s="452" t="s">
        <v>4340</v>
      </c>
      <c r="B806" s="83" t="s">
        <v>709</v>
      </c>
      <c r="C806" s="129" t="s">
        <v>686</v>
      </c>
      <c r="D806" s="158" t="s">
        <v>851</v>
      </c>
      <c r="E806" s="92" t="s">
        <v>2006</v>
      </c>
      <c r="F806" s="452" t="s">
        <v>4340</v>
      </c>
      <c r="G806" s="59" t="s">
        <v>1580</v>
      </c>
      <c r="H806" s="449" t="s">
        <v>620</v>
      </c>
      <c r="I806" s="234">
        <v>23116.799999999999</v>
      </c>
      <c r="J806" s="234">
        <v>0</v>
      </c>
      <c r="K806" s="234">
        <v>107.4</v>
      </c>
      <c r="L806" s="234">
        <v>0</v>
      </c>
      <c r="M806" s="85">
        <v>2125</v>
      </c>
      <c r="N806" s="85">
        <v>0</v>
      </c>
      <c r="O806" s="234">
        <v>0</v>
      </c>
      <c r="P806" s="234">
        <v>0</v>
      </c>
      <c r="Q806" s="234">
        <v>0</v>
      </c>
      <c r="R806" s="234">
        <v>15142</v>
      </c>
      <c r="S806" s="234">
        <v>7829.3899999999994</v>
      </c>
      <c r="T806" s="227" t="s">
        <v>1581</v>
      </c>
      <c r="U806" s="496">
        <v>56</v>
      </c>
      <c r="V806" s="129" t="s">
        <v>686</v>
      </c>
      <c r="W806" s="158" t="s">
        <v>851</v>
      </c>
      <c r="X806" s="92" t="s">
        <v>2006</v>
      </c>
      <c r="Y806" s="265">
        <v>3600800571753</v>
      </c>
      <c r="Z806" s="228" t="s">
        <v>1581</v>
      </c>
      <c r="AA806" s="266">
        <v>17519.810000000001</v>
      </c>
      <c r="AB806" s="65">
        <v>13855</v>
      </c>
      <c r="AC806" s="65"/>
      <c r="AD806" s="65">
        <v>863</v>
      </c>
      <c r="AE806" s="65">
        <v>424</v>
      </c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148"/>
      <c r="AW806" s="65"/>
      <c r="AX806" s="65">
        <v>2377.81</v>
      </c>
      <c r="AY806" s="65"/>
      <c r="AZ806" s="65">
        <v>0</v>
      </c>
      <c r="BA806" s="57">
        <v>0</v>
      </c>
      <c r="BB806" s="65">
        <v>25349.200000000001</v>
      </c>
      <c r="BC806" s="65">
        <v>7829.3899999999994</v>
      </c>
      <c r="BD806" s="252"/>
      <c r="BE806" s="170">
        <v>56</v>
      </c>
      <c r="BF806" s="163" t="s">
        <v>1861</v>
      </c>
      <c r="BG806" s="158" t="s">
        <v>851</v>
      </c>
      <c r="BH806" s="92" t="s">
        <v>2006</v>
      </c>
      <c r="BI806" s="65">
        <v>13855</v>
      </c>
      <c r="BJ806" s="57">
        <v>13855</v>
      </c>
      <c r="BK806" s="65">
        <v>0</v>
      </c>
      <c r="BL806" s="86"/>
      <c r="BM806" s="48"/>
      <c r="BN806" s="67"/>
      <c r="BO806" s="67"/>
      <c r="BP806" s="48"/>
      <c r="BQ806" s="368" t="s">
        <v>852</v>
      </c>
      <c r="BR806" s="380" t="s">
        <v>720</v>
      </c>
      <c r="BS806" s="381"/>
      <c r="BT806" s="382" t="s">
        <v>679</v>
      </c>
      <c r="BU806" s="383" t="s">
        <v>679</v>
      </c>
      <c r="BV806" s="384" t="s">
        <v>1581</v>
      </c>
      <c r="BW806" s="384">
        <v>60160</v>
      </c>
      <c r="BX806" s="385" t="s">
        <v>853</v>
      </c>
      <c r="BZ806" s="495">
        <v>881</v>
      </c>
      <c r="CA806" s="320" t="b">
        <f>EXACT(A806,CH806)</f>
        <v>1</v>
      </c>
      <c r="CB806" s="318" t="b">
        <f>EXACT(D806,CF806)</f>
        <v>1</v>
      </c>
      <c r="CC806" s="318" t="b">
        <f>EXACT(E806,CG806)</f>
        <v>1</v>
      </c>
      <c r="CD806" s="502">
        <f>+S806-BC806</f>
        <v>0</v>
      </c>
      <c r="CE806" s="86" t="s">
        <v>686</v>
      </c>
      <c r="CF806" s="157" t="s">
        <v>851</v>
      </c>
      <c r="CG806" s="99" t="s">
        <v>2006</v>
      </c>
      <c r="CH806" s="275">
        <v>3600800571753</v>
      </c>
      <c r="CM806" s="273"/>
      <c r="CO806" s="157"/>
    </row>
    <row r="807" spans="1:93">
      <c r="A807" s="451" t="s">
        <v>5230</v>
      </c>
      <c r="B807" s="83" t="s">
        <v>709</v>
      </c>
      <c r="C807" s="129" t="s">
        <v>672</v>
      </c>
      <c r="D807" s="158" t="s">
        <v>5228</v>
      </c>
      <c r="E807" s="92" t="s">
        <v>5229</v>
      </c>
      <c r="F807" s="451" t="s">
        <v>5230</v>
      </c>
      <c r="G807" s="59" t="s">
        <v>1580</v>
      </c>
      <c r="H807" s="449" t="s">
        <v>5231</v>
      </c>
      <c r="I807" s="234">
        <v>36208.800000000003</v>
      </c>
      <c r="J807" s="234">
        <v>0</v>
      </c>
      <c r="K807" s="234">
        <v>0</v>
      </c>
      <c r="L807" s="234">
        <v>0</v>
      </c>
      <c r="M807" s="85">
        <v>0</v>
      </c>
      <c r="N807" s="85">
        <v>0</v>
      </c>
      <c r="O807" s="234">
        <v>0</v>
      </c>
      <c r="P807" s="234">
        <v>518.77</v>
      </c>
      <c r="Q807" s="234">
        <v>0</v>
      </c>
      <c r="R807" s="234">
        <v>32257</v>
      </c>
      <c r="S807" s="234">
        <v>3433.0299999999988</v>
      </c>
      <c r="T807" s="227" t="s">
        <v>1581</v>
      </c>
      <c r="U807" s="496">
        <v>296</v>
      </c>
      <c r="V807" s="129" t="s">
        <v>672</v>
      </c>
      <c r="W807" s="158" t="s">
        <v>5228</v>
      </c>
      <c r="X807" s="92" t="s">
        <v>5229</v>
      </c>
      <c r="Y807" s="262">
        <v>3600800577697</v>
      </c>
      <c r="Z807" s="228" t="s">
        <v>1581</v>
      </c>
      <c r="AA807" s="54">
        <v>32775.769999999997</v>
      </c>
      <c r="AB807" s="55">
        <v>23270</v>
      </c>
      <c r="AC807" s="56"/>
      <c r="AD807" s="175">
        <v>863</v>
      </c>
      <c r="AE807" s="175">
        <v>424</v>
      </c>
      <c r="AF807" s="55"/>
      <c r="AG807" s="55"/>
      <c r="AH807" s="55"/>
      <c r="AI807" s="55">
        <v>200</v>
      </c>
      <c r="AJ807" s="55"/>
      <c r="AK807" s="55"/>
      <c r="AL807" s="55"/>
      <c r="AM807" s="57"/>
      <c r="AN807" s="57"/>
      <c r="AO807" s="57">
        <v>7500</v>
      </c>
      <c r="AP807" s="57"/>
      <c r="AQ807" s="58"/>
      <c r="AR807" s="58"/>
      <c r="AS807" s="57"/>
      <c r="AT807" s="57"/>
      <c r="AU807" s="57"/>
      <c r="AV807" s="147"/>
      <c r="AW807" s="57"/>
      <c r="AX807" s="57">
        <v>0</v>
      </c>
      <c r="AY807" s="58"/>
      <c r="AZ807" s="58">
        <v>518.77</v>
      </c>
      <c r="BA807" s="74">
        <v>0</v>
      </c>
      <c r="BB807" s="58">
        <v>36208.800000000003</v>
      </c>
      <c r="BC807" s="58">
        <v>3433.0300000000061</v>
      </c>
      <c r="BD807" s="252"/>
      <c r="BE807" s="170">
        <v>297</v>
      </c>
      <c r="BF807" s="101" t="s">
        <v>5563</v>
      </c>
      <c r="BG807" s="86" t="s">
        <v>5228</v>
      </c>
      <c r="BH807" s="92" t="s">
        <v>5229</v>
      </c>
      <c r="BI807" s="124">
        <v>23270</v>
      </c>
      <c r="BJ807" s="124">
        <v>23270</v>
      </c>
      <c r="BK807" s="124">
        <v>0</v>
      </c>
      <c r="BL807" s="158"/>
      <c r="BM807" s="59"/>
      <c r="BN807" s="60"/>
      <c r="BO807" s="60"/>
      <c r="BP807" s="48"/>
      <c r="BQ807" s="368" t="s">
        <v>5695</v>
      </c>
      <c r="BR807" s="380" t="s">
        <v>676</v>
      </c>
      <c r="BS807" s="381" t="s">
        <v>709</v>
      </c>
      <c r="BT807" s="382" t="s">
        <v>679</v>
      </c>
      <c r="BU807" s="383" t="s">
        <v>679</v>
      </c>
      <c r="BV807" s="384" t="s">
        <v>1581</v>
      </c>
      <c r="BW807" s="384">
        <v>60160</v>
      </c>
      <c r="BX807" s="385" t="s">
        <v>5696</v>
      </c>
      <c r="BZ807" s="495">
        <v>613</v>
      </c>
      <c r="CA807" s="320" t="b">
        <f>EXACT(A807,CH807)</f>
        <v>1</v>
      </c>
      <c r="CB807" s="318" t="b">
        <f>EXACT(D807,CF807)</f>
        <v>1</v>
      </c>
      <c r="CC807" s="318" t="b">
        <f>EXACT(E807,CG807)</f>
        <v>1</v>
      </c>
      <c r="CD807" s="502">
        <f>+S806-BC806</f>
        <v>0</v>
      </c>
      <c r="CE807" s="17" t="s">
        <v>672</v>
      </c>
      <c r="CF807" s="17" t="s">
        <v>5228</v>
      </c>
      <c r="CG807" s="103" t="s">
        <v>5229</v>
      </c>
      <c r="CH807" s="275">
        <v>3600800577697</v>
      </c>
      <c r="CI807" s="51"/>
      <c r="CM807" s="273"/>
      <c r="CO807" s="158"/>
    </row>
    <row r="808" spans="1:93">
      <c r="A808" s="452" t="s">
        <v>4605</v>
      </c>
      <c r="B808" s="83" t="s">
        <v>709</v>
      </c>
      <c r="C808" s="129" t="s">
        <v>672</v>
      </c>
      <c r="D808" s="158" t="s">
        <v>2751</v>
      </c>
      <c r="E808" s="92" t="s">
        <v>2752</v>
      </c>
      <c r="F808" s="452" t="s">
        <v>4605</v>
      </c>
      <c r="G808" s="59" t="s">
        <v>1580</v>
      </c>
      <c r="H808" s="449" t="s">
        <v>6223</v>
      </c>
      <c r="I808" s="234">
        <v>31278</v>
      </c>
      <c r="J808" s="234">
        <v>0</v>
      </c>
      <c r="K808" s="234">
        <v>71.63</v>
      </c>
      <c r="L808" s="234">
        <v>0</v>
      </c>
      <c r="M808" s="85">
        <v>1004</v>
      </c>
      <c r="N808" s="85">
        <v>0</v>
      </c>
      <c r="O808" s="234">
        <v>0</v>
      </c>
      <c r="P808" s="234">
        <v>284.33999999999997</v>
      </c>
      <c r="Q808" s="234">
        <v>0</v>
      </c>
      <c r="R808" s="234">
        <v>21912</v>
      </c>
      <c r="S808" s="234">
        <v>10157.290000000001</v>
      </c>
      <c r="T808" s="227" t="s">
        <v>1581</v>
      </c>
      <c r="U808" s="496">
        <v>1061</v>
      </c>
      <c r="V808" s="129" t="s">
        <v>672</v>
      </c>
      <c r="W808" s="158" t="s">
        <v>2751</v>
      </c>
      <c r="X808" s="92" t="s">
        <v>2752</v>
      </c>
      <c r="Y808" s="262">
        <v>3600800583336</v>
      </c>
      <c r="Z808" s="228" t="s">
        <v>1581</v>
      </c>
      <c r="AA808" s="54">
        <v>22196.34</v>
      </c>
      <c r="AB808" s="55">
        <v>20525</v>
      </c>
      <c r="AC808" s="56"/>
      <c r="AD808" s="175">
        <v>863</v>
      </c>
      <c r="AE808" s="175">
        <v>424</v>
      </c>
      <c r="AF808" s="55"/>
      <c r="AG808" s="55"/>
      <c r="AH808" s="55"/>
      <c r="AI808" s="55">
        <v>100</v>
      </c>
      <c r="AJ808" s="55"/>
      <c r="AK808" s="55"/>
      <c r="AL808" s="55"/>
      <c r="AM808" s="57"/>
      <c r="AN808" s="57"/>
      <c r="AO808" s="57"/>
      <c r="AP808" s="57"/>
      <c r="AQ808" s="58"/>
      <c r="AR808" s="58"/>
      <c r="AS808" s="57"/>
      <c r="AT808" s="57"/>
      <c r="AU808" s="57"/>
      <c r="AV808" s="147"/>
      <c r="AW808" s="57"/>
      <c r="AX808" s="57">
        <v>0</v>
      </c>
      <c r="AY808" s="58"/>
      <c r="AZ808" s="58">
        <v>284.33999999999997</v>
      </c>
      <c r="BA808" s="74">
        <v>0</v>
      </c>
      <c r="BB808" s="58">
        <v>32353.63</v>
      </c>
      <c r="BC808" s="58">
        <v>10157.290000000001</v>
      </c>
      <c r="BD808" s="252"/>
      <c r="BE808" s="170">
        <v>1062</v>
      </c>
      <c r="BF808" s="101" t="s">
        <v>2835</v>
      </c>
      <c r="BG808" s="158" t="s">
        <v>2751</v>
      </c>
      <c r="BH808" s="92" t="s">
        <v>2752</v>
      </c>
      <c r="BI808" s="124">
        <v>20525</v>
      </c>
      <c r="BJ808" s="124">
        <v>20525</v>
      </c>
      <c r="BK808" s="124">
        <v>0</v>
      </c>
      <c r="BL808" s="158"/>
      <c r="BM808" s="59"/>
      <c r="BN808" s="60"/>
      <c r="BO808" s="60"/>
      <c r="BP808" s="48"/>
      <c r="BQ808" s="368" t="s">
        <v>2917</v>
      </c>
      <c r="BR808" s="380" t="s">
        <v>676</v>
      </c>
      <c r="BS808" s="381" t="s">
        <v>709</v>
      </c>
      <c r="BT808" s="382" t="s">
        <v>679</v>
      </c>
      <c r="BU808" s="383" t="s">
        <v>679</v>
      </c>
      <c r="BV808" s="384" t="s">
        <v>1581</v>
      </c>
      <c r="BW808" s="384">
        <v>60160</v>
      </c>
      <c r="BX808" s="385" t="s">
        <v>2918</v>
      </c>
      <c r="BY808" s="23"/>
      <c r="BZ808" s="475">
        <v>56</v>
      </c>
      <c r="CA808" s="320" t="b">
        <f>EXACT(A808,CH808)</f>
        <v>1</v>
      </c>
      <c r="CB808" s="318" t="b">
        <f>EXACT(D808,CF808)</f>
        <v>1</v>
      </c>
      <c r="CC808" s="318" t="b">
        <f>EXACT(E808,CG808)</f>
        <v>1</v>
      </c>
      <c r="CD808" s="502">
        <f>+S807-BC807</f>
        <v>-7.2759576141834259E-12</v>
      </c>
      <c r="CE808" s="1" t="s">
        <v>672</v>
      </c>
      <c r="CF808" s="157" t="s">
        <v>2751</v>
      </c>
      <c r="CG808" s="99" t="s">
        <v>2752</v>
      </c>
      <c r="CH808" s="275">
        <v>3600800583336</v>
      </c>
      <c r="CJ808" s="51"/>
      <c r="CM808" s="273"/>
      <c r="CO808" s="158"/>
    </row>
    <row r="809" spans="1:93">
      <c r="A809" s="452" t="s">
        <v>7506</v>
      </c>
      <c r="B809" s="83" t="s">
        <v>709</v>
      </c>
      <c r="C809" s="237" t="s">
        <v>686</v>
      </c>
      <c r="D809" s="158" t="s">
        <v>3417</v>
      </c>
      <c r="E809" s="1" t="s">
        <v>6825</v>
      </c>
      <c r="F809" s="452" t="s">
        <v>7506</v>
      </c>
      <c r="G809" s="59" t="s">
        <v>1580</v>
      </c>
      <c r="H809" s="449" t="s">
        <v>6953</v>
      </c>
      <c r="I809" s="234">
        <v>39641.47</v>
      </c>
      <c r="J809" s="234">
        <v>0</v>
      </c>
      <c r="K809" s="234">
        <v>0</v>
      </c>
      <c r="L809" s="234">
        <v>0</v>
      </c>
      <c r="M809" s="85">
        <v>0</v>
      </c>
      <c r="N809" s="85">
        <v>0</v>
      </c>
      <c r="O809" s="234">
        <v>0</v>
      </c>
      <c r="P809" s="234">
        <v>542.07000000000005</v>
      </c>
      <c r="Q809" s="234">
        <v>0</v>
      </c>
      <c r="R809" s="234">
        <v>1287</v>
      </c>
      <c r="S809" s="234">
        <v>37812.400000000001</v>
      </c>
      <c r="T809" s="227" t="s">
        <v>1581</v>
      </c>
      <c r="U809" s="496">
        <v>1046</v>
      </c>
      <c r="V809" s="237" t="s">
        <v>686</v>
      </c>
      <c r="W809" s="158" t="s">
        <v>3417</v>
      </c>
      <c r="X809" s="424" t="s">
        <v>6825</v>
      </c>
      <c r="Y809" s="262">
        <v>3600800583352</v>
      </c>
      <c r="Z809" s="228" t="s">
        <v>1581</v>
      </c>
      <c r="AA809" s="54">
        <v>1829.0700000000002</v>
      </c>
      <c r="AB809" s="55">
        <v>0</v>
      </c>
      <c r="AC809" s="56"/>
      <c r="AD809" s="175">
        <v>863</v>
      </c>
      <c r="AE809" s="175">
        <v>424</v>
      </c>
      <c r="AF809" s="55"/>
      <c r="AG809" s="55"/>
      <c r="AH809" s="55"/>
      <c r="AI809" s="55"/>
      <c r="AJ809" s="55"/>
      <c r="AK809" s="55"/>
      <c r="AL809" s="55"/>
      <c r="AM809" s="57"/>
      <c r="AN809" s="57"/>
      <c r="AO809" s="57"/>
      <c r="AP809" s="57"/>
      <c r="AQ809" s="58"/>
      <c r="AR809" s="57"/>
      <c r="AS809" s="57"/>
      <c r="AT809" s="57"/>
      <c r="AU809" s="57"/>
      <c r="AV809" s="147"/>
      <c r="AW809" s="57"/>
      <c r="AX809" s="57">
        <v>0</v>
      </c>
      <c r="AY809" s="58"/>
      <c r="AZ809" s="58">
        <v>542.07000000000005</v>
      </c>
      <c r="BA809" s="74">
        <v>0</v>
      </c>
      <c r="BB809" s="58">
        <v>39641.47</v>
      </c>
      <c r="BC809" s="58">
        <v>37812.400000000001</v>
      </c>
      <c r="BD809" s="252"/>
      <c r="BE809" s="170">
        <v>1047</v>
      </c>
      <c r="BF809" s="229" t="s">
        <v>7132</v>
      </c>
      <c r="BG809" s="158" t="s">
        <v>3417</v>
      </c>
      <c r="BH809" s="92" t="s">
        <v>6825</v>
      </c>
      <c r="BI809" s="124">
        <v>0</v>
      </c>
      <c r="BJ809" s="124">
        <v>0</v>
      </c>
      <c r="BK809" s="124">
        <v>0</v>
      </c>
      <c r="BL809" s="158"/>
      <c r="BM809" s="59"/>
      <c r="BN809" s="60"/>
      <c r="BO809" s="60"/>
      <c r="BP809" s="48"/>
      <c r="BQ809" s="368">
        <v>9</v>
      </c>
      <c r="BR809" s="380" t="s">
        <v>716</v>
      </c>
      <c r="BS809" s="381" t="s">
        <v>709</v>
      </c>
      <c r="BT809" s="382" t="s">
        <v>679</v>
      </c>
      <c r="BU809" s="383" t="s">
        <v>679</v>
      </c>
      <c r="BV809" s="384" t="s">
        <v>1581</v>
      </c>
      <c r="BW809" s="384">
        <v>60160</v>
      </c>
      <c r="BX809" s="385" t="s">
        <v>7319</v>
      </c>
      <c r="BZ809" s="495">
        <v>297</v>
      </c>
      <c r="CA809" s="320" t="b">
        <f>EXACT(A809,CH809)</f>
        <v>1</v>
      </c>
      <c r="CB809" s="318" t="b">
        <f>EXACT(D809,CF809)</f>
        <v>1</v>
      </c>
      <c r="CC809" s="318" t="b">
        <f>EXACT(E809,CG809)</f>
        <v>1</v>
      </c>
      <c r="CD809" s="502">
        <f>+S808-BC808</f>
        <v>0</v>
      </c>
      <c r="CE809" s="51" t="s">
        <v>686</v>
      </c>
      <c r="CF809" s="75" t="s">
        <v>3417</v>
      </c>
      <c r="CG809" s="93" t="s">
        <v>6825</v>
      </c>
      <c r="CH809" s="275">
        <v>3600800583352</v>
      </c>
      <c r="CI809" s="51"/>
      <c r="CJ809" s="51"/>
      <c r="CL809" s="75"/>
      <c r="CM809" s="273"/>
      <c r="CO809" s="157"/>
    </row>
    <row r="810" spans="1:93">
      <c r="A810" s="452" t="s">
        <v>6080</v>
      </c>
      <c r="B810" s="83" t="s">
        <v>709</v>
      </c>
      <c r="C810" s="237" t="s">
        <v>686</v>
      </c>
      <c r="D810" s="86" t="s">
        <v>6078</v>
      </c>
      <c r="E810" s="92" t="s">
        <v>6079</v>
      </c>
      <c r="F810" s="452" t="s">
        <v>6080</v>
      </c>
      <c r="G810" s="59" t="s">
        <v>1580</v>
      </c>
      <c r="H810" s="283" t="s">
        <v>6280</v>
      </c>
      <c r="I810" s="244">
        <v>17427.71</v>
      </c>
      <c r="J810" s="310">
        <v>0</v>
      </c>
      <c r="K810" s="81">
        <v>0</v>
      </c>
      <c r="L810" s="81">
        <v>0</v>
      </c>
      <c r="M810" s="85">
        <v>0</v>
      </c>
      <c r="N810" s="81">
        <v>0</v>
      </c>
      <c r="O810" s="81">
        <v>0</v>
      </c>
      <c r="P810" s="85">
        <v>0</v>
      </c>
      <c r="Q810" s="81">
        <v>0</v>
      </c>
      <c r="R810" s="85">
        <v>13287</v>
      </c>
      <c r="S810" s="81">
        <v>1990.7099999999991</v>
      </c>
      <c r="T810" s="227" t="s">
        <v>1581</v>
      </c>
      <c r="U810" s="496">
        <v>159</v>
      </c>
      <c r="V810" s="237" t="s">
        <v>686</v>
      </c>
      <c r="W810" s="86" t="s">
        <v>6078</v>
      </c>
      <c r="X810" s="92" t="s">
        <v>6079</v>
      </c>
      <c r="Y810" s="261">
        <v>3600800585517</v>
      </c>
      <c r="Z810" s="228" t="s">
        <v>1581</v>
      </c>
      <c r="AA810" s="266">
        <v>15437</v>
      </c>
      <c r="AB810" s="65">
        <v>12000</v>
      </c>
      <c r="AC810" s="65"/>
      <c r="AD810" s="65">
        <v>863</v>
      </c>
      <c r="AE810" s="65">
        <v>424</v>
      </c>
      <c r="AF810" s="65"/>
      <c r="AG810" s="65"/>
      <c r="AH810" s="65"/>
      <c r="AI810" s="65">
        <v>0</v>
      </c>
      <c r="AJ810" s="65"/>
      <c r="AK810" s="65"/>
      <c r="AL810" s="65"/>
      <c r="AM810" s="65"/>
      <c r="AN810" s="65"/>
      <c r="AO810" s="65">
        <v>0</v>
      </c>
      <c r="AP810" s="65"/>
      <c r="AQ810" s="65"/>
      <c r="AR810" s="65"/>
      <c r="AS810" s="65"/>
      <c r="AT810" s="65"/>
      <c r="AU810" s="65"/>
      <c r="AV810" s="148"/>
      <c r="AW810" s="65"/>
      <c r="AX810" s="65">
        <v>2150</v>
      </c>
      <c r="AY810" s="65"/>
      <c r="AZ810" s="65">
        <v>0</v>
      </c>
      <c r="BA810" s="57">
        <v>0</v>
      </c>
      <c r="BB810" s="65">
        <v>17427.71</v>
      </c>
      <c r="BC810" s="65">
        <v>1990.7099999999991</v>
      </c>
      <c r="BD810" s="260"/>
      <c r="BE810" s="170">
        <v>159</v>
      </c>
      <c r="BF810" s="163" t="s">
        <v>6391</v>
      </c>
      <c r="BG810" s="86" t="s">
        <v>6078</v>
      </c>
      <c r="BH810" s="86" t="s">
        <v>6079</v>
      </c>
      <c r="BI810" s="171">
        <v>25800</v>
      </c>
      <c r="BJ810" s="172">
        <v>12000</v>
      </c>
      <c r="BK810" s="171">
        <v>13800</v>
      </c>
      <c r="BL810" s="86"/>
      <c r="BM810" s="48"/>
      <c r="BN810" s="67"/>
      <c r="BO810" s="67"/>
      <c r="BP810" s="48"/>
      <c r="BQ810" s="368">
        <v>853</v>
      </c>
      <c r="BR810" s="380" t="s">
        <v>716</v>
      </c>
      <c r="BS810" s="381" t="s">
        <v>709</v>
      </c>
      <c r="BT810" s="382" t="s">
        <v>679</v>
      </c>
      <c r="BU810" s="383" t="s">
        <v>679</v>
      </c>
      <c r="BV810" s="384" t="s">
        <v>1581</v>
      </c>
      <c r="BW810" s="384">
        <v>60160</v>
      </c>
      <c r="BX810" s="385" t="s">
        <v>6547</v>
      </c>
      <c r="BZ810" s="475">
        <v>1060</v>
      </c>
      <c r="CA810" s="320" t="b">
        <f>EXACT(A810,CH810)</f>
        <v>1</v>
      </c>
      <c r="CB810" s="318" t="b">
        <f>EXACT(D810,CF810)</f>
        <v>1</v>
      </c>
      <c r="CC810" s="318" t="b">
        <f>EXACT(E810,CG810)</f>
        <v>1</v>
      </c>
      <c r="CD810" s="502">
        <f>+S810-BC810</f>
        <v>0</v>
      </c>
      <c r="CE810" s="17" t="s">
        <v>686</v>
      </c>
      <c r="CF810" s="157" t="s">
        <v>6078</v>
      </c>
      <c r="CG810" s="103" t="s">
        <v>6079</v>
      </c>
      <c r="CH810" s="275">
        <v>3600800585517</v>
      </c>
      <c r="CL810" s="51"/>
      <c r="CM810" s="273"/>
      <c r="CO810" s="157"/>
    </row>
    <row r="811" spans="1:93">
      <c r="A811" s="452" t="s">
        <v>4795</v>
      </c>
      <c r="B811" s="83" t="s">
        <v>709</v>
      </c>
      <c r="C811" s="129" t="s">
        <v>672</v>
      </c>
      <c r="D811" s="158" t="s">
        <v>1362</v>
      </c>
      <c r="E811" s="92" t="s">
        <v>2734</v>
      </c>
      <c r="F811" s="452" t="s">
        <v>4795</v>
      </c>
      <c r="G811" s="59" t="s">
        <v>1580</v>
      </c>
      <c r="H811" s="449" t="s">
        <v>3455</v>
      </c>
      <c r="I811" s="234">
        <v>40118.400000000001</v>
      </c>
      <c r="J811" s="234">
        <v>0</v>
      </c>
      <c r="K811" s="234">
        <v>0</v>
      </c>
      <c r="L811" s="234">
        <v>0</v>
      </c>
      <c r="M811" s="85">
        <v>0</v>
      </c>
      <c r="N811" s="85">
        <v>0</v>
      </c>
      <c r="O811" s="234">
        <v>0</v>
      </c>
      <c r="P811" s="234">
        <v>803.5</v>
      </c>
      <c r="Q811" s="234">
        <v>0</v>
      </c>
      <c r="R811" s="234">
        <v>28587</v>
      </c>
      <c r="S811" s="234">
        <v>10727.900000000001</v>
      </c>
      <c r="T811" s="227" t="s">
        <v>1581</v>
      </c>
      <c r="U811" s="496">
        <v>260</v>
      </c>
      <c r="V811" s="129" t="s">
        <v>672</v>
      </c>
      <c r="W811" s="158" t="s">
        <v>1362</v>
      </c>
      <c r="X811" s="92" t="s">
        <v>2734</v>
      </c>
      <c r="Y811" s="262">
        <v>3600800585827</v>
      </c>
      <c r="Z811" s="228" t="s">
        <v>1581</v>
      </c>
      <c r="AA811" s="266">
        <v>29390.5</v>
      </c>
      <c r="AB811" s="66">
        <v>27200</v>
      </c>
      <c r="AC811" s="65"/>
      <c r="AD811" s="266">
        <v>863</v>
      </c>
      <c r="AE811" s="266">
        <v>424</v>
      </c>
      <c r="AF811" s="65"/>
      <c r="AG811" s="65"/>
      <c r="AH811" s="65"/>
      <c r="AI811" s="65">
        <v>100</v>
      </c>
      <c r="AJ811" s="65"/>
      <c r="AK811" s="65"/>
      <c r="AL811" s="65"/>
      <c r="AM811" s="65"/>
      <c r="AN811" s="65"/>
      <c r="AO811" s="65"/>
      <c r="AP811" s="65"/>
      <c r="AQ811" s="66"/>
      <c r="AR811" s="66"/>
      <c r="AS811" s="65"/>
      <c r="AT811" s="65"/>
      <c r="AU811" s="65"/>
      <c r="AV811" s="148"/>
      <c r="AW811" s="65"/>
      <c r="AX811" s="65">
        <v>0</v>
      </c>
      <c r="AY811" s="66"/>
      <c r="AZ811" s="66">
        <v>803.5</v>
      </c>
      <c r="BA811" s="74">
        <v>0</v>
      </c>
      <c r="BB811" s="66">
        <v>40118.400000000001</v>
      </c>
      <c r="BC811" s="66">
        <v>10727.900000000001</v>
      </c>
      <c r="BD811" s="252"/>
      <c r="BE811" s="170">
        <v>261</v>
      </c>
      <c r="BF811" s="101" t="s">
        <v>3539</v>
      </c>
      <c r="BG811" s="158" t="s">
        <v>1362</v>
      </c>
      <c r="BH811" s="92" t="s">
        <v>2734</v>
      </c>
      <c r="BI811" s="66">
        <v>27200</v>
      </c>
      <c r="BJ811" s="58">
        <v>27200</v>
      </c>
      <c r="BK811" s="58">
        <v>0</v>
      </c>
      <c r="BL811" s="158"/>
      <c r="BM811" s="48"/>
      <c r="BN811" s="67"/>
      <c r="BO811" s="67"/>
      <c r="BP811" s="59"/>
      <c r="BQ811" s="370" t="s">
        <v>3611</v>
      </c>
      <c r="BR811" s="387">
        <v>6</v>
      </c>
      <c r="BS811" s="381" t="s">
        <v>709</v>
      </c>
      <c r="BT811" s="388" t="s">
        <v>679</v>
      </c>
      <c r="BU811" s="388" t="s">
        <v>679</v>
      </c>
      <c r="BV811" s="388" t="s">
        <v>1581</v>
      </c>
      <c r="BW811" s="389">
        <v>60160</v>
      </c>
      <c r="BX811" s="389" t="s">
        <v>3612</v>
      </c>
      <c r="BY811" s="23"/>
      <c r="BZ811" s="475">
        <v>1046</v>
      </c>
      <c r="CA811" s="320" t="b">
        <f>EXACT(A811,CH811)</f>
        <v>1</v>
      </c>
      <c r="CB811" s="318" t="b">
        <f>EXACT(D811,CF811)</f>
        <v>1</v>
      </c>
      <c r="CC811" s="318" t="b">
        <f>EXACT(E811,CG811)</f>
        <v>1</v>
      </c>
      <c r="CD811" s="502">
        <f>+S810-BC810</f>
        <v>0</v>
      </c>
      <c r="CE811" s="51" t="s">
        <v>672</v>
      </c>
      <c r="CF811" s="157" t="s">
        <v>1362</v>
      </c>
      <c r="CG811" s="99" t="s">
        <v>2734</v>
      </c>
      <c r="CH811" s="311">
        <v>3600800585827</v>
      </c>
      <c r="CI811" s="51"/>
      <c r="CJ811" s="51"/>
      <c r="CM811" s="273"/>
      <c r="CO811" s="157"/>
    </row>
    <row r="812" spans="1:93">
      <c r="A812" s="452" t="s">
        <v>6082</v>
      </c>
      <c r="B812" s="83" t="s">
        <v>709</v>
      </c>
      <c r="C812" s="237" t="s">
        <v>6221</v>
      </c>
      <c r="D812" s="86" t="s">
        <v>6081</v>
      </c>
      <c r="E812" s="92" t="s">
        <v>2734</v>
      </c>
      <c r="F812" s="452" t="s">
        <v>6082</v>
      </c>
      <c r="G812" s="59" t="s">
        <v>1580</v>
      </c>
      <c r="H812" s="283" t="s">
        <v>6281</v>
      </c>
      <c r="I812" s="244">
        <v>30093.82</v>
      </c>
      <c r="J812" s="310">
        <v>0</v>
      </c>
      <c r="K812" s="81">
        <v>0</v>
      </c>
      <c r="L812" s="81">
        <v>0</v>
      </c>
      <c r="M812" s="85">
        <v>0</v>
      </c>
      <c r="N812" s="81">
        <v>0</v>
      </c>
      <c r="O812" s="81">
        <v>0</v>
      </c>
      <c r="P812" s="85">
        <v>213.02</v>
      </c>
      <c r="Q812" s="81">
        <v>0</v>
      </c>
      <c r="R812" s="85">
        <v>24853</v>
      </c>
      <c r="S812" s="81">
        <v>5027.7999999999993</v>
      </c>
      <c r="T812" s="227" t="s">
        <v>1581</v>
      </c>
      <c r="U812" s="496">
        <v>643</v>
      </c>
      <c r="V812" s="237" t="s">
        <v>6221</v>
      </c>
      <c r="W812" s="86" t="s">
        <v>6081</v>
      </c>
      <c r="X812" s="92" t="s">
        <v>2734</v>
      </c>
      <c r="Y812" s="261">
        <v>3600800585835</v>
      </c>
      <c r="Z812" s="228" t="s">
        <v>1581</v>
      </c>
      <c r="AA812" s="266">
        <v>25066.02</v>
      </c>
      <c r="AB812" s="65">
        <v>23990</v>
      </c>
      <c r="AC812" s="65"/>
      <c r="AD812" s="65">
        <v>863</v>
      </c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148"/>
      <c r="AW812" s="65"/>
      <c r="AX812" s="65">
        <v>0</v>
      </c>
      <c r="AY812" s="65"/>
      <c r="AZ812" s="65">
        <v>213.02</v>
      </c>
      <c r="BA812" s="57">
        <v>0</v>
      </c>
      <c r="BB812" s="65">
        <v>30093.82</v>
      </c>
      <c r="BC812" s="65">
        <v>5027.7999999999993</v>
      </c>
      <c r="BD812" s="260"/>
      <c r="BE812" s="170">
        <v>644</v>
      </c>
      <c r="BF812" s="163" t="s">
        <v>7075</v>
      </c>
      <c r="BG812" s="86" t="s">
        <v>6081</v>
      </c>
      <c r="BH812" s="86" t="s">
        <v>2734</v>
      </c>
      <c r="BI812" s="171">
        <v>23990</v>
      </c>
      <c r="BJ812" s="172">
        <v>23990</v>
      </c>
      <c r="BK812" s="171">
        <v>0</v>
      </c>
      <c r="BL812" s="86"/>
      <c r="BM812" s="48"/>
      <c r="BN812" s="67"/>
      <c r="BO812" s="67"/>
      <c r="BP812" s="48"/>
      <c r="BQ812" s="368" t="s">
        <v>6452</v>
      </c>
      <c r="BR812" s="380" t="s">
        <v>716</v>
      </c>
      <c r="BS812" s="381" t="s">
        <v>709</v>
      </c>
      <c r="BT812" s="382" t="s">
        <v>679</v>
      </c>
      <c r="BU812" s="383" t="s">
        <v>679</v>
      </c>
      <c r="BV812" s="384" t="s">
        <v>1581</v>
      </c>
      <c r="BW812" s="384">
        <v>60160</v>
      </c>
      <c r="BX812" s="385" t="s">
        <v>6453</v>
      </c>
      <c r="BZ812" s="495">
        <v>159</v>
      </c>
      <c r="CA812" s="320" t="b">
        <f>EXACT(A812,CH812)</f>
        <v>1</v>
      </c>
      <c r="CB812" s="318" t="b">
        <f>EXACT(D812,CF812)</f>
        <v>1</v>
      </c>
      <c r="CC812" s="318" t="b">
        <f>EXACT(E812,CG812)</f>
        <v>1</v>
      </c>
      <c r="CD812" s="502">
        <f>+S811-BC811</f>
        <v>0</v>
      </c>
      <c r="CE812" s="17" t="s">
        <v>6221</v>
      </c>
      <c r="CF812" s="157" t="s">
        <v>6081</v>
      </c>
      <c r="CG812" s="103" t="s">
        <v>2734</v>
      </c>
      <c r="CH812" s="275">
        <v>3600800585835</v>
      </c>
      <c r="CI812" s="51"/>
      <c r="CM812" s="273"/>
    </row>
    <row r="813" spans="1:93">
      <c r="A813" s="451" t="s">
        <v>5395</v>
      </c>
      <c r="B813" s="83" t="s">
        <v>709</v>
      </c>
      <c r="C813" s="237" t="s">
        <v>672</v>
      </c>
      <c r="D813" s="86" t="s">
        <v>5393</v>
      </c>
      <c r="E813" s="92" t="s">
        <v>5394</v>
      </c>
      <c r="F813" s="451" t="s">
        <v>5395</v>
      </c>
      <c r="G813" s="59" t="s">
        <v>1580</v>
      </c>
      <c r="H813" s="449" t="s">
        <v>5396</v>
      </c>
      <c r="I813" s="244">
        <v>44277.1</v>
      </c>
      <c r="J813" s="310">
        <v>0</v>
      </c>
      <c r="K813" s="81">
        <v>10.73</v>
      </c>
      <c r="L813" s="81">
        <v>0</v>
      </c>
      <c r="M813" s="85">
        <v>0</v>
      </c>
      <c r="N813" s="81">
        <v>0</v>
      </c>
      <c r="O813" s="81">
        <v>0</v>
      </c>
      <c r="P813" s="85">
        <v>553.98</v>
      </c>
      <c r="Q813" s="81">
        <v>0</v>
      </c>
      <c r="R813" s="85">
        <v>28441.02</v>
      </c>
      <c r="S813" s="81">
        <v>15292.830000000002</v>
      </c>
      <c r="T813" s="227" t="s">
        <v>1581</v>
      </c>
      <c r="U813" s="496">
        <v>817</v>
      </c>
      <c r="V813" s="237" t="s">
        <v>672</v>
      </c>
      <c r="W813" s="86" t="s">
        <v>5393</v>
      </c>
      <c r="X813" s="92" t="s">
        <v>5394</v>
      </c>
      <c r="Y813" s="262">
        <v>3600800586831</v>
      </c>
      <c r="Z813" s="228" t="s">
        <v>1581</v>
      </c>
      <c r="AA813" s="266">
        <v>28995</v>
      </c>
      <c r="AB813" s="66">
        <v>27578.02</v>
      </c>
      <c r="AC813" s="65"/>
      <c r="AD813" s="266">
        <v>863</v>
      </c>
      <c r="AE813" s="266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148"/>
      <c r="AW813" s="65"/>
      <c r="AX813" s="65">
        <v>0</v>
      </c>
      <c r="AY813" s="66"/>
      <c r="AZ813" s="66">
        <v>553.98</v>
      </c>
      <c r="BA813" s="74">
        <v>0</v>
      </c>
      <c r="BB813" s="66">
        <v>44287.83</v>
      </c>
      <c r="BC813" s="66">
        <v>15292.830000000002</v>
      </c>
      <c r="BD813" s="252"/>
      <c r="BE813" s="170">
        <v>818</v>
      </c>
      <c r="BF813" s="101" t="s">
        <v>5615</v>
      </c>
      <c r="BG813" s="158" t="s">
        <v>5393</v>
      </c>
      <c r="BH813" s="92" t="s">
        <v>5394</v>
      </c>
      <c r="BI813" s="169">
        <v>27578.02</v>
      </c>
      <c r="BJ813" s="124">
        <v>27578.02</v>
      </c>
      <c r="BK813" s="124">
        <v>0</v>
      </c>
      <c r="BL813" s="158"/>
      <c r="BM813" s="48"/>
      <c r="BN813" s="67"/>
      <c r="BO813" s="67"/>
      <c r="BP813" s="48"/>
      <c r="BQ813" s="368" t="s">
        <v>5785</v>
      </c>
      <c r="BR813" s="380" t="s">
        <v>689</v>
      </c>
      <c r="BS813" s="381" t="s">
        <v>51</v>
      </c>
      <c r="BT813" s="382" t="s">
        <v>679</v>
      </c>
      <c r="BU813" s="383" t="s">
        <v>679</v>
      </c>
      <c r="BV813" s="384" t="s">
        <v>1581</v>
      </c>
      <c r="BW813" s="384">
        <v>60160</v>
      </c>
      <c r="BX813" s="385"/>
      <c r="BY813" s="61"/>
      <c r="BZ813" s="495">
        <v>261</v>
      </c>
      <c r="CA813" s="320" t="b">
        <f>EXACT(A813,CH813)</f>
        <v>1</v>
      </c>
      <c r="CB813" s="318" t="b">
        <f>EXACT(D813,CF813)</f>
        <v>1</v>
      </c>
      <c r="CC813" s="318" t="b">
        <f>EXACT(E813,CG813)</f>
        <v>1</v>
      </c>
      <c r="CD813" s="502">
        <f>+S812-BC812</f>
        <v>0</v>
      </c>
      <c r="CE813" s="17" t="s">
        <v>672</v>
      </c>
      <c r="CF813" s="157" t="s">
        <v>5393</v>
      </c>
      <c r="CG813" s="99" t="s">
        <v>5394</v>
      </c>
      <c r="CH813" s="311">
        <v>3600800586831</v>
      </c>
      <c r="CJ813" s="51"/>
      <c r="CM813" s="273"/>
      <c r="CO813" s="157"/>
    </row>
    <row r="814" spans="1:93">
      <c r="A814" s="452" t="s">
        <v>4589</v>
      </c>
      <c r="B814" s="83" t="s">
        <v>709</v>
      </c>
      <c r="C814" s="158" t="s">
        <v>695</v>
      </c>
      <c r="D814" s="158" t="s">
        <v>1318</v>
      </c>
      <c r="E814" s="92" t="s">
        <v>1319</v>
      </c>
      <c r="F814" s="452" t="s">
        <v>4589</v>
      </c>
      <c r="G814" s="59" t="s">
        <v>1580</v>
      </c>
      <c r="H814" s="449" t="s">
        <v>3325</v>
      </c>
      <c r="I814" s="234">
        <v>23865</v>
      </c>
      <c r="J814" s="234">
        <v>0</v>
      </c>
      <c r="K814" s="234">
        <v>167.48</v>
      </c>
      <c r="L814" s="234">
        <v>0</v>
      </c>
      <c r="M814" s="85">
        <v>3236</v>
      </c>
      <c r="N814" s="85">
        <v>0</v>
      </c>
      <c r="O814" s="234">
        <v>0</v>
      </c>
      <c r="P814" s="234">
        <v>71.75</v>
      </c>
      <c r="Q814" s="234">
        <v>0</v>
      </c>
      <c r="R814" s="234">
        <v>5763</v>
      </c>
      <c r="S814" s="234">
        <v>21433.73</v>
      </c>
      <c r="T814" s="227" t="s">
        <v>1581</v>
      </c>
      <c r="U814" s="496">
        <v>231</v>
      </c>
      <c r="V814" s="158" t="s">
        <v>695</v>
      </c>
      <c r="W814" s="158" t="s">
        <v>1318</v>
      </c>
      <c r="X814" s="92" t="s">
        <v>1319</v>
      </c>
      <c r="Y814" s="262">
        <v>3600800590499</v>
      </c>
      <c r="Z814" s="228" t="s">
        <v>1581</v>
      </c>
      <c r="AA814" s="266">
        <v>5834.75</v>
      </c>
      <c r="AB814" s="66">
        <v>4900</v>
      </c>
      <c r="AC814" s="65"/>
      <c r="AD814" s="266">
        <v>863</v>
      </c>
      <c r="AE814" s="266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148"/>
      <c r="AW814" s="65"/>
      <c r="AX814" s="65">
        <v>0</v>
      </c>
      <c r="AY814" s="66"/>
      <c r="AZ814" s="66">
        <v>71.75</v>
      </c>
      <c r="BA814" s="74">
        <v>0</v>
      </c>
      <c r="BB814" s="66">
        <v>27268.48</v>
      </c>
      <c r="BC814" s="66">
        <v>21433.73</v>
      </c>
      <c r="BD814" s="252"/>
      <c r="BE814" s="170">
        <v>232</v>
      </c>
      <c r="BF814" s="101" t="s">
        <v>7013</v>
      </c>
      <c r="BG814" s="158" t="s">
        <v>1318</v>
      </c>
      <c r="BH814" s="92" t="s">
        <v>1319</v>
      </c>
      <c r="BI814" s="169">
        <v>4900</v>
      </c>
      <c r="BJ814" s="124">
        <v>4900</v>
      </c>
      <c r="BK814" s="124">
        <v>0</v>
      </c>
      <c r="BL814" s="158"/>
      <c r="BM814" s="48"/>
      <c r="BN814" s="67"/>
      <c r="BO814" s="67"/>
      <c r="BP814" s="48"/>
      <c r="BQ814" s="368">
        <v>60</v>
      </c>
      <c r="BR814" s="380">
        <v>2</v>
      </c>
      <c r="BS814" s="381" t="s">
        <v>51</v>
      </c>
      <c r="BT814" s="382" t="s">
        <v>679</v>
      </c>
      <c r="BU814" s="383" t="s">
        <v>679</v>
      </c>
      <c r="BV814" s="384" t="s">
        <v>1581</v>
      </c>
      <c r="BW814" s="384">
        <v>60160</v>
      </c>
      <c r="BX814" s="385"/>
      <c r="BY814" s="69"/>
      <c r="BZ814" s="475">
        <v>644</v>
      </c>
      <c r="CA814" s="320" t="b">
        <f>EXACT(A814,CH814)</f>
        <v>1</v>
      </c>
      <c r="CB814" s="318" t="b">
        <f>EXACT(D814,CF814)</f>
        <v>1</v>
      </c>
      <c r="CC814" s="318" t="b">
        <f>EXACT(E814,CG814)</f>
        <v>1</v>
      </c>
      <c r="CD814" s="502">
        <f>+S813-BC813</f>
        <v>0</v>
      </c>
      <c r="CE814" s="17" t="s">
        <v>695</v>
      </c>
      <c r="CF814" s="17" t="s">
        <v>1318</v>
      </c>
      <c r="CG814" s="103" t="s">
        <v>1319</v>
      </c>
      <c r="CH814" s="275">
        <v>3600800590499</v>
      </c>
      <c r="CI814" s="51"/>
      <c r="CL814" s="51"/>
      <c r="CM814" s="273"/>
      <c r="CO814" s="158"/>
    </row>
    <row r="815" spans="1:93">
      <c r="A815" s="452" t="s">
        <v>4798</v>
      </c>
      <c r="B815" s="83" t="s">
        <v>709</v>
      </c>
      <c r="C815" s="129" t="s">
        <v>672</v>
      </c>
      <c r="D815" s="158" t="s">
        <v>1651</v>
      </c>
      <c r="E815" s="92" t="s">
        <v>78</v>
      </c>
      <c r="F815" s="452" t="s">
        <v>4798</v>
      </c>
      <c r="G815" s="59" t="s">
        <v>1580</v>
      </c>
      <c r="H815" s="449" t="s">
        <v>2092</v>
      </c>
      <c r="I815" s="234">
        <v>29507.4</v>
      </c>
      <c r="J815" s="234">
        <v>0</v>
      </c>
      <c r="K815" s="234">
        <v>95.4</v>
      </c>
      <c r="L815" s="234">
        <v>0</v>
      </c>
      <c r="M815" s="85">
        <v>929</v>
      </c>
      <c r="N815" s="85">
        <v>0</v>
      </c>
      <c r="O815" s="234">
        <v>0</v>
      </c>
      <c r="P815" s="234">
        <v>162.41999999999999</v>
      </c>
      <c r="Q815" s="234">
        <v>0</v>
      </c>
      <c r="R815" s="234">
        <v>15287</v>
      </c>
      <c r="S815" s="234">
        <v>10702.380000000005</v>
      </c>
      <c r="T815" s="227" t="s">
        <v>1581</v>
      </c>
      <c r="U815" s="496">
        <v>264</v>
      </c>
      <c r="V815" s="129" t="s">
        <v>672</v>
      </c>
      <c r="W815" s="158" t="s">
        <v>1651</v>
      </c>
      <c r="X815" s="92" t="s">
        <v>78</v>
      </c>
      <c r="Y815" s="262">
        <v>3600800592688</v>
      </c>
      <c r="Z815" s="228" t="s">
        <v>1581</v>
      </c>
      <c r="AA815" s="54">
        <v>19829.419999999998</v>
      </c>
      <c r="AB815" s="55">
        <v>14000</v>
      </c>
      <c r="AC815" s="56"/>
      <c r="AD815" s="175">
        <v>863</v>
      </c>
      <c r="AE815" s="175">
        <v>424</v>
      </c>
      <c r="AF815" s="55"/>
      <c r="AG815" s="55"/>
      <c r="AH815" s="55"/>
      <c r="AI815" s="55"/>
      <c r="AJ815" s="55"/>
      <c r="AK815" s="55"/>
      <c r="AL815" s="55"/>
      <c r="AM815" s="57"/>
      <c r="AN815" s="57"/>
      <c r="AO815" s="57"/>
      <c r="AP815" s="57"/>
      <c r="AQ815" s="58"/>
      <c r="AR815" s="58"/>
      <c r="AS815" s="57"/>
      <c r="AT815" s="57"/>
      <c r="AU815" s="57"/>
      <c r="AV815" s="147"/>
      <c r="AW815" s="57"/>
      <c r="AX815" s="57">
        <v>4380</v>
      </c>
      <c r="AY815" s="58"/>
      <c r="AZ815" s="58">
        <v>162.41999999999999</v>
      </c>
      <c r="BA815" s="74">
        <v>0</v>
      </c>
      <c r="BB815" s="58">
        <v>30531.800000000003</v>
      </c>
      <c r="BC815" s="58">
        <v>10702.380000000005</v>
      </c>
      <c r="BD815" s="252"/>
      <c r="BE815" s="170">
        <v>265</v>
      </c>
      <c r="BF815" s="101" t="s">
        <v>2150</v>
      </c>
      <c r="BG815" s="158" t="s">
        <v>1651</v>
      </c>
      <c r="BH815" s="92" t="s">
        <v>78</v>
      </c>
      <c r="BI815" s="124">
        <v>14000</v>
      </c>
      <c r="BJ815" s="124">
        <v>14000</v>
      </c>
      <c r="BK815" s="124">
        <v>0</v>
      </c>
      <c r="BL815" s="158"/>
      <c r="BM815" s="59"/>
      <c r="BN815" s="60"/>
      <c r="BO815" s="60"/>
      <c r="BP815" s="59"/>
      <c r="BQ815" s="369">
        <v>14</v>
      </c>
      <c r="BR815" s="380" t="s">
        <v>2175</v>
      </c>
      <c r="BS815" s="381" t="s">
        <v>709</v>
      </c>
      <c r="BT815" s="383" t="s">
        <v>679</v>
      </c>
      <c r="BU815" s="383" t="s">
        <v>679</v>
      </c>
      <c r="BV815" s="383" t="s">
        <v>1581</v>
      </c>
      <c r="BW815" s="383">
        <v>60160</v>
      </c>
      <c r="BX815" s="385" t="s">
        <v>1072</v>
      </c>
      <c r="BY815" s="76"/>
      <c r="BZ815" s="495">
        <v>817</v>
      </c>
      <c r="CA815" s="320" t="b">
        <f>EXACT(A815,CH815)</f>
        <v>1</v>
      </c>
      <c r="CB815" s="318" t="b">
        <f>EXACT(D815,CF815)</f>
        <v>1</v>
      </c>
      <c r="CC815" s="318" t="b">
        <f>EXACT(E815,CG815)</f>
        <v>1</v>
      </c>
      <c r="CD815" s="502">
        <f>+S814-BC814</f>
        <v>0</v>
      </c>
      <c r="CE815" s="17" t="s">
        <v>672</v>
      </c>
      <c r="CF815" s="17" t="s">
        <v>1651</v>
      </c>
      <c r="CG815" s="103" t="s">
        <v>78</v>
      </c>
      <c r="CH815" s="275">
        <v>3600800592688</v>
      </c>
    </row>
    <row r="816" spans="1:93">
      <c r="A816" s="452" t="s">
        <v>4650</v>
      </c>
      <c r="B816" s="83" t="s">
        <v>709</v>
      </c>
      <c r="C816" s="237" t="s">
        <v>672</v>
      </c>
      <c r="D816" s="86" t="s">
        <v>602</v>
      </c>
      <c r="E816" s="92" t="s">
        <v>78</v>
      </c>
      <c r="F816" s="452" t="s">
        <v>4650</v>
      </c>
      <c r="G816" s="59" t="s">
        <v>1580</v>
      </c>
      <c r="H816" s="449" t="s">
        <v>4002</v>
      </c>
      <c r="I816" s="244">
        <v>38116.800000000003</v>
      </c>
      <c r="J816" s="310">
        <v>0</v>
      </c>
      <c r="K816" s="81">
        <v>0</v>
      </c>
      <c r="L816" s="81">
        <v>0</v>
      </c>
      <c r="M816" s="85">
        <v>0</v>
      </c>
      <c r="N816" s="81">
        <v>0</v>
      </c>
      <c r="O816" s="81">
        <v>0</v>
      </c>
      <c r="P816" s="85">
        <v>239.17</v>
      </c>
      <c r="Q816" s="81">
        <v>0</v>
      </c>
      <c r="R816" s="85">
        <v>25651.14</v>
      </c>
      <c r="S816" s="81">
        <v>12226.490000000005</v>
      </c>
      <c r="T816" s="227" t="s">
        <v>1581</v>
      </c>
      <c r="U816" s="496">
        <v>994</v>
      </c>
      <c r="V816" s="237" t="s">
        <v>672</v>
      </c>
      <c r="W816" s="86" t="s">
        <v>602</v>
      </c>
      <c r="X816" s="92" t="s">
        <v>78</v>
      </c>
      <c r="Y816" s="262">
        <v>3600800592696</v>
      </c>
      <c r="Z816" s="228" t="s">
        <v>1581</v>
      </c>
      <c r="AA816" s="266">
        <v>25890.309999999998</v>
      </c>
      <c r="AB816" s="66">
        <v>24254.14</v>
      </c>
      <c r="AC816" s="65"/>
      <c r="AD816" s="266">
        <v>863</v>
      </c>
      <c r="AE816" s="266">
        <v>424</v>
      </c>
      <c r="AF816" s="65">
        <v>110</v>
      </c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6"/>
      <c r="AR816" s="66"/>
      <c r="AS816" s="65"/>
      <c r="AT816" s="65"/>
      <c r="AU816" s="65"/>
      <c r="AV816" s="148"/>
      <c r="AW816" s="65"/>
      <c r="AX816" s="65">
        <v>0</v>
      </c>
      <c r="AY816" s="66"/>
      <c r="AZ816" s="66">
        <v>239.17</v>
      </c>
      <c r="BA816" s="74">
        <v>0</v>
      </c>
      <c r="BB816" s="66">
        <v>38116.800000000003</v>
      </c>
      <c r="BC816" s="66">
        <v>12226.490000000005</v>
      </c>
      <c r="BD816" s="252"/>
      <c r="BE816" s="170">
        <v>995</v>
      </c>
      <c r="BF816" s="101" t="s">
        <v>4096</v>
      </c>
      <c r="BG816" s="158" t="s">
        <v>602</v>
      </c>
      <c r="BH816" s="92" t="s">
        <v>78</v>
      </c>
      <c r="BI816" s="169">
        <v>24254.14</v>
      </c>
      <c r="BJ816" s="124">
        <v>24254.14</v>
      </c>
      <c r="BK816" s="124">
        <v>0</v>
      </c>
      <c r="BL816" s="158"/>
      <c r="BM816" s="48"/>
      <c r="BN816" s="67"/>
      <c r="BO816" s="67"/>
      <c r="BP816" s="48"/>
      <c r="BQ816" s="368" t="s">
        <v>4299</v>
      </c>
      <c r="BR816" s="380" t="s">
        <v>689</v>
      </c>
      <c r="BS816" s="381" t="s">
        <v>51</v>
      </c>
      <c r="BT816" s="382" t="s">
        <v>679</v>
      </c>
      <c r="BU816" s="383" t="s">
        <v>679</v>
      </c>
      <c r="BV816" s="384" t="s">
        <v>1581</v>
      </c>
      <c r="BW816" s="384">
        <v>60160</v>
      </c>
      <c r="BX816" s="385" t="s">
        <v>4300</v>
      </c>
      <c r="BY816" s="61"/>
      <c r="BZ816" s="475">
        <v>232</v>
      </c>
      <c r="CA816" s="320" t="b">
        <f>EXACT(A816,CH816)</f>
        <v>1</v>
      </c>
      <c r="CB816" s="318" t="b">
        <f>EXACT(D816,CF816)</f>
        <v>1</v>
      </c>
      <c r="CC816" s="318" t="b">
        <f>EXACT(E816,CG816)</f>
        <v>1</v>
      </c>
      <c r="CD816" s="502">
        <f>+S815-BC815</f>
        <v>0</v>
      </c>
      <c r="CE816" s="17" t="s">
        <v>672</v>
      </c>
      <c r="CF816" s="17" t="s">
        <v>602</v>
      </c>
      <c r="CG816" s="103" t="s">
        <v>78</v>
      </c>
      <c r="CH816" s="275">
        <v>3600800592696</v>
      </c>
      <c r="CM816" s="273"/>
      <c r="CO816" s="51"/>
    </row>
    <row r="817" spans="1:93">
      <c r="A817" s="452" t="s">
        <v>5070</v>
      </c>
      <c r="B817" s="83" t="s">
        <v>709</v>
      </c>
      <c r="C817" s="129" t="s">
        <v>686</v>
      </c>
      <c r="D817" s="158" t="s">
        <v>315</v>
      </c>
      <c r="E817" s="92" t="s">
        <v>41</v>
      </c>
      <c r="F817" s="452" t="s">
        <v>5070</v>
      </c>
      <c r="G817" s="59" t="s">
        <v>1580</v>
      </c>
      <c r="H817" s="449" t="s">
        <v>3078</v>
      </c>
      <c r="I817" s="234">
        <v>27736.57</v>
      </c>
      <c r="J817" s="234">
        <v>0</v>
      </c>
      <c r="K817" s="234">
        <v>35.700000000000003</v>
      </c>
      <c r="L817" s="234">
        <v>0</v>
      </c>
      <c r="M817" s="85">
        <v>1109</v>
      </c>
      <c r="N817" s="85">
        <v>0</v>
      </c>
      <c r="O817" s="234">
        <v>0</v>
      </c>
      <c r="P817" s="234">
        <v>0</v>
      </c>
      <c r="Q817" s="234">
        <v>0</v>
      </c>
      <c r="R817" s="234">
        <v>26339.5</v>
      </c>
      <c r="S817" s="234">
        <v>2541.7700000000004</v>
      </c>
      <c r="T817" s="227" t="s">
        <v>1581</v>
      </c>
      <c r="U817" s="496">
        <v>734</v>
      </c>
      <c r="V817" s="129" t="s">
        <v>686</v>
      </c>
      <c r="W817" s="158" t="s">
        <v>315</v>
      </c>
      <c r="X817" s="92" t="s">
        <v>41</v>
      </c>
      <c r="Y817" s="262">
        <v>3600800594541</v>
      </c>
      <c r="Z817" s="228" t="s">
        <v>1581</v>
      </c>
      <c r="AA817" s="54">
        <v>26339.5</v>
      </c>
      <c r="AB817" s="55">
        <v>23190</v>
      </c>
      <c r="AC817" s="56"/>
      <c r="AD817" s="175">
        <v>863</v>
      </c>
      <c r="AE817" s="175">
        <v>424</v>
      </c>
      <c r="AF817" s="55"/>
      <c r="AG817" s="55"/>
      <c r="AH817" s="55"/>
      <c r="AI817" s="55">
        <v>1862.5</v>
      </c>
      <c r="AJ817" s="55"/>
      <c r="AK817" s="55"/>
      <c r="AL817" s="55"/>
      <c r="AM817" s="57"/>
      <c r="AN817" s="57"/>
      <c r="AO817" s="57"/>
      <c r="AP817" s="57"/>
      <c r="AQ817" s="58"/>
      <c r="AR817" s="57"/>
      <c r="AS817" s="57"/>
      <c r="AT817" s="57"/>
      <c r="AU817" s="57"/>
      <c r="AV817" s="147"/>
      <c r="AW817" s="57"/>
      <c r="AX817" s="57">
        <v>0</v>
      </c>
      <c r="AY817" s="58"/>
      <c r="AZ817" s="58">
        <v>0</v>
      </c>
      <c r="BA817" s="74">
        <v>0</v>
      </c>
      <c r="BB817" s="58">
        <v>28881.27</v>
      </c>
      <c r="BC817" s="58">
        <v>2541.7700000000004</v>
      </c>
      <c r="BD817" s="252"/>
      <c r="BE817" s="170">
        <v>735</v>
      </c>
      <c r="BF817" s="101" t="s">
        <v>3130</v>
      </c>
      <c r="BG817" s="158" t="s">
        <v>315</v>
      </c>
      <c r="BH817" s="92" t="s">
        <v>41</v>
      </c>
      <c r="BI817" s="124">
        <v>23190</v>
      </c>
      <c r="BJ817" s="124">
        <v>23190</v>
      </c>
      <c r="BK817" s="124">
        <v>0</v>
      </c>
      <c r="BL817" s="158"/>
      <c r="BM817" s="59"/>
      <c r="BN817" s="60"/>
      <c r="BO817" s="60"/>
      <c r="BP817" s="59"/>
      <c r="BQ817" s="370" t="s">
        <v>3206</v>
      </c>
      <c r="BR817" s="387" t="s">
        <v>698</v>
      </c>
      <c r="BS817" s="381" t="s">
        <v>51</v>
      </c>
      <c r="BT817" s="391" t="s">
        <v>679</v>
      </c>
      <c r="BU817" s="391" t="s">
        <v>679</v>
      </c>
      <c r="BV817" s="391" t="s">
        <v>1581</v>
      </c>
      <c r="BW817" s="391">
        <v>60160</v>
      </c>
      <c r="BX817" s="389" t="s">
        <v>3207</v>
      </c>
      <c r="BY817" s="23"/>
      <c r="BZ817" s="495">
        <v>265</v>
      </c>
      <c r="CA817" s="320" t="b">
        <f>EXACT(A817,CH817)</f>
        <v>1</v>
      </c>
      <c r="CB817" s="318" t="b">
        <f>EXACT(D817,CF817)</f>
        <v>1</v>
      </c>
      <c r="CC817" s="318" t="b">
        <f>EXACT(E817,CG817)</f>
        <v>1</v>
      </c>
      <c r="CD817" s="502">
        <f>+S816-BC816</f>
        <v>0</v>
      </c>
      <c r="CE817" s="51" t="s">
        <v>686</v>
      </c>
      <c r="CF817" s="157" t="s">
        <v>315</v>
      </c>
      <c r="CG817" s="103" t="s">
        <v>41</v>
      </c>
      <c r="CH817" s="275">
        <v>3600800594541</v>
      </c>
      <c r="CI817" s="51"/>
      <c r="CM817" s="273"/>
      <c r="CO817" s="158"/>
    </row>
    <row r="818" spans="1:93">
      <c r="A818" s="451" t="s">
        <v>5476</v>
      </c>
      <c r="B818" s="83" t="s">
        <v>709</v>
      </c>
      <c r="C818" s="129" t="s">
        <v>686</v>
      </c>
      <c r="D818" s="158" t="s">
        <v>3428</v>
      </c>
      <c r="E818" s="92" t="s">
        <v>2533</v>
      </c>
      <c r="F818" s="451" t="s">
        <v>5476</v>
      </c>
      <c r="G818" s="59" t="s">
        <v>1580</v>
      </c>
      <c r="H818" s="449" t="s">
        <v>5477</v>
      </c>
      <c r="I818" s="234">
        <v>29968.17</v>
      </c>
      <c r="J818" s="234">
        <v>0</v>
      </c>
      <c r="K818" s="234">
        <v>16.100000000000001</v>
      </c>
      <c r="L818" s="234">
        <v>0</v>
      </c>
      <c r="M818" s="85">
        <v>0</v>
      </c>
      <c r="N818" s="85">
        <v>0</v>
      </c>
      <c r="O818" s="234">
        <v>0</v>
      </c>
      <c r="P818" s="234">
        <v>207.54</v>
      </c>
      <c r="Q818" s="234">
        <v>0</v>
      </c>
      <c r="R818" s="234">
        <v>12015.6</v>
      </c>
      <c r="S818" s="234">
        <v>17761.129999999997</v>
      </c>
      <c r="T818" s="227" t="s">
        <v>1581</v>
      </c>
      <c r="U818" s="496">
        <v>1144</v>
      </c>
      <c r="V818" s="129" t="s">
        <v>686</v>
      </c>
      <c r="W818" s="158" t="s">
        <v>3428</v>
      </c>
      <c r="X818" s="92" t="s">
        <v>2533</v>
      </c>
      <c r="Y818" s="262">
        <v>3600800597434</v>
      </c>
      <c r="Z818" s="228" t="s">
        <v>1581</v>
      </c>
      <c r="AA818" s="54">
        <v>12223.140000000001</v>
      </c>
      <c r="AB818" s="55">
        <v>9935</v>
      </c>
      <c r="AC818" s="56"/>
      <c r="AD818" s="175">
        <v>863</v>
      </c>
      <c r="AE818" s="175">
        <v>424</v>
      </c>
      <c r="AF818" s="55">
        <v>593.6</v>
      </c>
      <c r="AG818" s="55"/>
      <c r="AH818" s="55"/>
      <c r="AI818" s="55">
        <v>200</v>
      </c>
      <c r="AJ818" s="55"/>
      <c r="AK818" s="55"/>
      <c r="AL818" s="55"/>
      <c r="AM818" s="57"/>
      <c r="AN818" s="57"/>
      <c r="AO818" s="57"/>
      <c r="AP818" s="57"/>
      <c r="AQ818" s="58"/>
      <c r="AR818" s="58"/>
      <c r="AS818" s="57"/>
      <c r="AT818" s="57"/>
      <c r="AU818" s="57"/>
      <c r="AV818" s="147"/>
      <c r="AW818" s="57"/>
      <c r="AX818" s="57">
        <v>0</v>
      </c>
      <c r="AY818" s="58"/>
      <c r="AZ818" s="58">
        <v>207.54</v>
      </c>
      <c r="BA818" s="74">
        <v>0</v>
      </c>
      <c r="BB818" s="58">
        <v>29984.269999999997</v>
      </c>
      <c r="BC818" s="58">
        <v>17761.129999999997</v>
      </c>
      <c r="BD818" s="252"/>
      <c r="BE818" s="170">
        <v>1145</v>
      </c>
      <c r="BF818" s="101" t="s">
        <v>5639</v>
      </c>
      <c r="BG818" s="158" t="s">
        <v>3428</v>
      </c>
      <c r="BH818" s="92" t="s">
        <v>2533</v>
      </c>
      <c r="BI818" s="124">
        <v>9935</v>
      </c>
      <c r="BJ818" s="124">
        <v>9935</v>
      </c>
      <c r="BK818" s="124">
        <v>0</v>
      </c>
      <c r="BL818" s="158"/>
      <c r="BM818" s="59"/>
      <c r="BN818" s="60"/>
      <c r="BO818" s="60"/>
      <c r="BP818" s="48"/>
      <c r="BQ818" s="368">
        <v>39</v>
      </c>
      <c r="BR818" s="380" t="s">
        <v>698</v>
      </c>
      <c r="BS818" s="381" t="s">
        <v>709</v>
      </c>
      <c r="BT818" s="382" t="s">
        <v>679</v>
      </c>
      <c r="BU818" s="383" t="s">
        <v>679</v>
      </c>
      <c r="BV818" s="384" t="s">
        <v>1581</v>
      </c>
      <c r="BW818" s="384">
        <v>60160</v>
      </c>
      <c r="BX818" s="385" t="s">
        <v>5830</v>
      </c>
      <c r="BY818" s="1"/>
      <c r="BZ818" s="475">
        <v>994</v>
      </c>
      <c r="CA818" s="320" t="b">
        <f>EXACT(A818,CH818)</f>
        <v>1</v>
      </c>
      <c r="CB818" s="318" t="b">
        <f>EXACT(D818,CF818)</f>
        <v>1</v>
      </c>
      <c r="CC818" s="318" t="b">
        <f>EXACT(E818,CG818)</f>
        <v>1</v>
      </c>
      <c r="CD818" s="502">
        <f>+S817-BC817</f>
        <v>0</v>
      </c>
      <c r="CE818" s="51" t="s">
        <v>686</v>
      </c>
      <c r="CF818" s="157" t="s">
        <v>3428</v>
      </c>
      <c r="CG818" s="103" t="s">
        <v>2533</v>
      </c>
      <c r="CH818" s="275">
        <v>3600800597434</v>
      </c>
      <c r="CJ818" s="51"/>
      <c r="CL818" s="51"/>
      <c r="CM818" s="273"/>
      <c r="CO818" s="157"/>
    </row>
    <row r="819" spans="1:93">
      <c r="A819" s="452" t="s">
        <v>4656</v>
      </c>
      <c r="B819" s="83" t="s">
        <v>709</v>
      </c>
      <c r="C819" s="129" t="s">
        <v>672</v>
      </c>
      <c r="D819" s="158" t="s">
        <v>175</v>
      </c>
      <c r="E819" s="92" t="s">
        <v>501</v>
      </c>
      <c r="F819" s="452" t="s">
        <v>4656</v>
      </c>
      <c r="G819" s="59" t="s">
        <v>1580</v>
      </c>
      <c r="H819" s="449" t="s">
        <v>1017</v>
      </c>
      <c r="I819" s="234">
        <v>25490.400000000001</v>
      </c>
      <c r="J819" s="234">
        <v>0</v>
      </c>
      <c r="K819" s="234">
        <v>134.25</v>
      </c>
      <c r="L819" s="234">
        <v>0</v>
      </c>
      <c r="M819" s="85">
        <v>1998</v>
      </c>
      <c r="N819" s="85">
        <v>0</v>
      </c>
      <c r="O819" s="234">
        <v>0</v>
      </c>
      <c r="P819" s="234">
        <v>0</v>
      </c>
      <c r="Q819" s="234">
        <v>0</v>
      </c>
      <c r="R819" s="234">
        <v>10978</v>
      </c>
      <c r="S819" s="234">
        <v>16644.650000000001</v>
      </c>
      <c r="T819" s="227" t="s">
        <v>1581</v>
      </c>
      <c r="U819" s="496">
        <v>985</v>
      </c>
      <c r="V819" s="129" t="s">
        <v>672</v>
      </c>
      <c r="W819" s="158" t="s">
        <v>175</v>
      </c>
      <c r="X819" s="92" t="s">
        <v>501</v>
      </c>
      <c r="Y819" s="262">
        <v>3600800605356</v>
      </c>
      <c r="Z819" s="228" t="s">
        <v>1581</v>
      </c>
      <c r="AA819" s="54">
        <v>10978</v>
      </c>
      <c r="AB819" s="55">
        <v>9765</v>
      </c>
      <c r="AC819" s="56"/>
      <c r="AD819" s="175">
        <v>863</v>
      </c>
      <c r="AE819" s="175"/>
      <c r="AF819" s="55"/>
      <c r="AG819" s="55"/>
      <c r="AH819" s="55"/>
      <c r="AI819" s="55">
        <v>350</v>
      </c>
      <c r="AJ819" s="55"/>
      <c r="AK819" s="55"/>
      <c r="AL819" s="55"/>
      <c r="AM819" s="57"/>
      <c r="AN819" s="57"/>
      <c r="AO819" s="57"/>
      <c r="AP819" s="57"/>
      <c r="AQ819" s="58"/>
      <c r="AR819" s="57"/>
      <c r="AS819" s="57"/>
      <c r="AT819" s="57"/>
      <c r="AU819" s="57"/>
      <c r="AV819" s="147"/>
      <c r="AW819" s="57"/>
      <c r="AX819" s="57">
        <v>0</v>
      </c>
      <c r="AY819" s="58"/>
      <c r="AZ819" s="58">
        <v>0</v>
      </c>
      <c r="BA819" s="74">
        <v>0</v>
      </c>
      <c r="BB819" s="58">
        <v>27622.65</v>
      </c>
      <c r="BC819" s="58">
        <v>16644.650000000001</v>
      </c>
      <c r="BD819" s="252"/>
      <c r="BE819" s="170">
        <v>986</v>
      </c>
      <c r="BF819" s="101" t="s">
        <v>2298</v>
      </c>
      <c r="BG819" s="158" t="s">
        <v>175</v>
      </c>
      <c r="BH819" s="92" t="s">
        <v>501</v>
      </c>
      <c r="BI819" s="124">
        <v>9765</v>
      </c>
      <c r="BJ819" s="124">
        <v>9765</v>
      </c>
      <c r="BK819" s="124">
        <v>0</v>
      </c>
      <c r="BL819" s="158"/>
      <c r="BM819" s="59"/>
      <c r="BN819" s="60"/>
      <c r="BO819" s="60"/>
      <c r="BP819" s="48"/>
      <c r="BQ819" s="368" t="s">
        <v>1478</v>
      </c>
      <c r="BR819" s="380" t="s">
        <v>700</v>
      </c>
      <c r="BS819" s="381" t="s">
        <v>709</v>
      </c>
      <c r="BT819" s="382" t="s">
        <v>679</v>
      </c>
      <c r="BU819" s="383" t="s">
        <v>679</v>
      </c>
      <c r="BV819" s="384" t="s">
        <v>1581</v>
      </c>
      <c r="BW819" s="384">
        <v>60160</v>
      </c>
      <c r="BX819" s="385" t="s">
        <v>1479</v>
      </c>
      <c r="BZ819" s="475">
        <v>734</v>
      </c>
      <c r="CA819" s="320" t="b">
        <f>EXACT(A819,CH819)</f>
        <v>1</v>
      </c>
      <c r="CB819" s="318" t="b">
        <f>EXACT(D819,CF819)</f>
        <v>1</v>
      </c>
      <c r="CC819" s="318" t="b">
        <f>EXACT(E819,CG819)</f>
        <v>1</v>
      </c>
      <c r="CD819" s="502">
        <f>+S818-BC818</f>
        <v>0</v>
      </c>
      <c r="CE819" s="17" t="s">
        <v>672</v>
      </c>
      <c r="CF819" s="157" t="s">
        <v>175</v>
      </c>
      <c r="CG819" s="99" t="s">
        <v>501</v>
      </c>
      <c r="CH819" s="311">
        <v>3600800605356</v>
      </c>
      <c r="CI819" s="51"/>
      <c r="CJ819" s="51"/>
      <c r="CL819" s="51"/>
      <c r="CM819" s="273"/>
      <c r="CO819" s="158"/>
    </row>
    <row r="820" spans="1:93">
      <c r="A820" s="451" t="s">
        <v>5187</v>
      </c>
      <c r="B820" s="83" t="s">
        <v>709</v>
      </c>
      <c r="C820" s="237" t="s">
        <v>695</v>
      </c>
      <c r="D820" s="86" t="s">
        <v>529</v>
      </c>
      <c r="E820" s="92" t="s">
        <v>5186</v>
      </c>
      <c r="F820" s="451" t="s">
        <v>5187</v>
      </c>
      <c r="G820" s="59" t="s">
        <v>1580</v>
      </c>
      <c r="H820" s="449" t="s">
        <v>5188</v>
      </c>
      <c r="I820" s="244">
        <v>36953.93</v>
      </c>
      <c r="J820" s="310">
        <v>0</v>
      </c>
      <c r="K820" s="81">
        <v>32.18</v>
      </c>
      <c r="L820" s="81">
        <v>0</v>
      </c>
      <c r="M820" s="85">
        <v>0</v>
      </c>
      <c r="N820" s="81">
        <v>0</v>
      </c>
      <c r="O820" s="81">
        <v>0</v>
      </c>
      <c r="P820" s="85">
        <v>432.63</v>
      </c>
      <c r="Q820" s="81">
        <v>0</v>
      </c>
      <c r="R820" s="85">
        <v>9825.5</v>
      </c>
      <c r="S820" s="81">
        <v>26727.980000000003</v>
      </c>
      <c r="T820" s="227" t="s">
        <v>1581</v>
      </c>
      <c r="U820" s="496">
        <v>112</v>
      </c>
      <c r="V820" s="237" t="s">
        <v>695</v>
      </c>
      <c r="W820" s="86" t="s">
        <v>529</v>
      </c>
      <c r="X820" s="92" t="s">
        <v>5186</v>
      </c>
      <c r="Y820" s="262">
        <v>3600800606191</v>
      </c>
      <c r="Z820" s="228" t="s">
        <v>1581</v>
      </c>
      <c r="AA820" s="54">
        <v>10258.129999999999</v>
      </c>
      <c r="AB820" s="55">
        <v>7800</v>
      </c>
      <c r="AC820" s="56"/>
      <c r="AD820" s="175">
        <v>863</v>
      </c>
      <c r="AE820" s="175"/>
      <c r="AF820" s="55"/>
      <c r="AG820" s="55"/>
      <c r="AH820" s="55"/>
      <c r="AI820" s="55">
        <v>1162.5</v>
      </c>
      <c r="AJ820" s="55"/>
      <c r="AK820" s="55"/>
      <c r="AL820" s="55"/>
      <c r="AM820" s="57"/>
      <c r="AN820" s="57"/>
      <c r="AO820" s="57"/>
      <c r="AP820" s="57"/>
      <c r="AQ820" s="58"/>
      <c r="AR820" s="58"/>
      <c r="AS820" s="57"/>
      <c r="AT820" s="57"/>
      <c r="AU820" s="57"/>
      <c r="AV820" s="147"/>
      <c r="AW820" s="57"/>
      <c r="AX820" s="57">
        <v>0</v>
      </c>
      <c r="AY820" s="58"/>
      <c r="AZ820" s="58">
        <v>432.63</v>
      </c>
      <c r="BA820" s="74">
        <v>0</v>
      </c>
      <c r="BB820" s="58">
        <v>36986.11</v>
      </c>
      <c r="BC820" s="58">
        <v>26727.980000000003</v>
      </c>
      <c r="BD820" s="252"/>
      <c r="BE820" s="170">
        <v>112</v>
      </c>
      <c r="BF820" s="101" t="s">
        <v>7001</v>
      </c>
      <c r="BG820" s="158" t="s">
        <v>529</v>
      </c>
      <c r="BH820" s="92" t="s">
        <v>5186</v>
      </c>
      <c r="BI820" s="124">
        <v>7800</v>
      </c>
      <c r="BJ820" s="124">
        <v>7800</v>
      </c>
      <c r="BK820" s="124">
        <v>0</v>
      </c>
      <c r="BL820" s="158"/>
      <c r="BM820" s="59"/>
      <c r="BN820" s="60"/>
      <c r="BO820" s="60"/>
      <c r="BP820" s="48"/>
      <c r="BQ820" s="368">
        <v>61</v>
      </c>
      <c r="BR820" s="380" t="s">
        <v>700</v>
      </c>
      <c r="BS820" s="381" t="s">
        <v>709</v>
      </c>
      <c r="BT820" s="382" t="s">
        <v>679</v>
      </c>
      <c r="BU820" s="383" t="s">
        <v>679</v>
      </c>
      <c r="BV820" s="384" t="s">
        <v>1581</v>
      </c>
      <c r="BW820" s="384">
        <v>60160</v>
      </c>
      <c r="BX820" s="385" t="s">
        <v>5674</v>
      </c>
      <c r="BY820" s="23"/>
      <c r="BZ820" s="495">
        <v>1143</v>
      </c>
      <c r="CA820" s="320" t="b">
        <f>EXACT(A820,CH820)</f>
        <v>1</v>
      </c>
      <c r="CB820" s="318" t="b">
        <f>EXACT(D820,CF820)</f>
        <v>1</v>
      </c>
      <c r="CC820" s="318" t="b">
        <f>EXACT(E820,CG820)</f>
        <v>1</v>
      </c>
      <c r="CD820" s="502">
        <f>+S820-BC820</f>
        <v>0</v>
      </c>
      <c r="CE820" s="51" t="s">
        <v>695</v>
      </c>
      <c r="CF820" s="51" t="s">
        <v>529</v>
      </c>
      <c r="CG820" s="51" t="s">
        <v>5186</v>
      </c>
      <c r="CH820" s="312">
        <v>3600800606191</v>
      </c>
      <c r="CJ820" s="51"/>
      <c r="CL820" s="51"/>
      <c r="CM820" s="273"/>
      <c r="CO820" s="158"/>
    </row>
    <row r="821" spans="1:93">
      <c r="A821" s="452" t="s">
        <v>5022</v>
      </c>
      <c r="B821" s="83" t="s">
        <v>709</v>
      </c>
      <c r="C821" s="129" t="s">
        <v>686</v>
      </c>
      <c r="D821" s="158" t="s">
        <v>3387</v>
      </c>
      <c r="E821" s="92" t="s">
        <v>190</v>
      </c>
      <c r="F821" s="452" t="s">
        <v>5022</v>
      </c>
      <c r="G821" s="59" t="s">
        <v>1580</v>
      </c>
      <c r="H821" s="449" t="s">
        <v>3481</v>
      </c>
      <c r="I821" s="234">
        <v>38321.599999999999</v>
      </c>
      <c r="J821" s="234">
        <v>0</v>
      </c>
      <c r="K821" s="234">
        <v>56.35</v>
      </c>
      <c r="L821" s="234">
        <v>0</v>
      </c>
      <c r="M821" s="85">
        <v>0</v>
      </c>
      <c r="N821" s="85">
        <v>0</v>
      </c>
      <c r="O821" s="234">
        <v>0</v>
      </c>
      <c r="P821" s="234">
        <v>0</v>
      </c>
      <c r="Q821" s="234">
        <v>0</v>
      </c>
      <c r="R821" s="234">
        <v>22287</v>
      </c>
      <c r="S821" s="234">
        <v>12037.869999999995</v>
      </c>
      <c r="T821" s="227" t="s">
        <v>1581</v>
      </c>
      <c r="U821" s="496">
        <v>652</v>
      </c>
      <c r="V821" s="129" t="s">
        <v>686</v>
      </c>
      <c r="W821" s="158" t="s">
        <v>3387</v>
      </c>
      <c r="X821" s="92" t="s">
        <v>190</v>
      </c>
      <c r="Y821" s="261">
        <v>3600800607413</v>
      </c>
      <c r="Z821" s="228" t="s">
        <v>1581</v>
      </c>
      <c r="AA821" s="266">
        <v>26340.080000000002</v>
      </c>
      <c r="AB821" s="66">
        <v>20000</v>
      </c>
      <c r="AC821" s="65"/>
      <c r="AD821" s="266">
        <v>863</v>
      </c>
      <c r="AE821" s="266">
        <v>424</v>
      </c>
      <c r="AF821" s="65"/>
      <c r="AG821" s="65"/>
      <c r="AH821" s="65"/>
      <c r="AI821" s="65">
        <v>1000</v>
      </c>
      <c r="AJ821" s="65"/>
      <c r="AK821" s="65"/>
      <c r="AL821" s="65"/>
      <c r="AM821" s="65"/>
      <c r="AN821" s="65"/>
      <c r="AO821" s="65">
        <v>0</v>
      </c>
      <c r="AP821" s="65"/>
      <c r="AQ821" s="65"/>
      <c r="AR821" s="65"/>
      <c r="AS821" s="65"/>
      <c r="AT821" s="65"/>
      <c r="AU821" s="65"/>
      <c r="AV821" s="148"/>
      <c r="AW821" s="65"/>
      <c r="AX821" s="65">
        <v>4053.08</v>
      </c>
      <c r="AY821" s="65"/>
      <c r="AZ821" s="66">
        <v>0</v>
      </c>
      <c r="BA821" s="74">
        <v>0</v>
      </c>
      <c r="BB821" s="66">
        <v>38377.949999999997</v>
      </c>
      <c r="BC821" s="66">
        <v>12037.869999999995</v>
      </c>
      <c r="BD821" s="252"/>
      <c r="BE821" s="170">
        <v>653</v>
      </c>
      <c r="BF821" s="101" t="s">
        <v>3562</v>
      </c>
      <c r="BG821" s="158" t="s">
        <v>3387</v>
      </c>
      <c r="BH821" s="92" t="s">
        <v>190</v>
      </c>
      <c r="BI821" s="66">
        <v>34850.83</v>
      </c>
      <c r="BJ821" s="58">
        <v>20000</v>
      </c>
      <c r="BK821" s="124">
        <v>14850.830000000002</v>
      </c>
      <c r="BL821" s="456"/>
      <c r="BM821" s="48"/>
      <c r="BN821" s="67"/>
      <c r="BO821" s="67"/>
      <c r="BP821" s="59"/>
      <c r="BQ821" s="369" t="s">
        <v>3301</v>
      </c>
      <c r="BR821" s="380">
        <v>13</v>
      </c>
      <c r="BS821" s="381" t="s">
        <v>709</v>
      </c>
      <c r="BT821" s="383" t="s">
        <v>747</v>
      </c>
      <c r="BU821" s="383" t="s">
        <v>679</v>
      </c>
      <c r="BV821" s="383" t="s">
        <v>128</v>
      </c>
      <c r="BW821" s="383">
        <v>60160</v>
      </c>
      <c r="BX821" s="385" t="s">
        <v>3664</v>
      </c>
      <c r="BZ821" s="495">
        <v>985</v>
      </c>
      <c r="CA821" s="320" t="b">
        <f>EXACT(A821,CH821)</f>
        <v>1</v>
      </c>
      <c r="CB821" s="318" t="b">
        <f>EXACT(D821,CF821)</f>
        <v>1</v>
      </c>
      <c r="CC821" s="318" t="b">
        <f>EXACT(E821,CG821)</f>
        <v>1</v>
      </c>
      <c r="CD821" s="502">
        <f>+S820-BC820</f>
        <v>0</v>
      </c>
      <c r="CE821" s="17" t="s">
        <v>686</v>
      </c>
      <c r="CF821" s="157" t="s">
        <v>3387</v>
      </c>
      <c r="CG821" s="99" t="s">
        <v>190</v>
      </c>
      <c r="CH821" s="311">
        <v>3600800607413</v>
      </c>
      <c r="CI821" s="51"/>
      <c r="CL821" s="51"/>
      <c r="CM821" s="273"/>
      <c r="CO821" s="157"/>
    </row>
    <row r="822" spans="1:93">
      <c r="A822" s="452" t="s">
        <v>4655</v>
      </c>
      <c r="B822" s="83" t="s">
        <v>709</v>
      </c>
      <c r="C822" s="129" t="s">
        <v>672</v>
      </c>
      <c r="D822" s="158" t="s">
        <v>175</v>
      </c>
      <c r="E822" s="92" t="s">
        <v>601</v>
      </c>
      <c r="F822" s="452" t="s">
        <v>4655</v>
      </c>
      <c r="G822" s="59" t="s">
        <v>1580</v>
      </c>
      <c r="H822" s="449" t="s">
        <v>648</v>
      </c>
      <c r="I822" s="234">
        <v>19628.150000000001</v>
      </c>
      <c r="J822" s="234">
        <v>0</v>
      </c>
      <c r="K822" s="234">
        <v>33.979999999999997</v>
      </c>
      <c r="L822" s="234">
        <v>0</v>
      </c>
      <c r="M822" s="85">
        <v>1805</v>
      </c>
      <c r="N822" s="85">
        <v>0</v>
      </c>
      <c r="O822" s="234">
        <v>0</v>
      </c>
      <c r="P822" s="234">
        <v>0</v>
      </c>
      <c r="Q822" s="234">
        <v>0</v>
      </c>
      <c r="R822" s="234">
        <v>19822</v>
      </c>
      <c r="S822" s="234">
        <v>1645.130000000001</v>
      </c>
      <c r="T822" s="227" t="s">
        <v>1581</v>
      </c>
      <c r="U822" s="496">
        <v>986</v>
      </c>
      <c r="V822" s="129" t="s">
        <v>672</v>
      </c>
      <c r="W822" s="158" t="s">
        <v>175</v>
      </c>
      <c r="X822" s="92" t="s">
        <v>601</v>
      </c>
      <c r="Y822" s="262">
        <v>3600800621921</v>
      </c>
      <c r="Z822" s="228" t="s">
        <v>1581</v>
      </c>
      <c r="AA822" s="54">
        <v>19822</v>
      </c>
      <c r="AB822" s="55">
        <v>18435</v>
      </c>
      <c r="AC822" s="56"/>
      <c r="AD822" s="175">
        <v>863</v>
      </c>
      <c r="AE822" s="175">
        <v>424</v>
      </c>
      <c r="AF822" s="55"/>
      <c r="AG822" s="55"/>
      <c r="AH822" s="55"/>
      <c r="AI822" s="55">
        <v>100</v>
      </c>
      <c r="AJ822" s="55"/>
      <c r="AK822" s="55"/>
      <c r="AL822" s="55"/>
      <c r="AM822" s="57"/>
      <c r="AN822" s="57"/>
      <c r="AO822" s="57"/>
      <c r="AP822" s="57"/>
      <c r="AQ822" s="58"/>
      <c r="AR822" s="58"/>
      <c r="AS822" s="57"/>
      <c r="AT822" s="57"/>
      <c r="AU822" s="57"/>
      <c r="AV822" s="147"/>
      <c r="AW822" s="57"/>
      <c r="AX822" s="57">
        <v>0</v>
      </c>
      <c r="AY822" s="58"/>
      <c r="AZ822" s="58">
        <v>0</v>
      </c>
      <c r="BA822" s="74">
        <v>0</v>
      </c>
      <c r="BB822" s="58">
        <v>21467.13</v>
      </c>
      <c r="BC822" s="58">
        <v>1645.130000000001</v>
      </c>
      <c r="BD822" s="252"/>
      <c r="BE822" s="170">
        <v>987</v>
      </c>
      <c r="BF822" s="101" t="s">
        <v>1887</v>
      </c>
      <c r="BG822" s="158" t="s">
        <v>175</v>
      </c>
      <c r="BH822" s="92" t="s">
        <v>601</v>
      </c>
      <c r="BI822" s="58">
        <v>18435</v>
      </c>
      <c r="BJ822" s="58">
        <v>18435</v>
      </c>
      <c r="BK822" s="58">
        <v>0</v>
      </c>
      <c r="BL822" s="158"/>
      <c r="BM822" s="59" t="s">
        <v>792</v>
      </c>
      <c r="BN822" s="60"/>
      <c r="BO822" s="60"/>
      <c r="BP822" s="59"/>
      <c r="BQ822" s="370" t="s">
        <v>1958</v>
      </c>
      <c r="BR822" s="387" t="s">
        <v>716</v>
      </c>
      <c r="BS822" s="398" t="s">
        <v>709</v>
      </c>
      <c r="BT822" s="388" t="s">
        <v>50</v>
      </c>
      <c r="BU822" s="388" t="s">
        <v>679</v>
      </c>
      <c r="BV822" s="388" t="s">
        <v>1581</v>
      </c>
      <c r="BW822" s="389">
        <v>60160</v>
      </c>
      <c r="BX822" s="389" t="s">
        <v>1959</v>
      </c>
      <c r="BY822" s="62"/>
      <c r="BZ822" s="475">
        <v>112</v>
      </c>
      <c r="CA822" s="320" t="b">
        <f>EXACT(A822,CH822)</f>
        <v>1</v>
      </c>
      <c r="CB822" s="318" t="b">
        <f>EXACT(D822,CF822)</f>
        <v>1</v>
      </c>
      <c r="CC822" s="318" t="b">
        <f>EXACT(E822,CG822)</f>
        <v>1</v>
      </c>
      <c r="CD822" s="502">
        <f>+S821-BC821</f>
        <v>0</v>
      </c>
      <c r="CE822" s="17" t="s">
        <v>672</v>
      </c>
      <c r="CF822" s="157" t="s">
        <v>175</v>
      </c>
      <c r="CG822" s="99" t="s">
        <v>601</v>
      </c>
      <c r="CH822" s="311">
        <v>3600800621921</v>
      </c>
      <c r="CM822" s="273"/>
      <c r="CO822" s="332"/>
    </row>
    <row r="823" spans="1:93">
      <c r="A823" s="452" t="s">
        <v>4835</v>
      </c>
      <c r="B823" s="83" t="s">
        <v>709</v>
      </c>
      <c r="C823" s="129" t="s">
        <v>672</v>
      </c>
      <c r="D823" s="158" t="s">
        <v>472</v>
      </c>
      <c r="E823" s="92" t="s">
        <v>473</v>
      </c>
      <c r="F823" s="452" t="s">
        <v>4835</v>
      </c>
      <c r="G823" s="59" t="s">
        <v>1580</v>
      </c>
      <c r="H823" s="449" t="s">
        <v>1785</v>
      </c>
      <c r="I823" s="234">
        <v>26161.200000000001</v>
      </c>
      <c r="J823" s="234">
        <v>0</v>
      </c>
      <c r="K823" s="234">
        <v>157.58000000000001</v>
      </c>
      <c r="L823" s="234">
        <v>0</v>
      </c>
      <c r="M823" s="85">
        <v>2020</v>
      </c>
      <c r="N823" s="85">
        <v>0</v>
      </c>
      <c r="O823" s="234">
        <v>0</v>
      </c>
      <c r="P823" s="234">
        <v>0</v>
      </c>
      <c r="Q823" s="234">
        <v>0</v>
      </c>
      <c r="R823" s="234">
        <v>5578</v>
      </c>
      <c r="S823" s="234">
        <v>22760.780000000002</v>
      </c>
      <c r="T823" s="227" t="s">
        <v>1581</v>
      </c>
      <c r="U823" s="496">
        <v>320</v>
      </c>
      <c r="V823" s="129" t="s">
        <v>672</v>
      </c>
      <c r="W823" s="158" t="s">
        <v>472</v>
      </c>
      <c r="X823" s="92" t="s">
        <v>473</v>
      </c>
      <c r="Y823" s="262">
        <v>3600800631071</v>
      </c>
      <c r="Z823" s="228" t="s">
        <v>1581</v>
      </c>
      <c r="AA823" s="266">
        <v>5578</v>
      </c>
      <c r="AB823" s="66">
        <v>4415</v>
      </c>
      <c r="AC823" s="65"/>
      <c r="AD823" s="266">
        <v>863</v>
      </c>
      <c r="AE823" s="266"/>
      <c r="AF823" s="65"/>
      <c r="AG823" s="65"/>
      <c r="AH823" s="65"/>
      <c r="AI823" s="65">
        <v>300</v>
      </c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148"/>
      <c r="AW823" s="65"/>
      <c r="AX823" s="65">
        <v>0</v>
      </c>
      <c r="AY823" s="66"/>
      <c r="AZ823" s="66">
        <v>0</v>
      </c>
      <c r="BA823" s="74">
        <v>0</v>
      </c>
      <c r="BB823" s="66">
        <v>28338.780000000002</v>
      </c>
      <c r="BC823" s="66">
        <v>22760.780000000002</v>
      </c>
      <c r="BD823" s="252"/>
      <c r="BE823" s="170">
        <v>321</v>
      </c>
      <c r="BF823" s="101" t="s">
        <v>1737</v>
      </c>
      <c r="BG823" s="158" t="s">
        <v>472</v>
      </c>
      <c r="BH823" s="92" t="s">
        <v>473</v>
      </c>
      <c r="BI823" s="169">
        <v>4415</v>
      </c>
      <c r="BJ823" s="124">
        <v>4415</v>
      </c>
      <c r="BK823" s="124">
        <v>0</v>
      </c>
      <c r="BL823" s="158"/>
      <c r="BM823" s="48"/>
      <c r="BN823" s="67"/>
      <c r="BO823" s="67"/>
      <c r="BP823" s="59"/>
      <c r="BQ823" s="369">
        <v>237</v>
      </c>
      <c r="BR823" s="380" t="s">
        <v>676</v>
      </c>
      <c r="BS823" s="381" t="s">
        <v>709</v>
      </c>
      <c r="BT823" s="383" t="s">
        <v>747</v>
      </c>
      <c r="BU823" s="383" t="s">
        <v>679</v>
      </c>
      <c r="BV823" s="383" t="s">
        <v>1581</v>
      </c>
      <c r="BW823" s="383">
        <v>60160</v>
      </c>
      <c r="BX823" s="385" t="s">
        <v>1420</v>
      </c>
      <c r="BY823" s="84"/>
      <c r="BZ823" s="495">
        <v>653</v>
      </c>
      <c r="CA823" s="320" t="b">
        <f>EXACT(A823,CH823)</f>
        <v>1</v>
      </c>
      <c r="CB823" s="318" t="b">
        <f>EXACT(D823,CF823)</f>
        <v>1</v>
      </c>
      <c r="CC823" s="318" t="b">
        <f>EXACT(E823,CG823)</f>
        <v>1</v>
      </c>
      <c r="CD823" s="502">
        <f>+S822-BC822</f>
        <v>0</v>
      </c>
      <c r="CE823" s="17" t="s">
        <v>672</v>
      </c>
      <c r="CF823" s="157" t="s">
        <v>472</v>
      </c>
      <c r="CG823" s="99" t="s">
        <v>473</v>
      </c>
      <c r="CH823" s="311">
        <v>3600800631071</v>
      </c>
      <c r="CJ823" s="51"/>
      <c r="CM823" s="273"/>
      <c r="CO823" s="157"/>
    </row>
    <row r="824" spans="1:93">
      <c r="A824" s="452" t="s">
        <v>4440</v>
      </c>
      <c r="B824" s="83" t="s">
        <v>709</v>
      </c>
      <c r="C824" s="129" t="s">
        <v>686</v>
      </c>
      <c r="D824" s="158" t="s">
        <v>1249</v>
      </c>
      <c r="E824" s="92" t="s">
        <v>1250</v>
      </c>
      <c r="F824" s="452" t="s">
        <v>4440</v>
      </c>
      <c r="G824" s="59" t="s">
        <v>1580</v>
      </c>
      <c r="H824" s="449" t="s">
        <v>2657</v>
      </c>
      <c r="I824" s="234">
        <v>22807.200000000001</v>
      </c>
      <c r="J824" s="234">
        <v>0</v>
      </c>
      <c r="K824" s="234">
        <v>59.63</v>
      </c>
      <c r="L824" s="234">
        <v>0</v>
      </c>
      <c r="M824" s="85">
        <v>1814</v>
      </c>
      <c r="N824" s="85">
        <v>0</v>
      </c>
      <c r="O824" s="234">
        <v>0</v>
      </c>
      <c r="P824" s="234">
        <v>0</v>
      </c>
      <c r="Q824" s="234">
        <v>0</v>
      </c>
      <c r="R824" s="234">
        <v>17712</v>
      </c>
      <c r="S824" s="234">
        <v>6293.3100000000013</v>
      </c>
      <c r="T824" s="227" t="s">
        <v>1581</v>
      </c>
      <c r="U824" s="496">
        <v>1230</v>
      </c>
      <c r="V824" s="129" t="s">
        <v>686</v>
      </c>
      <c r="W824" s="158" t="s">
        <v>1249</v>
      </c>
      <c r="X824" s="92" t="s">
        <v>1250</v>
      </c>
      <c r="Y824" s="262">
        <v>3600800631110</v>
      </c>
      <c r="Z824" s="228" t="s">
        <v>1581</v>
      </c>
      <c r="AA824" s="54">
        <v>18387.52</v>
      </c>
      <c r="AB824" s="55">
        <v>16425</v>
      </c>
      <c r="AC824" s="56"/>
      <c r="AD824" s="175">
        <v>863</v>
      </c>
      <c r="AE824" s="175">
        <v>424</v>
      </c>
      <c r="AF824" s="55"/>
      <c r="AG824" s="55"/>
      <c r="AH824" s="55"/>
      <c r="AI824" s="55"/>
      <c r="AJ824" s="55"/>
      <c r="AK824" s="55"/>
      <c r="AL824" s="55"/>
      <c r="AM824" s="57"/>
      <c r="AN824" s="57"/>
      <c r="AO824" s="57"/>
      <c r="AP824" s="57"/>
      <c r="AQ824" s="58"/>
      <c r="AR824" s="58"/>
      <c r="AS824" s="57"/>
      <c r="AT824" s="57"/>
      <c r="AU824" s="57"/>
      <c r="AV824" s="147"/>
      <c r="AW824" s="57"/>
      <c r="AX824" s="57">
        <v>675.52</v>
      </c>
      <c r="AY824" s="58"/>
      <c r="AZ824" s="58">
        <v>0</v>
      </c>
      <c r="BA824" s="74">
        <v>0</v>
      </c>
      <c r="BB824" s="58">
        <v>24680.83</v>
      </c>
      <c r="BC824" s="58">
        <v>6293.3100000000013</v>
      </c>
      <c r="BD824" s="252"/>
      <c r="BE824" s="170">
        <v>1232</v>
      </c>
      <c r="BF824" s="101" t="s">
        <v>98</v>
      </c>
      <c r="BG824" s="158" t="s">
        <v>1249</v>
      </c>
      <c r="BH824" s="92" t="s">
        <v>1250</v>
      </c>
      <c r="BI824" s="124">
        <v>16425</v>
      </c>
      <c r="BJ824" s="124">
        <v>16425</v>
      </c>
      <c r="BK824" s="124">
        <v>0</v>
      </c>
      <c r="BL824" s="158"/>
      <c r="BM824" s="59" t="s">
        <v>677</v>
      </c>
      <c r="BN824" s="60"/>
      <c r="BO824" s="60"/>
      <c r="BP824" s="59"/>
      <c r="BQ824" s="370" t="s">
        <v>3247</v>
      </c>
      <c r="BR824" s="387" t="s">
        <v>705</v>
      </c>
      <c r="BS824" s="381" t="s">
        <v>709</v>
      </c>
      <c r="BT824" s="388" t="s">
        <v>747</v>
      </c>
      <c r="BU824" s="388" t="s">
        <v>679</v>
      </c>
      <c r="BV824" s="388" t="s">
        <v>1581</v>
      </c>
      <c r="BW824" s="389">
        <v>60160</v>
      </c>
      <c r="BX824" s="389" t="s">
        <v>763</v>
      </c>
      <c r="BY824" s="51"/>
      <c r="BZ824" s="475">
        <v>986</v>
      </c>
      <c r="CA824" s="320" t="b">
        <f>EXACT(A824,CH824)</f>
        <v>1</v>
      </c>
      <c r="CB824" s="318" t="b">
        <f>EXACT(D824,CF824)</f>
        <v>1</v>
      </c>
      <c r="CC824" s="318" t="b">
        <f>EXACT(E824,CG824)</f>
        <v>1</v>
      </c>
      <c r="CD824" s="502">
        <f>+S823-BC823</f>
        <v>0</v>
      </c>
      <c r="CE824" s="17" t="s">
        <v>686</v>
      </c>
      <c r="CF824" s="51" t="s">
        <v>1249</v>
      </c>
      <c r="CG824" s="51" t="s">
        <v>1250</v>
      </c>
      <c r="CH824" s="312">
        <v>3600800631110</v>
      </c>
      <c r="CM824" s="273"/>
    </row>
    <row r="825" spans="1:93">
      <c r="A825" s="452" t="s">
        <v>6085</v>
      </c>
      <c r="B825" s="83" t="s">
        <v>709</v>
      </c>
      <c r="C825" s="237" t="s">
        <v>686</v>
      </c>
      <c r="D825" s="86" t="s">
        <v>6083</v>
      </c>
      <c r="E825" s="92" t="s">
        <v>6084</v>
      </c>
      <c r="F825" s="452" t="s">
        <v>6085</v>
      </c>
      <c r="G825" s="59" t="s">
        <v>1580</v>
      </c>
      <c r="H825" s="283" t="s">
        <v>6282</v>
      </c>
      <c r="I825" s="244">
        <v>43435</v>
      </c>
      <c r="J825" s="310">
        <v>0</v>
      </c>
      <c r="K825" s="81">
        <v>9.5299999999999994</v>
      </c>
      <c r="L825" s="81">
        <v>0</v>
      </c>
      <c r="M825" s="85">
        <v>0</v>
      </c>
      <c r="N825" s="81">
        <v>0</v>
      </c>
      <c r="O825" s="81">
        <v>0</v>
      </c>
      <c r="P825" s="85">
        <v>593.08000000000004</v>
      </c>
      <c r="Q825" s="81">
        <v>0</v>
      </c>
      <c r="R825" s="85">
        <v>19635.02</v>
      </c>
      <c r="S825" s="81">
        <v>23216.429999999997</v>
      </c>
      <c r="T825" s="227" t="s">
        <v>1581</v>
      </c>
      <c r="U825" s="496">
        <v>229</v>
      </c>
      <c r="V825" s="237" t="s">
        <v>686</v>
      </c>
      <c r="W825" s="86" t="s">
        <v>6083</v>
      </c>
      <c r="X825" s="92" t="s">
        <v>6084</v>
      </c>
      <c r="Y825" s="261">
        <v>3600800633783</v>
      </c>
      <c r="Z825" s="228" t="s">
        <v>1581</v>
      </c>
      <c r="AA825" s="266">
        <v>20228.100000000002</v>
      </c>
      <c r="AB825" s="65">
        <v>18772.02</v>
      </c>
      <c r="AC825" s="65"/>
      <c r="AD825" s="65">
        <v>863</v>
      </c>
      <c r="AE825" s="65">
        <v>0</v>
      </c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148"/>
      <c r="AW825" s="65"/>
      <c r="AX825" s="65">
        <v>0</v>
      </c>
      <c r="AY825" s="65"/>
      <c r="AZ825" s="65">
        <v>593.08000000000004</v>
      </c>
      <c r="BA825" s="57">
        <v>0</v>
      </c>
      <c r="BB825" s="65">
        <v>43444.53</v>
      </c>
      <c r="BC825" s="65">
        <v>23216.429999999997</v>
      </c>
      <c r="BD825" s="260"/>
      <c r="BE825" s="170">
        <v>230</v>
      </c>
      <c r="BF825" s="163" t="s">
        <v>6392</v>
      </c>
      <c r="BG825" s="86" t="s">
        <v>6083</v>
      </c>
      <c r="BH825" s="86" t="s">
        <v>6084</v>
      </c>
      <c r="BI825" s="171">
        <v>18772.02</v>
      </c>
      <c r="BJ825" s="172">
        <v>18772.02</v>
      </c>
      <c r="BK825" s="171">
        <v>0</v>
      </c>
      <c r="BL825" s="86"/>
      <c r="BM825" s="48"/>
      <c r="BN825" s="67"/>
      <c r="BO825" s="67"/>
      <c r="BP825" s="48"/>
      <c r="BQ825" s="368" t="s">
        <v>6581</v>
      </c>
      <c r="BR825" s="380" t="s">
        <v>689</v>
      </c>
      <c r="BS825" s="381" t="s">
        <v>8</v>
      </c>
      <c r="BT825" s="382" t="s">
        <v>1511</v>
      </c>
      <c r="BU825" s="383" t="s">
        <v>1416</v>
      </c>
      <c r="BV825" s="384" t="s">
        <v>1581</v>
      </c>
      <c r="BW825" s="384">
        <v>60000</v>
      </c>
      <c r="BX825" s="385" t="s">
        <v>6582</v>
      </c>
      <c r="BY825" s="76"/>
      <c r="BZ825" s="495">
        <v>321</v>
      </c>
      <c r="CA825" s="320" t="b">
        <f>EXACT(A825,CH825)</f>
        <v>1</v>
      </c>
      <c r="CB825" s="318" t="b">
        <f>EXACT(D825,CF825)</f>
        <v>1</v>
      </c>
      <c r="CC825" s="318" t="b">
        <f>EXACT(E825,CG825)</f>
        <v>1</v>
      </c>
      <c r="CD825" s="502">
        <f>+S824-BC824</f>
        <v>0</v>
      </c>
      <c r="CE825" s="17" t="s">
        <v>686</v>
      </c>
      <c r="CF825" s="157" t="s">
        <v>6083</v>
      </c>
      <c r="CG825" s="103" t="s">
        <v>6084</v>
      </c>
      <c r="CH825" s="275">
        <v>3600800633783</v>
      </c>
      <c r="CI825" s="51"/>
      <c r="CL825" s="51"/>
      <c r="CM825" s="273"/>
      <c r="CO825" s="157"/>
    </row>
    <row r="826" spans="1:93">
      <c r="A826" s="452" t="s">
        <v>4538</v>
      </c>
      <c r="B826" s="83" t="s">
        <v>709</v>
      </c>
      <c r="C826" s="129" t="s">
        <v>672</v>
      </c>
      <c r="D826" s="158" t="s">
        <v>2715</v>
      </c>
      <c r="E826" s="92" t="s">
        <v>869</v>
      </c>
      <c r="F826" s="452" t="s">
        <v>4538</v>
      </c>
      <c r="G826" s="59" t="s">
        <v>1580</v>
      </c>
      <c r="H826" s="449" t="s">
        <v>2769</v>
      </c>
      <c r="I826" s="234">
        <v>42243.6</v>
      </c>
      <c r="J826" s="234">
        <v>0</v>
      </c>
      <c r="K826" s="234">
        <v>128.93</v>
      </c>
      <c r="L826" s="234">
        <v>0</v>
      </c>
      <c r="M826" s="85">
        <v>1118</v>
      </c>
      <c r="N826" s="85">
        <v>0</v>
      </c>
      <c r="O826" s="234">
        <v>0</v>
      </c>
      <c r="P826" s="234">
        <v>1140.72</v>
      </c>
      <c r="Q826" s="234">
        <v>0</v>
      </c>
      <c r="R826" s="234">
        <v>24647</v>
      </c>
      <c r="S826" s="234">
        <v>13649.719999999998</v>
      </c>
      <c r="T826" s="227" t="s">
        <v>1581</v>
      </c>
      <c r="U826" s="496">
        <v>199</v>
      </c>
      <c r="V826" s="129" t="s">
        <v>672</v>
      </c>
      <c r="W826" s="158" t="s">
        <v>2715</v>
      </c>
      <c r="X826" s="92" t="s">
        <v>869</v>
      </c>
      <c r="Y826" s="262">
        <v>3600800635051</v>
      </c>
      <c r="Z826" s="228" t="s">
        <v>1581</v>
      </c>
      <c r="AA826" s="266">
        <v>29840.81</v>
      </c>
      <c r="AB826" s="66">
        <v>23360</v>
      </c>
      <c r="AC826" s="65"/>
      <c r="AD826" s="266">
        <v>863</v>
      </c>
      <c r="AE826" s="266">
        <v>424</v>
      </c>
      <c r="AF826" s="65"/>
      <c r="AG826" s="65"/>
      <c r="AH826" s="65"/>
      <c r="AI826" s="65">
        <v>0</v>
      </c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148"/>
      <c r="AW826" s="65"/>
      <c r="AX826" s="65">
        <v>4053.09</v>
      </c>
      <c r="AY826" s="66"/>
      <c r="AZ826" s="66">
        <v>1140.72</v>
      </c>
      <c r="BA826" s="74">
        <v>0</v>
      </c>
      <c r="BB826" s="66">
        <v>43490.53</v>
      </c>
      <c r="BC826" s="66">
        <v>13649.719999999998</v>
      </c>
      <c r="BD826" s="252"/>
      <c r="BE826" s="170">
        <v>199</v>
      </c>
      <c r="BF826" s="101" t="s">
        <v>2808</v>
      </c>
      <c r="BG826" s="158" t="s">
        <v>2715</v>
      </c>
      <c r="BH826" s="92" t="s">
        <v>869</v>
      </c>
      <c r="BI826" s="169">
        <v>23360</v>
      </c>
      <c r="BJ826" s="124">
        <v>23360</v>
      </c>
      <c r="BK826" s="124">
        <v>0</v>
      </c>
      <c r="BL826" s="456"/>
      <c r="BM826" s="48"/>
      <c r="BN826" s="67"/>
      <c r="BO826" s="67"/>
      <c r="BP826" s="59"/>
      <c r="BQ826" s="370">
        <v>27</v>
      </c>
      <c r="BR826" s="387" t="s">
        <v>705</v>
      </c>
      <c r="BS826" s="381" t="s">
        <v>709</v>
      </c>
      <c r="BT826" s="388" t="s">
        <v>747</v>
      </c>
      <c r="BU826" s="388" t="s">
        <v>679</v>
      </c>
      <c r="BV826" s="388" t="s">
        <v>1581</v>
      </c>
      <c r="BW826" s="389">
        <v>60160</v>
      </c>
      <c r="BX826" s="389" t="s">
        <v>2895</v>
      </c>
      <c r="BZ826" s="475">
        <v>1230</v>
      </c>
      <c r="CA826" s="320" t="b">
        <f>EXACT(A826,CH826)</f>
        <v>1</v>
      </c>
      <c r="CB826" s="318" t="b">
        <f>EXACT(D826,CF826)</f>
        <v>1</v>
      </c>
      <c r="CC826" s="318" t="b">
        <f>EXACT(E826,CG826)</f>
        <v>1</v>
      </c>
      <c r="CD826" s="502">
        <f>+S826-BC826</f>
        <v>0</v>
      </c>
      <c r="CE826" s="17" t="s">
        <v>672</v>
      </c>
      <c r="CF826" s="17" t="s">
        <v>2715</v>
      </c>
      <c r="CG826" s="103" t="s">
        <v>869</v>
      </c>
      <c r="CH826" s="275">
        <v>3600800635051</v>
      </c>
    </row>
    <row r="827" spans="1:93">
      <c r="A827" s="452" t="s">
        <v>6087</v>
      </c>
      <c r="B827" s="83" t="s">
        <v>709</v>
      </c>
      <c r="C827" s="86" t="s">
        <v>672</v>
      </c>
      <c r="D827" s="86" t="s">
        <v>6086</v>
      </c>
      <c r="E827" s="92" t="s">
        <v>869</v>
      </c>
      <c r="F827" s="452" t="s">
        <v>6087</v>
      </c>
      <c r="G827" s="59" t="s">
        <v>1580</v>
      </c>
      <c r="H827" s="283" t="s">
        <v>6283</v>
      </c>
      <c r="I827" s="244">
        <v>35242.67</v>
      </c>
      <c r="J827" s="310">
        <v>0</v>
      </c>
      <c r="K827" s="81">
        <v>0</v>
      </c>
      <c r="L827" s="81">
        <v>0</v>
      </c>
      <c r="M827" s="85">
        <v>0</v>
      </c>
      <c r="N827" s="81">
        <v>0</v>
      </c>
      <c r="O827" s="81">
        <v>0</v>
      </c>
      <c r="P827" s="85">
        <v>0</v>
      </c>
      <c r="Q827" s="81">
        <v>0</v>
      </c>
      <c r="R827" s="85">
        <v>28864.99</v>
      </c>
      <c r="S827" s="81">
        <v>4497.5399999999972</v>
      </c>
      <c r="T827" s="227" t="s">
        <v>1581</v>
      </c>
      <c r="U827" s="496">
        <v>677</v>
      </c>
      <c r="V827" s="86" t="s">
        <v>672</v>
      </c>
      <c r="W827" s="86" t="s">
        <v>6086</v>
      </c>
      <c r="X827" s="92" t="s">
        <v>869</v>
      </c>
      <c r="Y827" s="261">
        <v>3600800635077</v>
      </c>
      <c r="Z827" s="228" t="s">
        <v>1581</v>
      </c>
      <c r="AA827" s="266">
        <v>30745.13</v>
      </c>
      <c r="AB827" s="65">
        <v>27577.99</v>
      </c>
      <c r="AC827" s="65"/>
      <c r="AD827" s="65">
        <v>863</v>
      </c>
      <c r="AE827" s="65">
        <v>424</v>
      </c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148"/>
      <c r="AW827" s="65"/>
      <c r="AX827" s="65">
        <v>1880.14</v>
      </c>
      <c r="AY827" s="65"/>
      <c r="AZ827" s="65">
        <v>0</v>
      </c>
      <c r="BA827" s="57">
        <v>0</v>
      </c>
      <c r="BB827" s="65">
        <v>35242.67</v>
      </c>
      <c r="BC827" s="65">
        <v>4497.5399999999972</v>
      </c>
      <c r="BD827" s="260"/>
      <c r="BE827" s="170">
        <v>678</v>
      </c>
      <c r="BF827" s="163" t="s">
        <v>6393</v>
      </c>
      <c r="BG827" s="86" t="s">
        <v>6086</v>
      </c>
      <c r="BH827" s="86" t="s">
        <v>869</v>
      </c>
      <c r="BI827" s="171">
        <v>27577.99</v>
      </c>
      <c r="BJ827" s="172">
        <v>27577.99</v>
      </c>
      <c r="BK827" s="171">
        <v>0</v>
      </c>
      <c r="BL827" s="86"/>
      <c r="BM827" s="48"/>
      <c r="BN827" s="67"/>
      <c r="BO827" s="67"/>
      <c r="BP827" s="48"/>
      <c r="BQ827" s="368">
        <v>25</v>
      </c>
      <c r="BR827" s="380" t="s">
        <v>676</v>
      </c>
      <c r="BS827" s="381" t="s">
        <v>709</v>
      </c>
      <c r="BT827" s="382" t="s">
        <v>740</v>
      </c>
      <c r="BU827" s="383" t="s">
        <v>707</v>
      </c>
      <c r="BV827" s="384" t="s">
        <v>1581</v>
      </c>
      <c r="BW827" s="384">
        <v>60220</v>
      </c>
      <c r="BX827" s="385" t="s">
        <v>6603</v>
      </c>
      <c r="BZ827" s="475">
        <v>230</v>
      </c>
      <c r="CA827" s="320" t="b">
        <f>EXACT(A827,CH827)</f>
        <v>1</v>
      </c>
      <c r="CB827" s="318" t="b">
        <f>EXACT(D827,CF827)</f>
        <v>1</v>
      </c>
      <c r="CC827" s="318" t="b">
        <f>EXACT(E827,CG827)</f>
        <v>1</v>
      </c>
      <c r="CD827" s="502">
        <f>+S826-BC826</f>
        <v>0</v>
      </c>
      <c r="CE827" s="17" t="s">
        <v>672</v>
      </c>
      <c r="CF827" s="157" t="s">
        <v>6086</v>
      </c>
      <c r="CG827" s="103" t="s">
        <v>869</v>
      </c>
      <c r="CH827" s="275">
        <v>3600800635077</v>
      </c>
      <c r="CM827" s="273"/>
      <c r="CO827" s="157"/>
    </row>
    <row r="828" spans="1:93">
      <c r="A828" s="452" t="s">
        <v>7420</v>
      </c>
      <c r="B828" s="83" t="s">
        <v>709</v>
      </c>
      <c r="C828" s="86" t="s">
        <v>672</v>
      </c>
      <c r="D828" s="1" t="s">
        <v>6741</v>
      </c>
      <c r="E828" s="1" t="s">
        <v>6742</v>
      </c>
      <c r="F828" s="452" t="s">
        <v>7420</v>
      </c>
      <c r="G828" s="59" t="s">
        <v>1580</v>
      </c>
      <c r="H828" s="449" t="s">
        <v>6879</v>
      </c>
      <c r="I828" s="234">
        <v>32325.77</v>
      </c>
      <c r="J828" s="234">
        <v>0</v>
      </c>
      <c r="K828" s="234">
        <v>0</v>
      </c>
      <c r="L828" s="234">
        <v>0</v>
      </c>
      <c r="M828" s="85">
        <v>0</v>
      </c>
      <c r="N828" s="85">
        <v>0</v>
      </c>
      <c r="O828" s="234">
        <v>0</v>
      </c>
      <c r="P828" s="234">
        <v>74.62</v>
      </c>
      <c r="Q828" s="234">
        <v>0</v>
      </c>
      <c r="R828" s="234">
        <v>28000</v>
      </c>
      <c r="S828" s="234">
        <v>788.02000000000044</v>
      </c>
      <c r="T828" s="227" t="s">
        <v>1581</v>
      </c>
      <c r="U828" s="496">
        <v>280</v>
      </c>
      <c r="V828" s="86" t="s">
        <v>672</v>
      </c>
      <c r="W828" s="1" t="s">
        <v>6741</v>
      </c>
      <c r="X828" s="1" t="s">
        <v>6742</v>
      </c>
      <c r="Y828" s="261">
        <v>3600800636065</v>
      </c>
      <c r="Z828" s="228" t="s">
        <v>1581</v>
      </c>
      <c r="AA828" s="55">
        <v>31537.75</v>
      </c>
      <c r="AB828" s="55">
        <v>28000</v>
      </c>
      <c r="AC828" s="59"/>
      <c r="AD828" s="175"/>
      <c r="AE828" s="175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>
        <v>0</v>
      </c>
      <c r="AP828" s="59">
        <v>0</v>
      </c>
      <c r="AQ828" s="59"/>
      <c r="AR828" s="59"/>
      <c r="AS828" s="59"/>
      <c r="AT828" s="59"/>
      <c r="AU828" s="59"/>
      <c r="AV828" s="147"/>
      <c r="AW828" s="59"/>
      <c r="AX828" s="59">
        <v>3463.13</v>
      </c>
      <c r="AY828" s="59"/>
      <c r="AZ828" s="59">
        <v>74.62</v>
      </c>
      <c r="BA828" s="59">
        <v>0</v>
      </c>
      <c r="BB828" s="59">
        <v>32325.77</v>
      </c>
      <c r="BC828" s="59">
        <v>788.02000000000044</v>
      </c>
      <c r="BD828" s="252"/>
      <c r="BE828" s="170">
        <v>281</v>
      </c>
      <c r="BF828" s="282" t="s">
        <v>7022</v>
      </c>
      <c r="BG828" s="158" t="s">
        <v>6741</v>
      </c>
      <c r="BH828" s="92" t="s">
        <v>6742</v>
      </c>
      <c r="BI828" s="121">
        <v>32133.91</v>
      </c>
      <c r="BJ828" s="121">
        <v>28000</v>
      </c>
      <c r="BK828" s="121">
        <v>4133.91</v>
      </c>
      <c r="BL828" s="158"/>
      <c r="BM828" s="59"/>
      <c r="BN828" s="59"/>
      <c r="BO828" s="59"/>
      <c r="BP828" s="59"/>
      <c r="BQ828" s="369" t="s">
        <v>7210</v>
      </c>
      <c r="BR828" s="380" t="s">
        <v>705</v>
      </c>
      <c r="BS828" s="381" t="s">
        <v>709</v>
      </c>
      <c r="BT828" s="383" t="s">
        <v>747</v>
      </c>
      <c r="BU828" s="383" t="s">
        <v>679</v>
      </c>
      <c r="BV828" s="384" t="s">
        <v>1581</v>
      </c>
      <c r="BW828" s="384">
        <v>60160</v>
      </c>
      <c r="BX828" s="385" t="s">
        <v>7211</v>
      </c>
      <c r="BY828" s="61"/>
      <c r="BZ828" s="495">
        <v>199</v>
      </c>
      <c r="CA828" s="320" t="b">
        <f>EXACT(A828,CH828)</f>
        <v>1</v>
      </c>
      <c r="CB828" s="318" t="b">
        <f>EXACT(D828,CF828)</f>
        <v>1</v>
      </c>
      <c r="CC828" s="318" t="b">
        <f>EXACT(E828,CG828)</f>
        <v>1</v>
      </c>
      <c r="CD828" s="502">
        <f>+S827-BC827</f>
        <v>0</v>
      </c>
      <c r="CE828" s="17" t="s">
        <v>672</v>
      </c>
      <c r="CF828" s="17" t="s">
        <v>6741</v>
      </c>
      <c r="CG828" s="103" t="s">
        <v>6742</v>
      </c>
      <c r="CH828" s="275">
        <v>3600800636065</v>
      </c>
    </row>
    <row r="829" spans="1:93">
      <c r="A829" s="452" t="s">
        <v>4468</v>
      </c>
      <c r="B829" s="83" t="s">
        <v>709</v>
      </c>
      <c r="C829" s="129" t="s">
        <v>672</v>
      </c>
      <c r="D829" s="158" t="s">
        <v>3046</v>
      </c>
      <c r="E829" s="92" t="s">
        <v>869</v>
      </c>
      <c r="F829" s="452" t="s">
        <v>4468</v>
      </c>
      <c r="G829" s="59" t="s">
        <v>1580</v>
      </c>
      <c r="H829" s="449" t="s">
        <v>3099</v>
      </c>
      <c r="I829" s="234">
        <v>40034.400000000001</v>
      </c>
      <c r="J829" s="234">
        <v>0</v>
      </c>
      <c r="K829" s="234">
        <v>114.6</v>
      </c>
      <c r="L829" s="234">
        <v>0</v>
      </c>
      <c r="M829" s="85">
        <v>1119</v>
      </c>
      <c r="N829" s="85">
        <v>0</v>
      </c>
      <c r="O829" s="234">
        <v>0</v>
      </c>
      <c r="P829" s="234">
        <v>0</v>
      </c>
      <c r="Q829" s="234">
        <v>0</v>
      </c>
      <c r="R829" s="234">
        <v>24542</v>
      </c>
      <c r="S829" s="234">
        <v>13123.260000000002</v>
      </c>
      <c r="T829" s="227" t="s">
        <v>1581</v>
      </c>
      <c r="U829" s="496">
        <v>1183</v>
      </c>
      <c r="V829" s="129" t="s">
        <v>672</v>
      </c>
      <c r="W829" s="158" t="s">
        <v>3046</v>
      </c>
      <c r="X829" s="92" t="s">
        <v>869</v>
      </c>
      <c r="Y829" s="262">
        <v>3600800641913</v>
      </c>
      <c r="Z829" s="228" t="s">
        <v>1581</v>
      </c>
      <c r="AA829" s="266">
        <v>28144.739999999998</v>
      </c>
      <c r="AB829" s="65">
        <v>23155</v>
      </c>
      <c r="AC829" s="65"/>
      <c r="AD829" s="65">
        <v>863</v>
      </c>
      <c r="AE829" s="65">
        <v>424</v>
      </c>
      <c r="AF829" s="65"/>
      <c r="AG829" s="65"/>
      <c r="AH829" s="65"/>
      <c r="AI829" s="65">
        <v>100</v>
      </c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148"/>
      <c r="AW829" s="65"/>
      <c r="AX829" s="65">
        <v>3602.74</v>
      </c>
      <c r="AY829" s="65"/>
      <c r="AZ829" s="65">
        <v>0</v>
      </c>
      <c r="BA829" s="57">
        <v>0</v>
      </c>
      <c r="BB829" s="65">
        <v>41268</v>
      </c>
      <c r="BC829" s="65">
        <v>13123.260000000002</v>
      </c>
      <c r="BD829" s="252"/>
      <c r="BE829" s="170">
        <v>1185</v>
      </c>
      <c r="BF829" s="163" t="s">
        <v>3152</v>
      </c>
      <c r="BG829" s="158" t="s">
        <v>3046</v>
      </c>
      <c r="BH829" s="92" t="s">
        <v>869</v>
      </c>
      <c r="BI829" s="171">
        <v>23155</v>
      </c>
      <c r="BJ829" s="172">
        <v>23155</v>
      </c>
      <c r="BK829" s="171">
        <v>0</v>
      </c>
      <c r="BL829" s="86"/>
      <c r="BM829" s="48"/>
      <c r="BN829" s="67"/>
      <c r="BO829" s="67"/>
      <c r="BP829" s="48"/>
      <c r="BQ829" s="368" t="s">
        <v>3219</v>
      </c>
      <c r="BR829" s="380" t="s">
        <v>705</v>
      </c>
      <c r="BS829" s="381" t="s">
        <v>51</v>
      </c>
      <c r="BT829" s="382" t="s">
        <v>747</v>
      </c>
      <c r="BU829" s="383" t="s">
        <v>679</v>
      </c>
      <c r="BV829" s="384" t="s">
        <v>1581</v>
      </c>
      <c r="BW829" s="384">
        <v>60160</v>
      </c>
      <c r="BX829" s="385" t="s">
        <v>3233</v>
      </c>
      <c r="BZ829" s="475">
        <v>678</v>
      </c>
      <c r="CA829" s="320" t="b">
        <f>EXACT(A829,CH829)</f>
        <v>1</v>
      </c>
      <c r="CB829" s="318" t="b">
        <f>EXACT(D829,CF829)</f>
        <v>1</v>
      </c>
      <c r="CC829" s="318" t="b">
        <f>EXACT(E829,CG829)</f>
        <v>1</v>
      </c>
      <c r="CD829" s="502">
        <f>+S828-BC828</f>
        <v>0</v>
      </c>
      <c r="CE829" s="17" t="s">
        <v>672</v>
      </c>
      <c r="CF829" s="17" t="s">
        <v>3046</v>
      </c>
      <c r="CG829" s="103" t="s">
        <v>869</v>
      </c>
      <c r="CH829" s="275">
        <v>3600800641913</v>
      </c>
    </row>
    <row r="830" spans="1:93">
      <c r="A830" s="452" t="s">
        <v>7496</v>
      </c>
      <c r="B830" s="83" t="s">
        <v>709</v>
      </c>
      <c r="C830" s="237" t="s">
        <v>672</v>
      </c>
      <c r="D830" s="1" t="s">
        <v>355</v>
      </c>
      <c r="E830" s="1" t="s">
        <v>869</v>
      </c>
      <c r="F830" s="452" t="s">
        <v>7496</v>
      </c>
      <c r="G830" s="59" t="s">
        <v>1580</v>
      </c>
      <c r="H830" s="449" t="s">
        <v>6944</v>
      </c>
      <c r="I830" s="234">
        <v>47879.8</v>
      </c>
      <c r="J830" s="234">
        <v>0</v>
      </c>
      <c r="K830" s="234">
        <v>7.68</v>
      </c>
      <c r="L830" s="234">
        <v>0</v>
      </c>
      <c r="M830" s="85">
        <v>0</v>
      </c>
      <c r="N830" s="85">
        <v>0</v>
      </c>
      <c r="O830" s="234">
        <v>0</v>
      </c>
      <c r="P830" s="234">
        <v>1510.41</v>
      </c>
      <c r="Q830" s="234">
        <v>0</v>
      </c>
      <c r="R830" s="234">
        <v>4877</v>
      </c>
      <c r="S830" s="234">
        <v>41500.070000000007</v>
      </c>
      <c r="T830" s="227" t="s">
        <v>1581</v>
      </c>
      <c r="U830" s="496">
        <v>944</v>
      </c>
      <c r="V830" s="237" t="s">
        <v>672</v>
      </c>
      <c r="W830" s="1" t="s">
        <v>355</v>
      </c>
      <c r="X830" s="1" t="s">
        <v>869</v>
      </c>
      <c r="Y830" s="262">
        <v>3600800641921</v>
      </c>
      <c r="Z830" s="228" t="s">
        <v>1581</v>
      </c>
      <c r="AA830" s="54">
        <v>6387.41</v>
      </c>
      <c r="AB830" s="55">
        <v>3490</v>
      </c>
      <c r="AC830" s="56"/>
      <c r="AD830" s="175">
        <v>863</v>
      </c>
      <c r="AE830" s="175">
        <v>424</v>
      </c>
      <c r="AF830" s="55"/>
      <c r="AG830" s="55"/>
      <c r="AH830" s="55"/>
      <c r="AI830" s="55">
        <v>100</v>
      </c>
      <c r="AJ830" s="55"/>
      <c r="AK830" s="55"/>
      <c r="AL830" s="55"/>
      <c r="AM830" s="57"/>
      <c r="AN830" s="57"/>
      <c r="AO830" s="57"/>
      <c r="AP830" s="57"/>
      <c r="AQ830" s="58"/>
      <c r="AR830" s="58"/>
      <c r="AS830" s="57"/>
      <c r="AT830" s="57"/>
      <c r="AU830" s="57"/>
      <c r="AV830" s="147"/>
      <c r="AW830" s="57"/>
      <c r="AX830" s="57">
        <v>0</v>
      </c>
      <c r="AY830" s="58"/>
      <c r="AZ830" s="58">
        <v>1510.41</v>
      </c>
      <c r="BA830" s="74">
        <v>0</v>
      </c>
      <c r="BB830" s="58">
        <v>47887.48</v>
      </c>
      <c r="BC830" s="58">
        <v>41500.070000000007</v>
      </c>
      <c r="BD830" s="252"/>
      <c r="BE830" s="170">
        <v>945</v>
      </c>
      <c r="BF830" s="101" t="s">
        <v>7121</v>
      </c>
      <c r="BG830" s="158" t="s">
        <v>355</v>
      </c>
      <c r="BH830" s="92" t="s">
        <v>869</v>
      </c>
      <c r="BI830" s="58">
        <v>3490</v>
      </c>
      <c r="BJ830" s="58">
        <v>3490</v>
      </c>
      <c r="BK830" s="58">
        <v>0</v>
      </c>
      <c r="BL830" s="158"/>
      <c r="BM830" s="59"/>
      <c r="BN830" s="60"/>
      <c r="BO830" s="60"/>
      <c r="BP830" s="59"/>
      <c r="BQ830" s="369">
        <v>383</v>
      </c>
      <c r="BR830" s="380">
        <v>2</v>
      </c>
      <c r="BS830" s="381" t="s">
        <v>51</v>
      </c>
      <c r="BT830" s="383" t="s">
        <v>747</v>
      </c>
      <c r="BU830" s="383" t="s">
        <v>679</v>
      </c>
      <c r="BV830" s="383" t="s">
        <v>1581</v>
      </c>
      <c r="BW830" s="383" t="s">
        <v>680</v>
      </c>
      <c r="BX830" s="385" t="s">
        <v>7341</v>
      </c>
      <c r="BZ830" s="495">
        <v>281</v>
      </c>
      <c r="CA830" s="320" t="b">
        <f>EXACT(A830,CH830)</f>
        <v>1</v>
      </c>
      <c r="CB830" s="318" t="b">
        <f>EXACT(D830,CF830)</f>
        <v>1</v>
      </c>
      <c r="CC830" s="318" t="b">
        <f>EXACT(E830,CG830)</f>
        <v>1</v>
      </c>
      <c r="CD830" s="502">
        <f>+S829-BC829</f>
        <v>0</v>
      </c>
      <c r="CE830" s="51" t="s">
        <v>672</v>
      </c>
      <c r="CF830" s="157" t="s">
        <v>355</v>
      </c>
      <c r="CG830" s="103" t="s">
        <v>869</v>
      </c>
      <c r="CH830" s="275">
        <v>3600800641921</v>
      </c>
      <c r="CJ830" s="51"/>
      <c r="CM830" s="273"/>
      <c r="CO830" s="364"/>
    </row>
    <row r="831" spans="1:93">
      <c r="A831" s="452" t="s">
        <v>4572</v>
      </c>
      <c r="B831" s="83" t="s">
        <v>709</v>
      </c>
      <c r="C831" s="129" t="s">
        <v>686</v>
      </c>
      <c r="D831" s="158" t="s">
        <v>3042</v>
      </c>
      <c r="E831" s="92" t="s">
        <v>869</v>
      </c>
      <c r="F831" s="452" t="s">
        <v>4572</v>
      </c>
      <c r="G831" s="59" t="s">
        <v>1580</v>
      </c>
      <c r="H831" s="449" t="s">
        <v>3095</v>
      </c>
      <c r="I831" s="234">
        <v>39081.199999999997</v>
      </c>
      <c r="J831" s="234">
        <v>0</v>
      </c>
      <c r="K831" s="234">
        <v>93.98</v>
      </c>
      <c r="L831" s="234">
        <v>0</v>
      </c>
      <c r="M831" s="85">
        <v>1115</v>
      </c>
      <c r="N831" s="85">
        <v>0</v>
      </c>
      <c r="O831" s="234">
        <v>0</v>
      </c>
      <c r="P831" s="234">
        <v>0</v>
      </c>
      <c r="Q831" s="234">
        <v>0</v>
      </c>
      <c r="R831" s="234">
        <v>23387</v>
      </c>
      <c r="S831" s="234">
        <v>13300.440000000002</v>
      </c>
      <c r="T831" s="227" t="s">
        <v>1581</v>
      </c>
      <c r="U831" s="496">
        <v>1083</v>
      </c>
      <c r="V831" s="129" t="s">
        <v>686</v>
      </c>
      <c r="W831" s="158" t="s">
        <v>3042</v>
      </c>
      <c r="X831" s="92" t="s">
        <v>869</v>
      </c>
      <c r="Y831" s="263">
        <v>3600800641972</v>
      </c>
      <c r="Z831" s="228" t="s">
        <v>1581</v>
      </c>
      <c r="AA831" s="266">
        <v>26989.739999999998</v>
      </c>
      <c r="AB831" s="65">
        <v>22000</v>
      </c>
      <c r="AC831" s="65"/>
      <c r="AD831" s="65">
        <v>863</v>
      </c>
      <c r="AE831" s="65">
        <v>424</v>
      </c>
      <c r="AF831" s="65"/>
      <c r="AG831" s="65"/>
      <c r="AH831" s="65"/>
      <c r="AI831" s="65">
        <v>100</v>
      </c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148"/>
      <c r="AW831" s="65"/>
      <c r="AX831" s="65">
        <v>3602.74</v>
      </c>
      <c r="AY831" s="65"/>
      <c r="AZ831" s="65">
        <v>0</v>
      </c>
      <c r="BA831" s="57">
        <v>0</v>
      </c>
      <c r="BB831" s="65">
        <v>40290.18</v>
      </c>
      <c r="BC831" s="65">
        <v>13300.440000000002</v>
      </c>
      <c r="BD831" s="252"/>
      <c r="BE831" s="170">
        <v>1084</v>
      </c>
      <c r="BF831" s="163" t="s">
        <v>3148</v>
      </c>
      <c r="BG831" s="158" t="s">
        <v>3042</v>
      </c>
      <c r="BH831" s="92" t="s">
        <v>869</v>
      </c>
      <c r="BI831" s="65">
        <v>22000</v>
      </c>
      <c r="BJ831" s="57">
        <v>22000</v>
      </c>
      <c r="BK831" s="171">
        <v>0</v>
      </c>
      <c r="BL831" s="86"/>
      <c r="BM831" s="48"/>
      <c r="BN831" s="67"/>
      <c r="BO831" s="67"/>
      <c r="BP831" s="48"/>
      <c r="BQ831" s="368" t="s">
        <v>3219</v>
      </c>
      <c r="BR831" s="380" t="s">
        <v>705</v>
      </c>
      <c r="BS831" s="381" t="s">
        <v>51</v>
      </c>
      <c r="BT831" s="382" t="s">
        <v>747</v>
      </c>
      <c r="BU831" s="383" t="s">
        <v>679</v>
      </c>
      <c r="BV831" s="384" t="s">
        <v>1581</v>
      </c>
      <c r="BW831" s="384">
        <v>60160</v>
      </c>
      <c r="BX831" s="385" t="s">
        <v>3220</v>
      </c>
      <c r="BZ831" s="495">
        <v>1183</v>
      </c>
      <c r="CA831" s="320" t="b">
        <f>EXACT(A831,CH831)</f>
        <v>1</v>
      </c>
      <c r="CB831" s="318" t="b">
        <f>EXACT(D831,CF831)</f>
        <v>1</v>
      </c>
      <c r="CC831" s="318" t="b">
        <f>EXACT(E831,CG831)</f>
        <v>1</v>
      </c>
      <c r="CD831" s="502">
        <f>+S830-BC830</f>
        <v>0</v>
      </c>
      <c r="CE831" s="51" t="s">
        <v>686</v>
      </c>
      <c r="CF831" s="94" t="s">
        <v>3042</v>
      </c>
      <c r="CG831" s="99" t="s">
        <v>869</v>
      </c>
      <c r="CH831" s="311">
        <v>3600800641972</v>
      </c>
      <c r="CI831" s="51"/>
      <c r="CJ831" s="51"/>
      <c r="CM831" s="273"/>
      <c r="CO831" s="157"/>
    </row>
    <row r="832" spans="1:93">
      <c r="A832" s="452" t="s">
        <v>6089</v>
      </c>
      <c r="B832" s="83" t="s">
        <v>709</v>
      </c>
      <c r="C832" s="237" t="s">
        <v>686</v>
      </c>
      <c r="D832" s="86" t="s">
        <v>6088</v>
      </c>
      <c r="E832" s="92" t="s">
        <v>5206</v>
      </c>
      <c r="F832" s="452" t="s">
        <v>6089</v>
      </c>
      <c r="G832" s="59" t="s">
        <v>1580</v>
      </c>
      <c r="H832" s="283" t="s">
        <v>6284</v>
      </c>
      <c r="I832" s="244">
        <v>39706.1</v>
      </c>
      <c r="J832" s="310">
        <v>0</v>
      </c>
      <c r="K832" s="81">
        <v>20.25</v>
      </c>
      <c r="L832" s="81">
        <v>0</v>
      </c>
      <c r="M832" s="85">
        <v>0</v>
      </c>
      <c r="N832" s="81">
        <v>0</v>
      </c>
      <c r="O832" s="81">
        <v>0</v>
      </c>
      <c r="P832" s="85">
        <v>569.65</v>
      </c>
      <c r="Q832" s="81">
        <v>0</v>
      </c>
      <c r="R832" s="85">
        <v>30429</v>
      </c>
      <c r="S832" s="81">
        <v>8727.6999999999971</v>
      </c>
      <c r="T832" s="227" t="s">
        <v>1581</v>
      </c>
      <c r="U832" s="496">
        <v>408</v>
      </c>
      <c r="V832" s="237" t="s">
        <v>686</v>
      </c>
      <c r="W832" s="86" t="s">
        <v>6088</v>
      </c>
      <c r="X832" s="92" t="s">
        <v>5206</v>
      </c>
      <c r="Y832" s="261">
        <v>3600800642588</v>
      </c>
      <c r="Z832" s="228" t="s">
        <v>1581</v>
      </c>
      <c r="AA832" s="266">
        <v>30998.65</v>
      </c>
      <c r="AB832" s="65">
        <v>27855</v>
      </c>
      <c r="AC832" s="65"/>
      <c r="AD832" s="65">
        <v>1726</v>
      </c>
      <c r="AE832" s="65">
        <v>848</v>
      </c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148"/>
      <c r="AW832" s="65">
        <v>0</v>
      </c>
      <c r="AX832" s="65">
        <v>0</v>
      </c>
      <c r="AY832" s="65"/>
      <c r="AZ832" s="65">
        <v>569.65</v>
      </c>
      <c r="BA832" s="57">
        <v>0</v>
      </c>
      <c r="BB832" s="65">
        <v>39726.35</v>
      </c>
      <c r="BC832" s="65">
        <v>8727.6999999999971</v>
      </c>
      <c r="BD832" s="260"/>
      <c r="BE832" s="170">
        <v>409</v>
      </c>
      <c r="BF832" s="163" t="s">
        <v>6394</v>
      </c>
      <c r="BG832" s="86" t="s">
        <v>6088</v>
      </c>
      <c r="BH832" s="86" t="s">
        <v>5206</v>
      </c>
      <c r="BI832" s="171">
        <v>27855</v>
      </c>
      <c r="BJ832" s="172">
        <v>27855</v>
      </c>
      <c r="BK832" s="171">
        <v>0</v>
      </c>
      <c r="BL832" s="86"/>
      <c r="BM832" s="48"/>
      <c r="BN832" s="67"/>
      <c r="BO832" s="67"/>
      <c r="BP832" s="48"/>
      <c r="BQ832" s="368" t="s">
        <v>5680</v>
      </c>
      <c r="BR832" s="380" t="s">
        <v>727</v>
      </c>
      <c r="BS832" s="381" t="s">
        <v>709</v>
      </c>
      <c r="BT832" s="382" t="s">
        <v>45</v>
      </c>
      <c r="BU832" s="383" t="s">
        <v>1416</v>
      </c>
      <c r="BV832" s="384" t="s">
        <v>1581</v>
      </c>
      <c r="BW832" s="384">
        <v>60000</v>
      </c>
      <c r="BX832" s="385" t="s">
        <v>6459</v>
      </c>
      <c r="BZ832" s="475">
        <v>944</v>
      </c>
      <c r="CA832" s="320" t="b">
        <f>EXACT(A832,CH832)</f>
        <v>1</v>
      </c>
      <c r="CB832" s="318" t="b">
        <f>EXACT(D832,CF832)</f>
        <v>1</v>
      </c>
      <c r="CC832" s="318" t="b">
        <f>EXACT(E832,CG832)</f>
        <v>1</v>
      </c>
      <c r="CD832" s="502">
        <f>+S831-BC831</f>
        <v>0</v>
      </c>
      <c r="CE832" s="17" t="s">
        <v>686</v>
      </c>
      <c r="CF832" s="157" t="s">
        <v>6088</v>
      </c>
      <c r="CG832" s="99" t="s">
        <v>5206</v>
      </c>
      <c r="CH832" s="311">
        <v>3600800642588</v>
      </c>
      <c r="CM832" s="273"/>
      <c r="CO832" s="158"/>
    </row>
    <row r="833" spans="1:93">
      <c r="A833" s="452" t="s">
        <v>4884</v>
      </c>
      <c r="B833" s="83" t="s">
        <v>709</v>
      </c>
      <c r="C833" s="129" t="s">
        <v>672</v>
      </c>
      <c r="D833" s="158" t="s">
        <v>1403</v>
      </c>
      <c r="E833" s="92" t="s">
        <v>1404</v>
      </c>
      <c r="F833" s="452" t="s">
        <v>4884</v>
      </c>
      <c r="G833" s="59" t="s">
        <v>1580</v>
      </c>
      <c r="H833" s="449" t="s">
        <v>1802</v>
      </c>
      <c r="I833" s="234">
        <v>23472</v>
      </c>
      <c r="J833" s="234">
        <v>0</v>
      </c>
      <c r="K833" s="234">
        <v>238.35</v>
      </c>
      <c r="L833" s="234">
        <v>0</v>
      </c>
      <c r="M833" s="85">
        <v>4029</v>
      </c>
      <c r="N833" s="85">
        <v>0</v>
      </c>
      <c r="O833" s="234">
        <v>0</v>
      </c>
      <c r="P833" s="234">
        <v>0</v>
      </c>
      <c r="Q833" s="234">
        <v>0</v>
      </c>
      <c r="R833" s="234">
        <v>17432</v>
      </c>
      <c r="S833" s="234">
        <v>10307.349999999999</v>
      </c>
      <c r="T833" s="227" t="s">
        <v>1581</v>
      </c>
      <c r="U833" s="496">
        <v>409</v>
      </c>
      <c r="V833" s="129" t="s">
        <v>672</v>
      </c>
      <c r="W833" s="158" t="s">
        <v>1403</v>
      </c>
      <c r="X833" s="92" t="s">
        <v>1404</v>
      </c>
      <c r="Y833" s="262">
        <v>3600800652681</v>
      </c>
      <c r="Z833" s="228" t="s">
        <v>1581</v>
      </c>
      <c r="AA833" s="54">
        <v>17432</v>
      </c>
      <c r="AB833" s="55">
        <v>16145</v>
      </c>
      <c r="AC833" s="56"/>
      <c r="AD833" s="175">
        <v>863</v>
      </c>
      <c r="AE833" s="175">
        <v>424</v>
      </c>
      <c r="AF833" s="55"/>
      <c r="AG833" s="55"/>
      <c r="AH833" s="55"/>
      <c r="AI833" s="55"/>
      <c r="AJ833" s="55"/>
      <c r="AK833" s="55"/>
      <c r="AL833" s="55"/>
      <c r="AM833" s="57"/>
      <c r="AN833" s="57"/>
      <c r="AO833" s="57"/>
      <c r="AP833" s="57"/>
      <c r="AQ833" s="58"/>
      <c r="AR833" s="58"/>
      <c r="AS833" s="57"/>
      <c r="AT833" s="57"/>
      <c r="AU833" s="57"/>
      <c r="AV833" s="147"/>
      <c r="AW833" s="57"/>
      <c r="AX833" s="57">
        <v>0</v>
      </c>
      <c r="AY833" s="58"/>
      <c r="AZ833" s="58">
        <v>0</v>
      </c>
      <c r="BA833" s="74">
        <v>0</v>
      </c>
      <c r="BB833" s="58">
        <v>27739.35</v>
      </c>
      <c r="BC833" s="58">
        <v>10307.349999999999</v>
      </c>
      <c r="BD833" s="252"/>
      <c r="BE833" s="170">
        <v>410</v>
      </c>
      <c r="BF833" s="101" t="s">
        <v>548</v>
      </c>
      <c r="BG833" s="158" t="s">
        <v>1403</v>
      </c>
      <c r="BH833" s="92" t="s">
        <v>1404</v>
      </c>
      <c r="BI833" s="124">
        <v>16145</v>
      </c>
      <c r="BJ833" s="124">
        <v>16145</v>
      </c>
      <c r="BK833" s="124">
        <v>0</v>
      </c>
      <c r="BL833" s="158"/>
      <c r="BM833" s="59"/>
      <c r="BN833" s="60"/>
      <c r="BO833" s="60"/>
      <c r="BP833" s="48"/>
      <c r="BQ833" s="368" t="s">
        <v>1405</v>
      </c>
      <c r="BR833" s="380" t="s">
        <v>676</v>
      </c>
      <c r="BS833" s="381" t="s">
        <v>51</v>
      </c>
      <c r="BT833" s="382" t="s">
        <v>747</v>
      </c>
      <c r="BU833" s="383" t="s">
        <v>679</v>
      </c>
      <c r="BV833" s="384" t="s">
        <v>1581</v>
      </c>
      <c r="BW833" s="384" t="s">
        <v>680</v>
      </c>
      <c r="BX833" s="385" t="s">
        <v>43</v>
      </c>
      <c r="BY833" s="76"/>
      <c r="BZ833" s="475">
        <v>1082</v>
      </c>
      <c r="CA833" s="320" t="b">
        <f>EXACT(A833,CH833)</f>
        <v>1</v>
      </c>
      <c r="CB833" s="318" t="b">
        <f>EXACT(D833,CF833)</f>
        <v>1</v>
      </c>
      <c r="CC833" s="318" t="b">
        <f>EXACT(E833,CG833)</f>
        <v>1</v>
      </c>
      <c r="CD833" s="502">
        <f>+S832-BC832</f>
        <v>0</v>
      </c>
      <c r="CE833" s="17" t="s">
        <v>672</v>
      </c>
      <c r="CF833" s="17" t="s">
        <v>1403</v>
      </c>
      <c r="CG833" s="103" t="s">
        <v>1404</v>
      </c>
      <c r="CH833" s="275">
        <v>3600800652681</v>
      </c>
      <c r="CL833" s="51"/>
      <c r="CM833" s="273"/>
      <c r="CO833" s="158"/>
    </row>
    <row r="834" spans="1:93">
      <c r="A834" s="452" t="s">
        <v>4524</v>
      </c>
      <c r="B834" s="83" t="s">
        <v>709</v>
      </c>
      <c r="C834" s="129" t="s">
        <v>686</v>
      </c>
      <c r="D834" s="158" t="s">
        <v>568</v>
      </c>
      <c r="E834" s="92" t="s">
        <v>869</v>
      </c>
      <c r="F834" s="452" t="s">
        <v>4524</v>
      </c>
      <c r="G834" s="59" t="s">
        <v>1580</v>
      </c>
      <c r="H834" s="449" t="s">
        <v>626</v>
      </c>
      <c r="I834" s="234">
        <v>22832.6</v>
      </c>
      <c r="J834" s="234">
        <v>0</v>
      </c>
      <c r="K834" s="234">
        <v>0</v>
      </c>
      <c r="L834" s="234">
        <v>0</v>
      </c>
      <c r="M834" s="85">
        <v>2099</v>
      </c>
      <c r="N834" s="85">
        <v>0</v>
      </c>
      <c r="O834" s="234">
        <v>0</v>
      </c>
      <c r="P834" s="234">
        <v>0</v>
      </c>
      <c r="Q834" s="234">
        <v>0</v>
      </c>
      <c r="R834" s="234">
        <v>15201.5</v>
      </c>
      <c r="S834" s="234">
        <v>7928.73</v>
      </c>
      <c r="T834" s="227" t="s">
        <v>1581</v>
      </c>
      <c r="U834" s="496">
        <v>174</v>
      </c>
      <c r="V834" s="129" t="s">
        <v>686</v>
      </c>
      <c r="W834" s="158" t="s">
        <v>568</v>
      </c>
      <c r="X834" s="92" t="s">
        <v>869</v>
      </c>
      <c r="Y834" s="263">
        <v>3600800652702</v>
      </c>
      <c r="Z834" s="228" t="s">
        <v>1581</v>
      </c>
      <c r="AA834" s="266">
        <v>17002.87</v>
      </c>
      <c r="AB834" s="65">
        <v>6045</v>
      </c>
      <c r="AC834" s="65">
        <v>7869.5</v>
      </c>
      <c r="AD834" s="65">
        <v>863</v>
      </c>
      <c r="AE834" s="65">
        <v>424</v>
      </c>
      <c r="AF834" s="65"/>
      <c r="AG834" s="65"/>
      <c r="AH834" s="65"/>
      <c r="AI834" s="65">
        <v>0</v>
      </c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148"/>
      <c r="AW834" s="65"/>
      <c r="AX834" s="65">
        <v>1801.37</v>
      </c>
      <c r="AY834" s="65"/>
      <c r="AZ834" s="65">
        <v>0</v>
      </c>
      <c r="BA834" s="57">
        <v>0</v>
      </c>
      <c r="BB834" s="65">
        <v>24931.599999999999</v>
      </c>
      <c r="BC834" s="65">
        <v>7928.73</v>
      </c>
      <c r="BD834" s="252"/>
      <c r="BE834" s="170">
        <v>174</v>
      </c>
      <c r="BF834" s="163" t="s">
        <v>1867</v>
      </c>
      <c r="BG834" s="158" t="s">
        <v>568</v>
      </c>
      <c r="BH834" s="92" t="s">
        <v>869</v>
      </c>
      <c r="BI834" s="171">
        <v>6045</v>
      </c>
      <c r="BJ834" s="172">
        <v>6045</v>
      </c>
      <c r="BK834" s="171">
        <v>0</v>
      </c>
      <c r="BL834" s="86"/>
      <c r="BM834" s="48"/>
      <c r="BN834" s="67"/>
      <c r="BO834" s="67"/>
      <c r="BP834" s="48"/>
      <c r="BQ834" s="368" t="s">
        <v>847</v>
      </c>
      <c r="BR834" s="380" t="s">
        <v>705</v>
      </c>
      <c r="BS834" s="381" t="s">
        <v>709</v>
      </c>
      <c r="BT834" s="382" t="s">
        <v>747</v>
      </c>
      <c r="BU834" s="382" t="s">
        <v>679</v>
      </c>
      <c r="BV834" s="384" t="s">
        <v>1581</v>
      </c>
      <c r="BW834" s="384">
        <v>60160</v>
      </c>
      <c r="BX834" s="385" t="s">
        <v>848</v>
      </c>
      <c r="BZ834" s="495">
        <v>409</v>
      </c>
      <c r="CA834" s="320" t="b">
        <f>EXACT(A834,CH834)</f>
        <v>1</v>
      </c>
      <c r="CB834" s="318" t="b">
        <f>EXACT(D834,CF834)</f>
        <v>1</v>
      </c>
      <c r="CC834" s="318" t="b">
        <f>EXACT(E834,CG834)</f>
        <v>1</v>
      </c>
      <c r="CD834" s="502">
        <f>+S834-BC834</f>
        <v>0</v>
      </c>
      <c r="CE834" s="51" t="s">
        <v>686</v>
      </c>
      <c r="CF834" s="157" t="s">
        <v>568</v>
      </c>
      <c r="CG834" s="99" t="s">
        <v>869</v>
      </c>
      <c r="CH834" s="275">
        <v>3600800652702</v>
      </c>
      <c r="CI834" s="51"/>
      <c r="CM834" s="273"/>
      <c r="CO834" s="158"/>
    </row>
    <row r="835" spans="1:93">
      <c r="A835" s="452" t="s">
        <v>4334</v>
      </c>
      <c r="B835" s="83" t="s">
        <v>709</v>
      </c>
      <c r="C835" s="129" t="s">
        <v>672</v>
      </c>
      <c r="D835" s="158" t="s">
        <v>455</v>
      </c>
      <c r="E835" s="92" t="s">
        <v>456</v>
      </c>
      <c r="F835" s="452" t="s">
        <v>4334</v>
      </c>
      <c r="G835" s="59" t="s">
        <v>1580</v>
      </c>
      <c r="H835" s="449" t="s">
        <v>824</v>
      </c>
      <c r="I835" s="234">
        <v>26161.200000000001</v>
      </c>
      <c r="J835" s="234">
        <v>0</v>
      </c>
      <c r="K835" s="234">
        <v>157.58000000000001</v>
      </c>
      <c r="L835" s="234">
        <v>0</v>
      </c>
      <c r="M835" s="85">
        <v>2013</v>
      </c>
      <c r="N835" s="85">
        <v>0</v>
      </c>
      <c r="O835" s="234">
        <v>0</v>
      </c>
      <c r="P835" s="234">
        <v>0</v>
      </c>
      <c r="Q835" s="234">
        <v>0</v>
      </c>
      <c r="R835" s="234">
        <v>11562</v>
      </c>
      <c r="S835" s="234">
        <v>16769.780000000002</v>
      </c>
      <c r="T835" s="227" t="s">
        <v>1581</v>
      </c>
      <c r="U835" s="496">
        <v>39</v>
      </c>
      <c r="V835" s="129" t="s">
        <v>672</v>
      </c>
      <c r="W835" s="158" t="s">
        <v>455</v>
      </c>
      <c r="X835" s="92" t="s">
        <v>456</v>
      </c>
      <c r="Y835" s="263">
        <v>3600800652834</v>
      </c>
      <c r="Z835" s="228" t="s">
        <v>1581</v>
      </c>
      <c r="AA835" s="266">
        <v>11562</v>
      </c>
      <c r="AB835" s="65">
        <v>10175</v>
      </c>
      <c r="AC835" s="65"/>
      <c r="AD835" s="65">
        <v>863</v>
      </c>
      <c r="AE835" s="65">
        <v>424</v>
      </c>
      <c r="AF835" s="65"/>
      <c r="AG835" s="65"/>
      <c r="AH835" s="65"/>
      <c r="AI835" s="65">
        <v>100</v>
      </c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148"/>
      <c r="AW835" s="65"/>
      <c r="AX835" s="65">
        <v>0</v>
      </c>
      <c r="AY835" s="65"/>
      <c r="AZ835" s="65">
        <v>0</v>
      </c>
      <c r="BA835" s="57">
        <v>0</v>
      </c>
      <c r="BB835" s="65">
        <v>28331.780000000002</v>
      </c>
      <c r="BC835" s="65">
        <v>16769.780000000002</v>
      </c>
      <c r="BD835" s="252"/>
      <c r="BE835" s="170">
        <v>39</v>
      </c>
      <c r="BF835" s="163" t="s">
        <v>2948</v>
      </c>
      <c r="BG835" s="158" t="s">
        <v>455</v>
      </c>
      <c r="BH835" s="92" t="s">
        <v>456</v>
      </c>
      <c r="BI835" s="171">
        <v>10175</v>
      </c>
      <c r="BJ835" s="172">
        <v>10175</v>
      </c>
      <c r="BK835" s="171">
        <v>0</v>
      </c>
      <c r="BL835" s="86"/>
      <c r="BM835" s="48"/>
      <c r="BN835" s="67"/>
      <c r="BO835" s="67"/>
      <c r="BP835" s="59"/>
      <c r="BQ835" s="370">
        <v>283</v>
      </c>
      <c r="BR835" s="387">
        <v>1</v>
      </c>
      <c r="BS835" s="381" t="s">
        <v>709</v>
      </c>
      <c r="BT835" s="388" t="s">
        <v>747</v>
      </c>
      <c r="BU835" s="388" t="s">
        <v>679</v>
      </c>
      <c r="BV835" s="388" t="s">
        <v>1581</v>
      </c>
      <c r="BW835" s="389">
        <v>60160</v>
      </c>
      <c r="BX835" s="389"/>
      <c r="BZ835" s="475">
        <v>410</v>
      </c>
      <c r="CA835" s="320" t="b">
        <f>EXACT(A835,CH835)</f>
        <v>1</v>
      </c>
      <c r="CB835" s="318" t="b">
        <f>EXACT(D835,CF835)</f>
        <v>1</v>
      </c>
      <c r="CC835" s="318" t="b">
        <f>EXACT(E835,CG835)</f>
        <v>1</v>
      </c>
      <c r="CD835" s="502">
        <f>+S835-BC835</f>
        <v>0</v>
      </c>
      <c r="CE835" s="17" t="s">
        <v>672</v>
      </c>
      <c r="CF835" s="17" t="s">
        <v>455</v>
      </c>
      <c r="CG835" s="103" t="s">
        <v>456</v>
      </c>
      <c r="CH835" s="275">
        <v>3600800652834</v>
      </c>
      <c r="CI835" s="51"/>
      <c r="CJ835" s="51"/>
      <c r="CL835" s="51"/>
      <c r="CM835" s="273"/>
      <c r="CO835" s="158"/>
    </row>
    <row r="836" spans="1:93">
      <c r="A836" s="452" t="s">
        <v>4623</v>
      </c>
      <c r="B836" s="83" t="s">
        <v>709</v>
      </c>
      <c r="C836" s="129" t="s">
        <v>686</v>
      </c>
      <c r="D836" s="158" t="s">
        <v>504</v>
      </c>
      <c r="E836" s="92" t="s">
        <v>456</v>
      </c>
      <c r="F836" s="452" t="s">
        <v>4623</v>
      </c>
      <c r="G836" s="59" t="s">
        <v>1580</v>
      </c>
      <c r="H836" s="449" t="s">
        <v>1029</v>
      </c>
      <c r="I836" s="234">
        <v>24148.799999999999</v>
      </c>
      <c r="J836" s="234">
        <v>0</v>
      </c>
      <c r="K836" s="234">
        <v>100.2</v>
      </c>
      <c r="L836" s="234">
        <v>0</v>
      </c>
      <c r="M836" s="85">
        <v>1941</v>
      </c>
      <c r="N836" s="85">
        <v>0</v>
      </c>
      <c r="O836" s="234">
        <v>0</v>
      </c>
      <c r="P836" s="234">
        <v>0</v>
      </c>
      <c r="Q836" s="234">
        <v>0</v>
      </c>
      <c r="R836" s="234">
        <v>7762</v>
      </c>
      <c r="S836" s="234">
        <v>18428</v>
      </c>
      <c r="T836" s="227" t="s">
        <v>1581</v>
      </c>
      <c r="U836" s="496">
        <v>1032</v>
      </c>
      <c r="V836" s="129" t="s">
        <v>686</v>
      </c>
      <c r="W836" s="158" t="s">
        <v>504</v>
      </c>
      <c r="X836" s="92" t="s">
        <v>456</v>
      </c>
      <c r="Y836" s="262">
        <v>3600800652842</v>
      </c>
      <c r="Z836" s="228" t="s">
        <v>1581</v>
      </c>
      <c r="AA836" s="55">
        <v>7762</v>
      </c>
      <c r="AB836" s="55">
        <v>6275</v>
      </c>
      <c r="AC836" s="59"/>
      <c r="AD836" s="175">
        <v>863</v>
      </c>
      <c r="AE836" s="175">
        <v>424</v>
      </c>
      <c r="AF836" s="59"/>
      <c r="AG836" s="59"/>
      <c r="AH836" s="59"/>
      <c r="AI836" s="59">
        <v>200</v>
      </c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148"/>
      <c r="AW836" s="59"/>
      <c r="AX836" s="59">
        <v>0</v>
      </c>
      <c r="AY836" s="59"/>
      <c r="AZ836" s="59">
        <v>0</v>
      </c>
      <c r="BA836" s="59">
        <v>0</v>
      </c>
      <c r="BB836" s="59">
        <v>26190</v>
      </c>
      <c r="BC836" s="59">
        <v>18428</v>
      </c>
      <c r="BD836" s="252"/>
      <c r="BE836" s="170">
        <v>1033</v>
      </c>
      <c r="BF836" s="282" t="s">
        <v>2311</v>
      </c>
      <c r="BG836" s="158" t="s">
        <v>504</v>
      </c>
      <c r="BH836" s="92" t="s">
        <v>456</v>
      </c>
      <c r="BI836" s="59">
        <v>6275</v>
      </c>
      <c r="BJ836" s="59">
        <v>6275</v>
      </c>
      <c r="BK836" s="121">
        <v>0</v>
      </c>
      <c r="BL836" s="158"/>
      <c r="BM836" s="59"/>
      <c r="BN836" s="59"/>
      <c r="BO836" s="59"/>
      <c r="BP836" s="59"/>
      <c r="BQ836" s="370">
        <v>283</v>
      </c>
      <c r="BR836" s="387" t="s">
        <v>676</v>
      </c>
      <c r="BS836" s="381" t="s">
        <v>709</v>
      </c>
      <c r="BT836" s="388" t="s">
        <v>1484</v>
      </c>
      <c r="BU836" s="388" t="s">
        <v>679</v>
      </c>
      <c r="BV836" s="388" t="s">
        <v>1581</v>
      </c>
      <c r="BW836" s="389">
        <v>60160</v>
      </c>
      <c r="BX836" s="389" t="s">
        <v>1485</v>
      </c>
      <c r="BY836" s="61"/>
      <c r="BZ836" s="475">
        <v>174</v>
      </c>
      <c r="CA836" s="320" t="b">
        <f>EXACT(A836,CH836)</f>
        <v>1</v>
      </c>
      <c r="CB836" s="318" t="b">
        <f>EXACT(D836,CF836)</f>
        <v>1</v>
      </c>
      <c r="CC836" s="318" t="b">
        <f>EXACT(E836,CG836)</f>
        <v>1</v>
      </c>
      <c r="CD836" s="502">
        <f>+S835-BC835</f>
        <v>0</v>
      </c>
      <c r="CE836" s="51" t="s">
        <v>686</v>
      </c>
      <c r="CF836" s="157" t="s">
        <v>504</v>
      </c>
      <c r="CG836" s="99" t="s">
        <v>456</v>
      </c>
      <c r="CH836" s="311">
        <v>3600800652842</v>
      </c>
      <c r="CJ836" s="51"/>
      <c r="CL836" s="51"/>
      <c r="CM836" s="273"/>
      <c r="CO836" s="157"/>
    </row>
    <row r="837" spans="1:93">
      <c r="A837" s="452" t="s">
        <v>4777</v>
      </c>
      <c r="B837" s="83" t="s">
        <v>709</v>
      </c>
      <c r="C837" s="129" t="s">
        <v>672</v>
      </c>
      <c r="D837" s="158" t="s">
        <v>493</v>
      </c>
      <c r="E837" s="92" t="s">
        <v>473</v>
      </c>
      <c r="F837" s="452" t="s">
        <v>4777</v>
      </c>
      <c r="G837" s="59" t="s">
        <v>1580</v>
      </c>
      <c r="H837" s="449" t="s">
        <v>975</v>
      </c>
      <c r="I837" s="234">
        <v>25529</v>
      </c>
      <c r="J837" s="234">
        <v>0</v>
      </c>
      <c r="K837" s="234">
        <v>312.55</v>
      </c>
      <c r="L837" s="234">
        <v>0</v>
      </c>
      <c r="M837" s="85">
        <v>5823</v>
      </c>
      <c r="N837" s="85">
        <v>0</v>
      </c>
      <c r="O837" s="234">
        <v>0</v>
      </c>
      <c r="P837" s="234">
        <v>0</v>
      </c>
      <c r="Q837" s="234">
        <v>0</v>
      </c>
      <c r="R837" s="234">
        <v>3927</v>
      </c>
      <c r="S837" s="234">
        <v>27737.55</v>
      </c>
      <c r="T837" s="227" t="s">
        <v>1581</v>
      </c>
      <c r="U837" s="496">
        <v>784</v>
      </c>
      <c r="V837" s="129" t="s">
        <v>672</v>
      </c>
      <c r="W837" s="158" t="s">
        <v>493</v>
      </c>
      <c r="X837" s="92" t="s">
        <v>473</v>
      </c>
      <c r="Y837" s="261">
        <v>3600800652982</v>
      </c>
      <c r="Z837" s="228" t="s">
        <v>1581</v>
      </c>
      <c r="AA837" s="266">
        <v>3927</v>
      </c>
      <c r="AB837" s="66">
        <v>2640</v>
      </c>
      <c r="AC837" s="65"/>
      <c r="AD837" s="148">
        <v>863</v>
      </c>
      <c r="AE837" s="65">
        <v>424</v>
      </c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148"/>
      <c r="AW837" s="65"/>
      <c r="AX837" s="65">
        <v>0</v>
      </c>
      <c r="AY837" s="65"/>
      <c r="AZ837" s="65">
        <v>0</v>
      </c>
      <c r="BA837" s="57">
        <v>0</v>
      </c>
      <c r="BB837" s="65">
        <v>31664.55</v>
      </c>
      <c r="BC837" s="65">
        <v>27737.55</v>
      </c>
      <c r="BD837" s="252"/>
      <c r="BE837" s="170">
        <v>785</v>
      </c>
      <c r="BF837" s="163" t="s">
        <v>2255</v>
      </c>
      <c r="BG837" s="158" t="s">
        <v>493</v>
      </c>
      <c r="BH837" s="92" t="s">
        <v>473</v>
      </c>
      <c r="BI837" s="65">
        <v>2640</v>
      </c>
      <c r="BJ837" s="57">
        <v>2640</v>
      </c>
      <c r="BK837" s="171">
        <v>0</v>
      </c>
      <c r="BL837" s="158"/>
      <c r="BM837" s="48"/>
      <c r="BN837" s="67"/>
      <c r="BO837" s="67"/>
      <c r="BP837" s="59"/>
      <c r="BQ837" s="369" t="s">
        <v>1529</v>
      </c>
      <c r="BR837" s="380" t="s">
        <v>705</v>
      </c>
      <c r="BS837" s="381" t="s">
        <v>709</v>
      </c>
      <c r="BT837" s="383" t="s">
        <v>747</v>
      </c>
      <c r="BU837" s="383" t="s">
        <v>679</v>
      </c>
      <c r="BV837" s="383" t="s">
        <v>1581</v>
      </c>
      <c r="BW837" s="383">
        <v>60160</v>
      </c>
      <c r="BX837" s="385"/>
      <c r="BY837" s="51"/>
      <c r="BZ837" s="495">
        <v>39</v>
      </c>
      <c r="CA837" s="320" t="b">
        <f>EXACT(A837,CH837)</f>
        <v>1</v>
      </c>
      <c r="CB837" s="318" t="b">
        <f>EXACT(D837,CF837)</f>
        <v>1</v>
      </c>
      <c r="CC837" s="318" t="b">
        <f>EXACT(E837,CG837)</f>
        <v>1</v>
      </c>
      <c r="CD837" s="502">
        <f>+S836-BC836</f>
        <v>0</v>
      </c>
      <c r="CE837" s="17" t="s">
        <v>672</v>
      </c>
      <c r="CF837" s="157" t="s">
        <v>493</v>
      </c>
      <c r="CG837" s="103" t="s">
        <v>473</v>
      </c>
      <c r="CH837" s="275">
        <v>3600800652982</v>
      </c>
      <c r="CI837" s="51"/>
      <c r="CM837" s="273"/>
      <c r="CO837" s="158"/>
    </row>
    <row r="838" spans="1:93">
      <c r="A838" s="452" t="s">
        <v>4890</v>
      </c>
      <c r="B838" s="83" t="s">
        <v>709</v>
      </c>
      <c r="C838" s="129" t="s">
        <v>672</v>
      </c>
      <c r="D838" s="158" t="s">
        <v>415</v>
      </c>
      <c r="E838" s="92" t="s">
        <v>1250</v>
      </c>
      <c r="F838" s="452" t="s">
        <v>4890</v>
      </c>
      <c r="G838" s="59" t="s">
        <v>1580</v>
      </c>
      <c r="H838" s="449" t="s">
        <v>2775</v>
      </c>
      <c r="I838" s="234">
        <v>42982.8</v>
      </c>
      <c r="J838" s="234">
        <v>0</v>
      </c>
      <c r="K838" s="234">
        <v>107.4</v>
      </c>
      <c r="L838" s="234">
        <v>0</v>
      </c>
      <c r="M838" s="85">
        <v>1150</v>
      </c>
      <c r="N838" s="85">
        <v>0</v>
      </c>
      <c r="O838" s="234">
        <v>0</v>
      </c>
      <c r="P838" s="234">
        <v>965.68</v>
      </c>
      <c r="Q838" s="234">
        <v>0</v>
      </c>
      <c r="R838" s="234">
        <v>31137</v>
      </c>
      <c r="S838" s="234">
        <v>12137.520000000004</v>
      </c>
      <c r="T838" s="227" t="s">
        <v>1581</v>
      </c>
      <c r="U838" s="496">
        <v>420</v>
      </c>
      <c r="V838" s="129" t="s">
        <v>672</v>
      </c>
      <c r="W838" s="158" t="s">
        <v>415</v>
      </c>
      <c r="X838" s="92" t="s">
        <v>1250</v>
      </c>
      <c r="Y838" s="262">
        <v>3600800653644</v>
      </c>
      <c r="Z838" s="228" t="s">
        <v>1581</v>
      </c>
      <c r="AA838" s="266">
        <v>32102.68</v>
      </c>
      <c r="AB838" s="66">
        <v>29650</v>
      </c>
      <c r="AC838" s="65"/>
      <c r="AD838" s="266">
        <v>863</v>
      </c>
      <c r="AE838" s="266">
        <v>424</v>
      </c>
      <c r="AF838" s="65">
        <v>0</v>
      </c>
      <c r="AG838" s="65"/>
      <c r="AH838" s="65"/>
      <c r="AI838" s="65">
        <v>200</v>
      </c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148"/>
      <c r="AW838" s="65"/>
      <c r="AX838" s="65">
        <v>0</v>
      </c>
      <c r="AY838" s="66"/>
      <c r="AZ838" s="66">
        <v>965.68</v>
      </c>
      <c r="BA838" s="74">
        <v>0</v>
      </c>
      <c r="BB838" s="66">
        <v>44240.200000000004</v>
      </c>
      <c r="BC838" s="66">
        <v>12137.520000000004</v>
      </c>
      <c r="BD838" s="252"/>
      <c r="BE838" s="170">
        <v>421</v>
      </c>
      <c r="BF838" s="101" t="s">
        <v>2814</v>
      </c>
      <c r="BG838" s="158" t="s">
        <v>415</v>
      </c>
      <c r="BH838" s="92" t="s">
        <v>1250</v>
      </c>
      <c r="BI838" s="169">
        <v>29650</v>
      </c>
      <c r="BJ838" s="124">
        <v>29650</v>
      </c>
      <c r="BK838" s="124">
        <v>0</v>
      </c>
      <c r="BL838" s="158"/>
      <c r="BM838" s="48"/>
      <c r="BN838" s="67"/>
      <c r="BO838" s="67"/>
      <c r="BP838" s="59"/>
      <c r="BQ838" s="369" t="s">
        <v>2904</v>
      </c>
      <c r="BR838" s="380" t="s">
        <v>705</v>
      </c>
      <c r="BS838" s="381" t="s">
        <v>709</v>
      </c>
      <c r="BT838" s="382" t="s">
        <v>747</v>
      </c>
      <c r="BU838" s="383" t="s">
        <v>679</v>
      </c>
      <c r="BV838" s="383" t="s">
        <v>1581</v>
      </c>
      <c r="BW838" s="383">
        <v>60160</v>
      </c>
      <c r="BX838" s="385" t="s">
        <v>2905</v>
      </c>
      <c r="BY838" s="76"/>
      <c r="BZ838" s="475">
        <v>1032</v>
      </c>
      <c r="CA838" s="320" t="b">
        <f>EXACT(A838,CH838)</f>
        <v>1</v>
      </c>
      <c r="CB838" s="318" t="b">
        <f>EXACT(D838,CF838)</f>
        <v>1</v>
      </c>
      <c r="CC838" s="318" t="b">
        <f>EXACT(E838,CG838)</f>
        <v>1</v>
      </c>
      <c r="CD838" s="502">
        <f>+S837-BC837</f>
        <v>0</v>
      </c>
      <c r="CE838" s="51" t="s">
        <v>672</v>
      </c>
      <c r="CF838" s="157" t="s">
        <v>415</v>
      </c>
      <c r="CG838" s="103" t="s">
        <v>1250</v>
      </c>
      <c r="CH838" s="275">
        <v>3600800653644</v>
      </c>
      <c r="CJ838" s="51"/>
      <c r="CL838" s="51"/>
      <c r="CM838" s="273"/>
      <c r="CO838" s="157"/>
    </row>
    <row r="839" spans="1:93">
      <c r="A839" s="452" t="s">
        <v>4331</v>
      </c>
      <c r="B839" s="83" t="s">
        <v>709</v>
      </c>
      <c r="C839" s="129" t="s">
        <v>672</v>
      </c>
      <c r="D839" s="158" t="s">
        <v>2366</v>
      </c>
      <c r="E839" s="92" t="s">
        <v>1250</v>
      </c>
      <c r="F839" s="452" t="s">
        <v>4331</v>
      </c>
      <c r="G839" s="59" t="s">
        <v>1580</v>
      </c>
      <c r="H839" s="449" t="s">
        <v>2492</v>
      </c>
      <c r="I839" s="234">
        <v>27571.200000000001</v>
      </c>
      <c r="J839" s="234">
        <v>0</v>
      </c>
      <c r="K839" s="234">
        <v>0</v>
      </c>
      <c r="L839" s="234">
        <v>0</v>
      </c>
      <c r="M839" s="85">
        <v>868</v>
      </c>
      <c r="N839" s="85">
        <v>0</v>
      </c>
      <c r="O839" s="234">
        <v>0</v>
      </c>
      <c r="P839" s="234">
        <v>0</v>
      </c>
      <c r="Q839" s="234">
        <v>0</v>
      </c>
      <c r="R839" s="234">
        <v>23400</v>
      </c>
      <c r="S839" s="234">
        <v>2344.880000000001</v>
      </c>
      <c r="T839" s="227" t="s">
        <v>1581</v>
      </c>
      <c r="U839" s="496">
        <v>34</v>
      </c>
      <c r="V839" s="129" t="s">
        <v>672</v>
      </c>
      <c r="W839" s="158" t="s">
        <v>2366</v>
      </c>
      <c r="X839" s="92" t="s">
        <v>1250</v>
      </c>
      <c r="Y839" s="262">
        <v>3600800657283</v>
      </c>
      <c r="Z839" s="228" t="s">
        <v>1581</v>
      </c>
      <c r="AA839" s="266">
        <v>26094.32</v>
      </c>
      <c r="AB839" s="66">
        <v>23400</v>
      </c>
      <c r="AC839" s="65"/>
      <c r="AD839" s="266"/>
      <c r="AE839" s="266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148"/>
      <c r="AW839" s="65"/>
      <c r="AX839" s="65">
        <v>2694.32</v>
      </c>
      <c r="AY839" s="65"/>
      <c r="AZ839" s="66">
        <v>0</v>
      </c>
      <c r="BA839" s="74">
        <v>0</v>
      </c>
      <c r="BB839" s="66">
        <v>28439.200000000001</v>
      </c>
      <c r="BC839" s="66">
        <v>2344.880000000001</v>
      </c>
      <c r="BD839" s="252"/>
      <c r="BE839" s="170">
        <v>34</v>
      </c>
      <c r="BF839" s="101" t="s">
        <v>2408</v>
      </c>
      <c r="BG839" s="158" t="s">
        <v>2366</v>
      </c>
      <c r="BH839" s="92" t="s">
        <v>1250</v>
      </c>
      <c r="BI839" s="169">
        <v>23400</v>
      </c>
      <c r="BJ839" s="124">
        <v>23400</v>
      </c>
      <c r="BK839" s="124">
        <v>0</v>
      </c>
      <c r="BL839" s="158"/>
      <c r="BM839" s="48"/>
      <c r="BN839" s="67"/>
      <c r="BO839" s="67"/>
      <c r="BP839" s="59"/>
      <c r="BQ839" s="369" t="s">
        <v>2446</v>
      </c>
      <c r="BR839" s="380" t="s">
        <v>689</v>
      </c>
      <c r="BS839" s="381" t="s">
        <v>4233</v>
      </c>
      <c r="BT839" s="382" t="s">
        <v>2008</v>
      </c>
      <c r="BU839" s="383" t="s">
        <v>679</v>
      </c>
      <c r="BV839" s="383" t="s">
        <v>1581</v>
      </c>
      <c r="BW839" s="383">
        <v>60160</v>
      </c>
      <c r="BX839" s="385" t="s">
        <v>2447</v>
      </c>
      <c r="BY839" s="51"/>
      <c r="BZ839" s="475">
        <v>784</v>
      </c>
      <c r="CA839" s="320" t="b">
        <f>EXACT(A839,CH839)</f>
        <v>1</v>
      </c>
      <c r="CB839" s="318" t="b">
        <f>EXACT(D839,CF839)</f>
        <v>1</v>
      </c>
      <c r="CC839" s="318" t="b">
        <f>EXACT(E839,CG839)</f>
        <v>1</v>
      </c>
      <c r="CD839" s="502">
        <f>+S839-BC839</f>
        <v>0</v>
      </c>
      <c r="CE839" s="17" t="s">
        <v>672</v>
      </c>
      <c r="CF839" s="94" t="s">
        <v>2366</v>
      </c>
      <c r="CG839" s="99" t="s">
        <v>1250</v>
      </c>
      <c r="CH839" s="311">
        <v>3600800657283</v>
      </c>
      <c r="CM839" s="273"/>
      <c r="CO839" s="157"/>
    </row>
    <row r="840" spans="1:93">
      <c r="A840" s="451" t="s">
        <v>5431</v>
      </c>
      <c r="B840" s="83" t="s">
        <v>709</v>
      </c>
      <c r="C840" s="129" t="s">
        <v>686</v>
      </c>
      <c r="D840" s="158" t="s">
        <v>5429</v>
      </c>
      <c r="E840" s="92" t="s">
        <v>5430</v>
      </c>
      <c r="F840" s="451" t="s">
        <v>5431</v>
      </c>
      <c r="G840" s="59" t="s">
        <v>1580</v>
      </c>
      <c r="H840" s="449" t="s">
        <v>5432</v>
      </c>
      <c r="I840" s="234">
        <v>36149.980000000003</v>
      </c>
      <c r="J840" s="234">
        <v>0</v>
      </c>
      <c r="K840" s="234">
        <v>9.5299999999999994</v>
      </c>
      <c r="L840" s="234">
        <v>0</v>
      </c>
      <c r="M840" s="85">
        <v>0</v>
      </c>
      <c r="N840" s="85">
        <v>0</v>
      </c>
      <c r="O840" s="234">
        <v>0</v>
      </c>
      <c r="P840" s="234">
        <v>0</v>
      </c>
      <c r="Q840" s="234">
        <v>0</v>
      </c>
      <c r="R840" s="234">
        <v>20584</v>
      </c>
      <c r="S840" s="234">
        <v>15575.510000000002</v>
      </c>
      <c r="T840" s="227" t="s">
        <v>1581</v>
      </c>
      <c r="U840" s="496">
        <v>960</v>
      </c>
      <c r="V840" s="129" t="s">
        <v>686</v>
      </c>
      <c r="W840" s="158" t="s">
        <v>5429</v>
      </c>
      <c r="X840" s="92" t="s">
        <v>5430</v>
      </c>
      <c r="Y840" s="262">
        <v>3600800658778</v>
      </c>
      <c r="Z840" s="228" t="s">
        <v>1581</v>
      </c>
      <c r="AA840" s="54">
        <v>20584</v>
      </c>
      <c r="AB840" s="55">
        <v>18800</v>
      </c>
      <c r="AC840" s="56"/>
      <c r="AD840" s="175">
        <v>863</v>
      </c>
      <c r="AE840" s="175">
        <v>424</v>
      </c>
      <c r="AF840" s="55">
        <v>297</v>
      </c>
      <c r="AG840" s="55"/>
      <c r="AH840" s="55"/>
      <c r="AI840" s="55">
        <v>200</v>
      </c>
      <c r="AJ840" s="55"/>
      <c r="AK840" s="55"/>
      <c r="AL840" s="55"/>
      <c r="AM840" s="57"/>
      <c r="AN840" s="57"/>
      <c r="AO840" s="57"/>
      <c r="AP840" s="57"/>
      <c r="AQ840" s="58"/>
      <c r="AR840" s="58"/>
      <c r="AS840" s="57"/>
      <c r="AT840" s="57"/>
      <c r="AU840" s="57"/>
      <c r="AV840" s="147"/>
      <c r="AW840" s="57"/>
      <c r="AX840" s="57">
        <v>0</v>
      </c>
      <c r="AY840" s="58"/>
      <c r="AZ840" s="58">
        <v>0</v>
      </c>
      <c r="BA840" s="74">
        <v>0</v>
      </c>
      <c r="BB840" s="58">
        <v>36159.51</v>
      </c>
      <c r="BC840" s="58">
        <v>15575.510000000002</v>
      </c>
      <c r="BD840" s="252"/>
      <c r="BE840" s="170">
        <v>961</v>
      </c>
      <c r="BF840" s="101" t="s">
        <v>5624</v>
      </c>
      <c r="BG840" s="158" t="s">
        <v>5429</v>
      </c>
      <c r="BH840" s="92" t="s">
        <v>5430</v>
      </c>
      <c r="BI840" s="124">
        <v>18800</v>
      </c>
      <c r="BJ840" s="124">
        <v>18800</v>
      </c>
      <c r="BK840" s="124">
        <v>0</v>
      </c>
      <c r="BL840" s="158"/>
      <c r="BM840" s="59"/>
      <c r="BN840" s="60"/>
      <c r="BO840" s="60"/>
      <c r="BP840" s="48"/>
      <c r="BQ840" s="368" t="s">
        <v>5802</v>
      </c>
      <c r="BR840" s="380" t="s">
        <v>689</v>
      </c>
      <c r="BS840" s="381" t="s">
        <v>709</v>
      </c>
      <c r="BT840" s="382" t="s">
        <v>747</v>
      </c>
      <c r="BU840" s="383" t="s">
        <v>679</v>
      </c>
      <c r="BV840" s="384" t="s">
        <v>1581</v>
      </c>
      <c r="BW840" s="384">
        <v>60160</v>
      </c>
      <c r="BX840" s="385" t="s">
        <v>5803</v>
      </c>
      <c r="BY840" s="1"/>
      <c r="BZ840" s="495">
        <v>421</v>
      </c>
      <c r="CA840" s="320" t="b">
        <f>EXACT(A840,CH840)</f>
        <v>1</v>
      </c>
      <c r="CB840" s="318" t="b">
        <f>EXACT(D840,CF840)</f>
        <v>1</v>
      </c>
      <c r="CC840" s="318" t="b">
        <f>EXACT(E840,CG840)</f>
        <v>1</v>
      </c>
      <c r="CD840" s="502">
        <f>+S839-BC839</f>
        <v>0</v>
      </c>
      <c r="CE840" s="51" t="s">
        <v>686</v>
      </c>
      <c r="CF840" s="17" t="s">
        <v>5429</v>
      </c>
      <c r="CG840" s="103" t="s">
        <v>5430</v>
      </c>
      <c r="CH840" s="275">
        <v>3600800658778</v>
      </c>
      <c r="CM840" s="273"/>
      <c r="CO840" s="157"/>
    </row>
    <row r="841" spans="1:93">
      <c r="A841" s="452" t="s">
        <v>7484</v>
      </c>
      <c r="B841" s="83" t="s">
        <v>709</v>
      </c>
      <c r="C841" s="86" t="s">
        <v>695</v>
      </c>
      <c r="D841" s="86" t="s">
        <v>6804</v>
      </c>
      <c r="E841" s="86" t="s">
        <v>1250</v>
      </c>
      <c r="F841" s="452" t="s">
        <v>7484</v>
      </c>
      <c r="G841" s="59" t="s">
        <v>1580</v>
      </c>
      <c r="H841" s="449" t="s">
        <v>6934</v>
      </c>
      <c r="I841" s="234">
        <v>35989.68</v>
      </c>
      <c r="J841" s="234">
        <v>0</v>
      </c>
      <c r="K841" s="234">
        <v>0</v>
      </c>
      <c r="L841" s="234">
        <v>0</v>
      </c>
      <c r="M841" s="85">
        <v>0</v>
      </c>
      <c r="N841" s="85">
        <v>0</v>
      </c>
      <c r="O841" s="234">
        <v>0</v>
      </c>
      <c r="P841" s="234">
        <v>91.15</v>
      </c>
      <c r="Q841" s="234">
        <v>0</v>
      </c>
      <c r="R841" s="234">
        <v>9558</v>
      </c>
      <c r="S841" s="234">
        <v>26340.53</v>
      </c>
      <c r="T841" s="227" t="s">
        <v>1581</v>
      </c>
      <c r="U841" s="496">
        <v>853</v>
      </c>
      <c r="V841" s="86" t="s">
        <v>695</v>
      </c>
      <c r="W841" s="86" t="s">
        <v>6804</v>
      </c>
      <c r="X841" s="422" t="s">
        <v>1250</v>
      </c>
      <c r="Y841" s="262">
        <v>3600800659341</v>
      </c>
      <c r="Z841" s="228" t="s">
        <v>1581</v>
      </c>
      <c r="AA841" s="55">
        <v>9649.15</v>
      </c>
      <c r="AB841" s="55">
        <v>8695</v>
      </c>
      <c r="AC841" s="59"/>
      <c r="AD841" s="175">
        <v>863</v>
      </c>
      <c r="AE841" s="175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148"/>
      <c r="AW841" s="59"/>
      <c r="AX841" s="59">
        <v>0</v>
      </c>
      <c r="AY841" s="59"/>
      <c r="AZ841" s="59">
        <v>91.15</v>
      </c>
      <c r="BA841" s="59">
        <v>0</v>
      </c>
      <c r="BB841" s="59">
        <v>35989.68</v>
      </c>
      <c r="BC841" s="59">
        <v>26340.53</v>
      </c>
      <c r="BD841" s="252"/>
      <c r="BE841" s="170">
        <v>854</v>
      </c>
      <c r="BF841" s="282" t="s">
        <v>7105</v>
      </c>
      <c r="BG841" s="158" t="s">
        <v>6804</v>
      </c>
      <c r="BH841" s="92" t="s">
        <v>1250</v>
      </c>
      <c r="BI841" s="59">
        <v>8695</v>
      </c>
      <c r="BJ841" s="59">
        <v>8695</v>
      </c>
      <c r="BK841" s="59">
        <v>0</v>
      </c>
      <c r="BL841" s="456"/>
      <c r="BM841" s="59"/>
      <c r="BN841" s="59"/>
      <c r="BO841" s="59"/>
      <c r="BP841" s="59"/>
      <c r="BQ841" s="369">
        <v>340</v>
      </c>
      <c r="BR841" s="380" t="s">
        <v>733</v>
      </c>
      <c r="BS841" s="381" t="s">
        <v>709</v>
      </c>
      <c r="BT841" s="382" t="s">
        <v>747</v>
      </c>
      <c r="BU841" s="383" t="s">
        <v>679</v>
      </c>
      <c r="BV841" s="384" t="s">
        <v>1581</v>
      </c>
      <c r="BW841" s="384">
        <v>60160</v>
      </c>
      <c r="BX841" s="389" t="s">
        <v>7350</v>
      </c>
      <c r="BZ841" s="475">
        <v>34</v>
      </c>
      <c r="CA841" s="320" t="b">
        <f>EXACT(A841,CH841)</f>
        <v>1</v>
      </c>
      <c r="CB841" s="318" t="b">
        <f>EXACT(D841,CF841)</f>
        <v>1</v>
      </c>
      <c r="CC841" s="318" t="b">
        <f>EXACT(E841,CG841)</f>
        <v>1</v>
      </c>
      <c r="CD841" s="502">
        <f>+S840-BC840</f>
        <v>0</v>
      </c>
      <c r="CE841" s="17" t="s">
        <v>695</v>
      </c>
      <c r="CF841" s="94" t="s">
        <v>6804</v>
      </c>
      <c r="CG841" s="99" t="s">
        <v>1250</v>
      </c>
      <c r="CH841" s="311">
        <v>3600800659341</v>
      </c>
      <c r="CI841" s="51"/>
      <c r="CJ841" s="51"/>
      <c r="CM841" s="273"/>
      <c r="CO841" s="157"/>
    </row>
    <row r="842" spans="1:93">
      <c r="A842" s="452" t="s">
        <v>4327</v>
      </c>
      <c r="B842" s="83" t="s">
        <v>709</v>
      </c>
      <c r="C842" s="158" t="s">
        <v>672</v>
      </c>
      <c r="D842" s="158" t="s">
        <v>1317</v>
      </c>
      <c r="E842" s="92" t="s">
        <v>1404</v>
      </c>
      <c r="F842" s="452" t="s">
        <v>4327</v>
      </c>
      <c r="G842" s="59" t="s">
        <v>1580</v>
      </c>
      <c r="H842" s="449" t="s">
        <v>821</v>
      </c>
      <c r="I842" s="234">
        <v>36496</v>
      </c>
      <c r="J842" s="234">
        <v>0</v>
      </c>
      <c r="K842" s="234">
        <v>261.63</v>
      </c>
      <c r="L842" s="234">
        <v>0</v>
      </c>
      <c r="M842" s="85">
        <v>4950</v>
      </c>
      <c r="N842" s="85">
        <v>0</v>
      </c>
      <c r="O842" s="234">
        <v>0</v>
      </c>
      <c r="P842" s="234">
        <v>962.43</v>
      </c>
      <c r="Q842" s="234">
        <v>0</v>
      </c>
      <c r="R842" s="234">
        <v>8442</v>
      </c>
      <c r="S842" s="234">
        <v>32303.199999999997</v>
      </c>
      <c r="T842" s="227" t="s">
        <v>1581</v>
      </c>
      <c r="U842" s="496">
        <v>16</v>
      </c>
      <c r="V842" s="158" t="s">
        <v>672</v>
      </c>
      <c r="W842" s="158" t="s">
        <v>1317</v>
      </c>
      <c r="X842" s="92" t="s">
        <v>1404</v>
      </c>
      <c r="Y842" s="262">
        <v>3600800662651</v>
      </c>
      <c r="Z842" s="228" t="s">
        <v>1581</v>
      </c>
      <c r="AA842" s="54">
        <v>9404.43</v>
      </c>
      <c r="AB842" s="55">
        <v>7055</v>
      </c>
      <c r="AC842" s="56"/>
      <c r="AD842" s="175">
        <v>863</v>
      </c>
      <c r="AE842" s="175">
        <v>424</v>
      </c>
      <c r="AF842" s="55"/>
      <c r="AG842" s="55"/>
      <c r="AH842" s="55"/>
      <c r="AI842" s="55">
        <v>100</v>
      </c>
      <c r="AJ842" s="55"/>
      <c r="AK842" s="55"/>
      <c r="AL842" s="55"/>
      <c r="AM842" s="57"/>
      <c r="AN842" s="57"/>
      <c r="AO842" s="57"/>
      <c r="AP842" s="57"/>
      <c r="AQ842" s="58"/>
      <c r="AR842" s="57"/>
      <c r="AS842" s="57"/>
      <c r="AT842" s="57"/>
      <c r="AU842" s="57"/>
      <c r="AV842" s="147"/>
      <c r="AW842" s="57"/>
      <c r="AX842" s="57">
        <v>0</v>
      </c>
      <c r="AY842" s="58"/>
      <c r="AZ842" s="58">
        <v>962.43</v>
      </c>
      <c r="BA842" s="74">
        <v>0</v>
      </c>
      <c r="BB842" s="58">
        <v>41707.629999999997</v>
      </c>
      <c r="BC842" s="58">
        <v>32303.199999999997</v>
      </c>
      <c r="BD842" s="252"/>
      <c r="BE842" s="170">
        <v>16</v>
      </c>
      <c r="BF842" s="101" t="s">
        <v>2945</v>
      </c>
      <c r="BG842" s="158" t="s">
        <v>1317</v>
      </c>
      <c r="BH842" s="92" t="s">
        <v>1404</v>
      </c>
      <c r="BI842" s="58">
        <v>7055</v>
      </c>
      <c r="BJ842" s="58">
        <v>7055</v>
      </c>
      <c r="BK842" s="58">
        <v>0</v>
      </c>
      <c r="BL842" s="158"/>
      <c r="BM842" s="59"/>
      <c r="BN842" s="60"/>
      <c r="BO842" s="60"/>
      <c r="BP842" s="48"/>
      <c r="BQ842" s="368" t="s">
        <v>366</v>
      </c>
      <c r="BR842" s="380" t="s">
        <v>689</v>
      </c>
      <c r="BS842" s="381" t="s">
        <v>51</v>
      </c>
      <c r="BT842" s="382" t="s">
        <v>747</v>
      </c>
      <c r="BU842" s="383" t="s">
        <v>679</v>
      </c>
      <c r="BV842" s="384" t="s">
        <v>1581</v>
      </c>
      <c r="BW842" s="384">
        <v>60160</v>
      </c>
      <c r="BX842" s="385"/>
      <c r="BY842" s="61"/>
      <c r="BZ842" s="475">
        <v>960</v>
      </c>
      <c r="CA842" s="320" t="b">
        <f>EXACT(A842,CH842)</f>
        <v>1</v>
      </c>
      <c r="CB842" s="318" t="b">
        <f>EXACT(D842,CF842)</f>
        <v>1</v>
      </c>
      <c r="CC842" s="318" t="b">
        <f>EXACT(E842,CG842)</f>
        <v>1</v>
      </c>
      <c r="CD842" s="502">
        <f>+S842-BC842</f>
        <v>0</v>
      </c>
      <c r="CE842" s="51" t="s">
        <v>672</v>
      </c>
      <c r="CF842" s="90" t="s">
        <v>1317</v>
      </c>
      <c r="CG842" s="103" t="s">
        <v>1404</v>
      </c>
      <c r="CH842" s="275">
        <v>3600800662651</v>
      </c>
      <c r="CL842" s="51"/>
      <c r="CM842" s="273"/>
      <c r="CO842" s="157"/>
    </row>
    <row r="843" spans="1:93">
      <c r="A843" s="452" t="s">
        <v>4522</v>
      </c>
      <c r="B843" s="83" t="s">
        <v>709</v>
      </c>
      <c r="C843" s="237" t="s">
        <v>686</v>
      </c>
      <c r="D843" s="86" t="s">
        <v>431</v>
      </c>
      <c r="E843" s="92" t="s">
        <v>1404</v>
      </c>
      <c r="F843" s="452" t="s">
        <v>4522</v>
      </c>
      <c r="G843" s="59" t="s">
        <v>1580</v>
      </c>
      <c r="H843" s="449" t="s">
        <v>1759</v>
      </c>
      <c r="I843" s="244">
        <v>25800</v>
      </c>
      <c r="J843" s="310">
        <v>0</v>
      </c>
      <c r="K843" s="81">
        <v>209.63</v>
      </c>
      <c r="L843" s="81">
        <v>0</v>
      </c>
      <c r="M843" s="85">
        <v>3499</v>
      </c>
      <c r="N843" s="81">
        <v>0</v>
      </c>
      <c r="O843" s="81">
        <v>0</v>
      </c>
      <c r="P843" s="85">
        <v>183.76</v>
      </c>
      <c r="Q843" s="81">
        <v>0</v>
      </c>
      <c r="R843" s="85">
        <v>7642</v>
      </c>
      <c r="S843" s="81">
        <v>21682.870000000003</v>
      </c>
      <c r="T843" s="227" t="s">
        <v>1581</v>
      </c>
      <c r="U843" s="496">
        <v>172</v>
      </c>
      <c r="V843" s="237" t="s">
        <v>686</v>
      </c>
      <c r="W843" s="86" t="s">
        <v>431</v>
      </c>
      <c r="X843" s="92" t="s">
        <v>1404</v>
      </c>
      <c r="Y843" s="261">
        <v>3600800662660</v>
      </c>
      <c r="Z843" s="228" t="s">
        <v>1581</v>
      </c>
      <c r="AA843" s="266">
        <v>7825.76</v>
      </c>
      <c r="AB843" s="55">
        <v>6255</v>
      </c>
      <c r="AC843" s="56"/>
      <c r="AD843" s="175">
        <v>863</v>
      </c>
      <c r="AE843" s="175">
        <v>424</v>
      </c>
      <c r="AF843" s="55"/>
      <c r="AG843" s="55"/>
      <c r="AH843" s="55"/>
      <c r="AI843" s="55">
        <v>100</v>
      </c>
      <c r="AJ843" s="55"/>
      <c r="AK843" s="55"/>
      <c r="AL843" s="55"/>
      <c r="AM843" s="65"/>
      <c r="AN843" s="65"/>
      <c r="AO843" s="65"/>
      <c r="AP843" s="65"/>
      <c r="AQ843" s="66"/>
      <c r="AR843" s="66"/>
      <c r="AS843" s="65"/>
      <c r="AT843" s="65"/>
      <c r="AU843" s="65"/>
      <c r="AV843" s="148"/>
      <c r="AW843" s="65"/>
      <c r="AX843" s="65">
        <v>0</v>
      </c>
      <c r="AY843" s="66"/>
      <c r="AZ843" s="66">
        <v>183.76</v>
      </c>
      <c r="BA843" s="74">
        <v>0</v>
      </c>
      <c r="BB843" s="66">
        <v>29508.63</v>
      </c>
      <c r="BC843" s="66">
        <v>21682.870000000003</v>
      </c>
      <c r="BD843" s="252"/>
      <c r="BE843" s="170">
        <v>172</v>
      </c>
      <c r="BF843" s="101" t="s">
        <v>1710</v>
      </c>
      <c r="BG843" s="158" t="s">
        <v>431</v>
      </c>
      <c r="BH843" s="92" t="s">
        <v>1404</v>
      </c>
      <c r="BI843" s="66">
        <v>6255</v>
      </c>
      <c r="BJ843" s="58">
        <v>6255</v>
      </c>
      <c r="BK843" s="58">
        <v>0</v>
      </c>
      <c r="BL843" s="158"/>
      <c r="BM843" s="48"/>
      <c r="BN843" s="67"/>
      <c r="BO843" s="67"/>
      <c r="BP843" s="48"/>
      <c r="BQ843" s="368" t="s">
        <v>366</v>
      </c>
      <c r="BR843" s="380" t="s">
        <v>689</v>
      </c>
      <c r="BS843" s="381" t="s">
        <v>51</v>
      </c>
      <c r="BT843" s="382" t="s">
        <v>747</v>
      </c>
      <c r="BU843" s="383" t="s">
        <v>679</v>
      </c>
      <c r="BV843" s="384" t="s">
        <v>1581</v>
      </c>
      <c r="BW843" s="384">
        <v>60160</v>
      </c>
      <c r="BX843" s="385" t="s">
        <v>1313</v>
      </c>
      <c r="BY843" s="61"/>
      <c r="BZ843" s="495">
        <v>853</v>
      </c>
      <c r="CA843" s="320" t="b">
        <f>EXACT(A843,CH843)</f>
        <v>1</v>
      </c>
      <c r="CB843" s="318" t="b">
        <f>EXACT(D843,CF843)</f>
        <v>1</v>
      </c>
      <c r="CC843" s="318" t="b">
        <f>EXACT(E843,CG843)</f>
        <v>1</v>
      </c>
      <c r="CD843" s="502">
        <f>+S843-BC843</f>
        <v>0</v>
      </c>
      <c r="CE843" s="51" t="s">
        <v>686</v>
      </c>
      <c r="CF843" s="157" t="s">
        <v>431</v>
      </c>
      <c r="CG843" s="99" t="s">
        <v>1404</v>
      </c>
      <c r="CH843" s="275">
        <v>3600800662660</v>
      </c>
      <c r="CJ843" s="51"/>
      <c r="CM843" s="273"/>
      <c r="CO843" s="158"/>
    </row>
    <row r="844" spans="1:93">
      <c r="A844" s="511" t="s">
        <v>8571</v>
      </c>
      <c r="B844" s="83" t="s">
        <v>709</v>
      </c>
      <c r="C844" s="237" t="s">
        <v>672</v>
      </c>
      <c r="D844" s="17" t="s">
        <v>173</v>
      </c>
      <c r="E844" s="75" t="s">
        <v>1404</v>
      </c>
      <c r="F844" s="514" t="s">
        <v>8571</v>
      </c>
      <c r="G844" s="59" t="s">
        <v>1580</v>
      </c>
      <c r="H844" s="98" t="s">
        <v>8667</v>
      </c>
      <c r="I844" s="133">
        <v>40760.769999999997</v>
      </c>
      <c r="J844" s="167">
        <v>0</v>
      </c>
      <c r="K844" s="18">
        <v>0</v>
      </c>
      <c r="L844" s="18">
        <v>0</v>
      </c>
      <c r="M844" s="53">
        <v>0</v>
      </c>
      <c r="N844" s="18">
        <v>0</v>
      </c>
      <c r="O844" s="18">
        <v>0</v>
      </c>
      <c r="P844" s="53">
        <v>867.74</v>
      </c>
      <c r="Q844" s="18">
        <v>0</v>
      </c>
      <c r="R844" s="53">
        <v>4968</v>
      </c>
      <c r="S844" s="18">
        <v>34925.03</v>
      </c>
      <c r="T844" s="227" t="s">
        <v>1581</v>
      </c>
      <c r="U844" s="496">
        <v>1352</v>
      </c>
      <c r="V844" s="516" t="s">
        <v>672</v>
      </c>
      <c r="W844" s="17" t="s">
        <v>173</v>
      </c>
      <c r="X844" s="17" t="s">
        <v>1404</v>
      </c>
      <c r="Y844" s="261">
        <v>3600800671707</v>
      </c>
      <c r="Z844" s="228" t="s">
        <v>1581</v>
      </c>
      <c r="AA844" s="266">
        <v>5835.74</v>
      </c>
      <c r="AB844" s="65">
        <v>4105</v>
      </c>
      <c r="AC844" s="65"/>
      <c r="AD844" s="65">
        <v>863</v>
      </c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148"/>
      <c r="AW844" s="65"/>
      <c r="AX844" s="65">
        <v>0</v>
      </c>
      <c r="AY844" s="65"/>
      <c r="AZ844" s="65">
        <v>867.74</v>
      </c>
      <c r="BA844" s="57">
        <v>0</v>
      </c>
      <c r="BB844" s="65">
        <v>40760.769999999997</v>
      </c>
      <c r="BC844" s="65">
        <v>34925.03</v>
      </c>
      <c r="BD844" s="260"/>
      <c r="BE844" s="170">
        <v>1354</v>
      </c>
      <c r="BF844" s="163" t="s">
        <v>8762</v>
      </c>
      <c r="BG844" s="51" t="s">
        <v>173</v>
      </c>
      <c r="BH844" s="17" t="s">
        <v>1404</v>
      </c>
      <c r="BI844" s="65">
        <v>4105</v>
      </c>
      <c r="BJ844" s="57">
        <v>4105</v>
      </c>
      <c r="BK844" s="171">
        <v>0</v>
      </c>
      <c r="BM844" s="48"/>
      <c r="BN844" s="67"/>
      <c r="BO844" s="67"/>
      <c r="BP844" s="48"/>
      <c r="BQ844" s="435" t="s">
        <v>8930</v>
      </c>
      <c r="BR844" s="380">
        <v>17</v>
      </c>
      <c r="BS844" s="381"/>
      <c r="BT844" s="382" t="s">
        <v>747</v>
      </c>
      <c r="BU844" s="383" t="s">
        <v>679</v>
      </c>
      <c r="BV844" s="384" t="s">
        <v>1581</v>
      </c>
      <c r="BW844" s="384">
        <v>60160</v>
      </c>
      <c r="BX844" s="382" t="s">
        <v>8931</v>
      </c>
      <c r="BZ844" s="475">
        <v>16</v>
      </c>
      <c r="CA844" s="320" t="b">
        <f>EXACT(A844,CH844)</f>
        <v>1</v>
      </c>
      <c r="CB844" s="318" t="b">
        <f>EXACT(D844,CF844)</f>
        <v>1</v>
      </c>
      <c r="CC844" s="318" t="b">
        <f>EXACT(E844,CG844)</f>
        <v>1</v>
      </c>
      <c r="CD844" s="502">
        <f>+S843-BC843</f>
        <v>0</v>
      </c>
      <c r="CE844" s="17" t="s">
        <v>672</v>
      </c>
      <c r="CF844" s="17" t="s">
        <v>173</v>
      </c>
      <c r="CG844" s="103" t="s">
        <v>1404</v>
      </c>
      <c r="CH844" s="275">
        <v>3600800671707</v>
      </c>
    </row>
    <row r="845" spans="1:93">
      <c r="A845" s="452" t="s">
        <v>7517</v>
      </c>
      <c r="B845" s="83" t="s">
        <v>709</v>
      </c>
      <c r="C845" s="242" t="s">
        <v>672</v>
      </c>
      <c r="D845" s="158" t="s">
        <v>6835</v>
      </c>
      <c r="E845" s="1" t="s">
        <v>2135</v>
      </c>
      <c r="F845" s="452" t="s">
        <v>7517</v>
      </c>
      <c r="G845" s="59" t="s">
        <v>1580</v>
      </c>
      <c r="H845" s="449" t="s">
        <v>6964</v>
      </c>
      <c r="I845" s="234">
        <v>32443.37</v>
      </c>
      <c r="J845" s="234">
        <v>0</v>
      </c>
      <c r="K845" s="234">
        <v>0</v>
      </c>
      <c r="L845" s="234">
        <v>0</v>
      </c>
      <c r="M845" s="85">
        <v>0</v>
      </c>
      <c r="N845" s="85">
        <v>0</v>
      </c>
      <c r="O845" s="234">
        <v>0</v>
      </c>
      <c r="P845" s="234">
        <v>205.5</v>
      </c>
      <c r="Q845" s="234">
        <v>0</v>
      </c>
      <c r="R845" s="234">
        <v>25120</v>
      </c>
      <c r="S845" s="234">
        <v>3641.2199999999975</v>
      </c>
      <c r="T845" s="227" t="s">
        <v>1581</v>
      </c>
      <c r="U845" s="496">
        <v>1169</v>
      </c>
      <c r="V845" s="242" t="s">
        <v>672</v>
      </c>
      <c r="W845" s="158" t="s">
        <v>6835</v>
      </c>
      <c r="X845" s="424" t="s">
        <v>2135</v>
      </c>
      <c r="Y845" s="262">
        <v>3600800671821</v>
      </c>
      <c r="Z845" s="228" t="s">
        <v>1581</v>
      </c>
      <c r="AA845" s="266">
        <v>28802.15</v>
      </c>
      <c r="AB845" s="66">
        <v>21540</v>
      </c>
      <c r="AC845" s="65"/>
      <c r="AD845" s="266">
        <v>863</v>
      </c>
      <c r="AE845" s="266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>
        <v>2717</v>
      </c>
      <c r="AP845" s="65"/>
      <c r="AQ845" s="65"/>
      <c r="AR845" s="65"/>
      <c r="AS845" s="65"/>
      <c r="AT845" s="65"/>
      <c r="AU845" s="65"/>
      <c r="AV845" s="148"/>
      <c r="AW845" s="65"/>
      <c r="AX845" s="65">
        <v>3476.65</v>
      </c>
      <c r="AY845" s="66"/>
      <c r="AZ845" s="66">
        <v>205.5</v>
      </c>
      <c r="BA845" s="74">
        <v>0</v>
      </c>
      <c r="BB845" s="66">
        <v>32443.37</v>
      </c>
      <c r="BC845" s="66">
        <v>3641.2199999999975</v>
      </c>
      <c r="BD845" s="252"/>
      <c r="BE845" s="170">
        <v>1171</v>
      </c>
      <c r="BF845" s="101" t="s">
        <v>7146</v>
      </c>
      <c r="BG845" s="158" t="s">
        <v>6835</v>
      </c>
      <c r="BH845" s="92" t="s">
        <v>2135</v>
      </c>
      <c r="BI845" s="169">
        <v>21540</v>
      </c>
      <c r="BJ845" s="124">
        <v>21540</v>
      </c>
      <c r="BK845" s="124">
        <v>0</v>
      </c>
      <c r="BL845" s="158"/>
      <c r="BM845" s="48"/>
      <c r="BN845" s="67"/>
      <c r="BO845" s="67"/>
      <c r="BP845" s="59"/>
      <c r="BQ845" s="369">
        <v>238</v>
      </c>
      <c r="BR845" s="380">
        <v>4</v>
      </c>
      <c r="BS845" s="381" t="s">
        <v>709</v>
      </c>
      <c r="BT845" s="383" t="s">
        <v>7301</v>
      </c>
      <c r="BU845" s="383" t="s">
        <v>7301</v>
      </c>
      <c r="BV845" s="383" t="s">
        <v>7302</v>
      </c>
      <c r="BW845" s="383">
        <v>51120</v>
      </c>
      <c r="BX845" s="385"/>
      <c r="BY845" s="51"/>
      <c r="BZ845" s="475">
        <v>172</v>
      </c>
      <c r="CA845" s="320" t="b">
        <f>EXACT(A845,CH845)</f>
        <v>1</v>
      </c>
      <c r="CB845" s="318" t="b">
        <f>EXACT(D845,CF845)</f>
        <v>1</v>
      </c>
      <c r="CC845" s="318" t="b">
        <f>EXACT(E845,CG845)</f>
        <v>1</v>
      </c>
      <c r="CD845" s="502">
        <f>+S844-BC844</f>
        <v>0</v>
      </c>
      <c r="CE845" s="17" t="s">
        <v>672</v>
      </c>
      <c r="CF845" s="17" t="s">
        <v>6835</v>
      </c>
      <c r="CG845" s="103" t="s">
        <v>2135</v>
      </c>
      <c r="CH845" s="275">
        <v>3600800671821</v>
      </c>
      <c r="CL845" s="51"/>
      <c r="CM845" s="273"/>
      <c r="CO845" s="158"/>
    </row>
    <row r="846" spans="1:93">
      <c r="A846" s="451" t="s">
        <v>4413</v>
      </c>
      <c r="B846" s="83" t="s">
        <v>709</v>
      </c>
      <c r="C846" s="129" t="s">
        <v>672</v>
      </c>
      <c r="D846" s="158" t="s">
        <v>3052</v>
      </c>
      <c r="E846" s="92" t="s">
        <v>3053</v>
      </c>
      <c r="F846" s="451" t="s">
        <v>4413</v>
      </c>
      <c r="G846" s="59" t="s">
        <v>1580</v>
      </c>
      <c r="H846" s="449" t="s">
        <v>3105</v>
      </c>
      <c r="I846" s="234">
        <v>13794</v>
      </c>
      <c r="J846" s="234">
        <v>0</v>
      </c>
      <c r="K846" s="234">
        <v>0</v>
      </c>
      <c r="L846" s="234">
        <v>0</v>
      </c>
      <c r="M846" s="85">
        <v>0</v>
      </c>
      <c r="N846" s="85">
        <v>0</v>
      </c>
      <c r="O846" s="234">
        <v>0</v>
      </c>
      <c r="P846" s="234">
        <v>0</v>
      </c>
      <c r="Q846" s="234">
        <v>0</v>
      </c>
      <c r="R846" s="234">
        <v>8863</v>
      </c>
      <c r="S846" s="234">
        <v>4931</v>
      </c>
      <c r="T846" s="227" t="s">
        <v>1581</v>
      </c>
      <c r="U846" s="496">
        <v>1439</v>
      </c>
      <c r="V846" s="129" t="s">
        <v>672</v>
      </c>
      <c r="W846" s="158" t="s">
        <v>3052</v>
      </c>
      <c r="X846" s="92" t="s">
        <v>3053</v>
      </c>
      <c r="Y846" s="262">
        <v>3600800689231</v>
      </c>
      <c r="Z846" s="228" t="s">
        <v>1581</v>
      </c>
      <c r="AA846" s="54">
        <v>8863</v>
      </c>
      <c r="AB846" s="55">
        <v>8000</v>
      </c>
      <c r="AC846" s="56"/>
      <c r="AD846" s="175">
        <v>863</v>
      </c>
      <c r="AE846" s="175"/>
      <c r="AF846" s="55"/>
      <c r="AG846" s="55"/>
      <c r="AH846" s="55"/>
      <c r="AI846" s="55"/>
      <c r="AJ846" s="55"/>
      <c r="AK846" s="55"/>
      <c r="AL846" s="55"/>
      <c r="AM846" s="57"/>
      <c r="AN846" s="57"/>
      <c r="AO846" s="57"/>
      <c r="AP846" s="57"/>
      <c r="AQ846" s="58"/>
      <c r="AR846" s="58"/>
      <c r="AS846" s="57"/>
      <c r="AT846" s="57"/>
      <c r="AU846" s="57"/>
      <c r="AV846" s="147"/>
      <c r="AW846" s="57"/>
      <c r="AX846" s="57">
        <v>0</v>
      </c>
      <c r="AY846" s="58"/>
      <c r="AZ846" s="58">
        <v>0</v>
      </c>
      <c r="BA846" s="74">
        <v>0</v>
      </c>
      <c r="BB846" s="58">
        <v>13794</v>
      </c>
      <c r="BC846" s="58">
        <v>4931</v>
      </c>
      <c r="BD846" s="252"/>
      <c r="BE846" s="170">
        <v>1441</v>
      </c>
      <c r="BF846" s="101" t="s">
        <v>3158</v>
      </c>
      <c r="BG846" s="158" t="s">
        <v>3052</v>
      </c>
      <c r="BH846" s="92" t="s">
        <v>3053</v>
      </c>
      <c r="BI846" s="58">
        <v>11020</v>
      </c>
      <c r="BJ846" s="58">
        <v>8000</v>
      </c>
      <c r="BK846" s="124">
        <v>3020</v>
      </c>
      <c r="BL846" s="158"/>
      <c r="BM846" s="59" t="s">
        <v>690</v>
      </c>
      <c r="BN846" s="60"/>
      <c r="BO846" s="60"/>
      <c r="BP846" s="59"/>
      <c r="BQ846" s="325" t="s">
        <v>3236</v>
      </c>
      <c r="BR846" s="387" t="s">
        <v>725</v>
      </c>
      <c r="BS846" s="381" t="s">
        <v>51</v>
      </c>
      <c r="BT846" s="388" t="s">
        <v>747</v>
      </c>
      <c r="BU846" s="388" t="s">
        <v>679</v>
      </c>
      <c r="BV846" s="388" t="s">
        <v>1581</v>
      </c>
      <c r="BW846" s="389">
        <v>60160</v>
      </c>
      <c r="BX846" s="385" t="s">
        <v>3237</v>
      </c>
      <c r="BZ846" s="475">
        <v>1352</v>
      </c>
      <c r="CA846" s="320" t="b">
        <f>EXACT(A846,CH846)</f>
        <v>1</v>
      </c>
      <c r="CB846" s="318" t="b">
        <f>EXACT(D846,CF846)</f>
        <v>1</v>
      </c>
      <c r="CC846" s="318" t="b">
        <f>EXACT(E846,CG846)</f>
        <v>1</v>
      </c>
      <c r="CD846" s="502">
        <f>+S846-BC846</f>
        <v>0</v>
      </c>
      <c r="CE846" s="257" t="s">
        <v>672</v>
      </c>
      <c r="CF846" s="257" t="s">
        <v>3052</v>
      </c>
      <c r="CG846" s="258" t="s">
        <v>3053</v>
      </c>
      <c r="CH846" s="315">
        <v>3600800689231</v>
      </c>
      <c r="CI846" s="455"/>
      <c r="CJ846" s="257"/>
      <c r="CK846" s="476"/>
      <c r="CL846" s="257"/>
      <c r="CM846" s="477"/>
      <c r="CN846" s="257"/>
      <c r="CO846" s="455"/>
    </row>
    <row r="847" spans="1:93">
      <c r="A847" s="452" t="s">
        <v>4862</v>
      </c>
      <c r="B847" s="83" t="s">
        <v>709</v>
      </c>
      <c r="C847" s="129" t="s">
        <v>686</v>
      </c>
      <c r="D847" s="158" t="s">
        <v>2378</v>
      </c>
      <c r="E847" s="92" t="s">
        <v>591</v>
      </c>
      <c r="F847" s="452" t="s">
        <v>4862</v>
      </c>
      <c r="G847" s="59" t="s">
        <v>1580</v>
      </c>
      <c r="H847" s="449" t="s">
        <v>2773</v>
      </c>
      <c r="I847" s="234">
        <v>47773.2</v>
      </c>
      <c r="J847" s="234">
        <v>0</v>
      </c>
      <c r="K847" s="234">
        <v>100.2</v>
      </c>
      <c r="L847" s="234">
        <v>0</v>
      </c>
      <c r="M847" s="85">
        <v>1332</v>
      </c>
      <c r="N847" s="85">
        <v>0</v>
      </c>
      <c r="O847" s="234">
        <v>0</v>
      </c>
      <c r="P847" s="234">
        <v>1712.2</v>
      </c>
      <c r="Q847" s="234">
        <v>0</v>
      </c>
      <c r="R847" s="234">
        <v>29963</v>
      </c>
      <c r="S847" s="234">
        <v>15053.30999999999</v>
      </c>
      <c r="T847" s="227" t="s">
        <v>1581</v>
      </c>
      <c r="U847" s="496">
        <v>373</v>
      </c>
      <c r="V847" s="129" t="s">
        <v>686</v>
      </c>
      <c r="W847" s="158" t="s">
        <v>2378</v>
      </c>
      <c r="X847" s="92" t="s">
        <v>591</v>
      </c>
      <c r="Y847" s="262">
        <v>3600800708171</v>
      </c>
      <c r="Z847" s="228" t="s">
        <v>1581</v>
      </c>
      <c r="AA847" s="266">
        <v>34152.089999999997</v>
      </c>
      <c r="AB847" s="66">
        <v>29000</v>
      </c>
      <c r="AC847" s="65"/>
      <c r="AD847" s="266">
        <v>863</v>
      </c>
      <c r="AE847" s="266"/>
      <c r="AF847" s="65"/>
      <c r="AG847" s="65"/>
      <c r="AH847" s="65"/>
      <c r="AI847" s="65">
        <v>100</v>
      </c>
      <c r="AJ847" s="65"/>
      <c r="AK847" s="65"/>
      <c r="AL847" s="65"/>
      <c r="AM847" s="65"/>
      <c r="AN847" s="65"/>
      <c r="AO847" s="65">
        <v>0</v>
      </c>
      <c r="AP847" s="65"/>
      <c r="AQ847" s="65"/>
      <c r="AR847" s="65"/>
      <c r="AS847" s="65"/>
      <c r="AT847" s="65"/>
      <c r="AU847" s="65"/>
      <c r="AV847" s="148"/>
      <c r="AW847" s="65"/>
      <c r="AX847" s="65">
        <v>2476.89</v>
      </c>
      <c r="AY847" s="66"/>
      <c r="AZ847" s="66">
        <v>1712.2</v>
      </c>
      <c r="BA847" s="74">
        <v>0</v>
      </c>
      <c r="BB847" s="66">
        <v>49205.399999999994</v>
      </c>
      <c r="BC847" s="66">
        <v>15053.309999999998</v>
      </c>
      <c r="BD847" s="252"/>
      <c r="BE847" s="170">
        <v>374</v>
      </c>
      <c r="BF847" s="101" t="s">
        <v>2812</v>
      </c>
      <c r="BG847" s="158" t="s">
        <v>2378</v>
      </c>
      <c r="BH847" s="92" t="s">
        <v>591</v>
      </c>
      <c r="BI847" s="169">
        <v>35315</v>
      </c>
      <c r="BJ847" s="124">
        <v>29000</v>
      </c>
      <c r="BK847" s="124">
        <v>6315</v>
      </c>
      <c r="BL847" s="158"/>
      <c r="BM847" s="48"/>
      <c r="BN847" s="67"/>
      <c r="BO847" s="67"/>
      <c r="BP847" s="59"/>
      <c r="BQ847" s="369" t="s">
        <v>2468</v>
      </c>
      <c r="BR847" s="380" t="s">
        <v>720</v>
      </c>
      <c r="BS847" s="381" t="s">
        <v>709</v>
      </c>
      <c r="BT847" s="382" t="s">
        <v>679</v>
      </c>
      <c r="BU847" s="383" t="s">
        <v>679</v>
      </c>
      <c r="BV847" s="383" t="s">
        <v>1581</v>
      </c>
      <c r="BW847" s="383">
        <v>60160</v>
      </c>
      <c r="BX847" s="389" t="s">
        <v>2915</v>
      </c>
      <c r="BZ847" s="495">
        <v>1169</v>
      </c>
      <c r="CA847" s="320" t="b">
        <f>EXACT(A847,CH847)</f>
        <v>1</v>
      </c>
      <c r="CB847" s="318" t="b">
        <f>EXACT(D847,CF847)</f>
        <v>1</v>
      </c>
      <c r="CC847" s="318" t="b">
        <f>EXACT(E847,CG847)</f>
        <v>1</v>
      </c>
      <c r="CD847" s="502">
        <f>+S846-BC846</f>
        <v>0</v>
      </c>
      <c r="CE847" s="17" t="s">
        <v>686</v>
      </c>
      <c r="CF847" s="17" t="s">
        <v>2378</v>
      </c>
      <c r="CG847" s="103" t="s">
        <v>591</v>
      </c>
      <c r="CH847" s="275">
        <v>3600800708171</v>
      </c>
      <c r="CM847" s="273"/>
      <c r="CO847" s="157"/>
    </row>
    <row r="848" spans="1:93">
      <c r="A848" s="452" t="s">
        <v>4636</v>
      </c>
      <c r="B848" s="83" t="s">
        <v>709</v>
      </c>
      <c r="C848" s="238" t="s">
        <v>672</v>
      </c>
      <c r="D848" s="239" t="s">
        <v>181</v>
      </c>
      <c r="E848" s="240" t="s">
        <v>591</v>
      </c>
      <c r="F848" s="452" t="s">
        <v>4636</v>
      </c>
      <c r="G848" s="59" t="s">
        <v>1580</v>
      </c>
      <c r="H848" s="449" t="s">
        <v>2515</v>
      </c>
      <c r="I848" s="418">
        <v>40716</v>
      </c>
      <c r="J848" s="418">
        <v>0</v>
      </c>
      <c r="K848" s="418">
        <v>80.55</v>
      </c>
      <c r="L848" s="418">
        <v>0</v>
      </c>
      <c r="M848" s="419">
        <v>1211</v>
      </c>
      <c r="N848" s="419">
        <v>0</v>
      </c>
      <c r="O848" s="418">
        <v>0</v>
      </c>
      <c r="P848" s="418">
        <v>992.42</v>
      </c>
      <c r="Q848" s="418">
        <v>0</v>
      </c>
      <c r="R848" s="418">
        <v>27863</v>
      </c>
      <c r="S848" s="418">
        <v>13152.130000000005</v>
      </c>
      <c r="T848" s="227" t="s">
        <v>1581</v>
      </c>
      <c r="U848" s="496">
        <v>1013</v>
      </c>
      <c r="V848" s="238" t="s">
        <v>672</v>
      </c>
      <c r="W848" s="239" t="s">
        <v>181</v>
      </c>
      <c r="X848" s="240" t="s">
        <v>591</v>
      </c>
      <c r="Y848" s="262">
        <v>3600800708228</v>
      </c>
      <c r="Z848" s="228" t="s">
        <v>1581</v>
      </c>
      <c r="AA848" s="54">
        <v>28855.42</v>
      </c>
      <c r="AB848" s="55">
        <v>27000</v>
      </c>
      <c r="AC848" s="56"/>
      <c r="AD848" s="175">
        <v>863</v>
      </c>
      <c r="AE848" s="175"/>
      <c r="AF848" s="55"/>
      <c r="AG848" s="55"/>
      <c r="AH848" s="55"/>
      <c r="AI848" s="55"/>
      <c r="AJ848" s="55"/>
      <c r="AK848" s="55"/>
      <c r="AL848" s="55"/>
      <c r="AM848" s="57"/>
      <c r="AN848" s="57"/>
      <c r="AO848" s="57">
        <v>0</v>
      </c>
      <c r="AP848" s="57"/>
      <c r="AQ848" s="58"/>
      <c r="AR848" s="58"/>
      <c r="AS848" s="57"/>
      <c r="AT848" s="57"/>
      <c r="AU848" s="57"/>
      <c r="AV848" s="147"/>
      <c r="AW848" s="57"/>
      <c r="AX848" s="57">
        <v>0</v>
      </c>
      <c r="AY848" s="58"/>
      <c r="AZ848" s="58">
        <v>992.42</v>
      </c>
      <c r="BA848" s="74">
        <v>0</v>
      </c>
      <c r="BB848" s="58">
        <v>42007.55</v>
      </c>
      <c r="BC848" s="58">
        <v>13152.130000000005</v>
      </c>
      <c r="BD848" s="252"/>
      <c r="BE848" s="170">
        <v>1014</v>
      </c>
      <c r="BF848" s="101" t="s">
        <v>2433</v>
      </c>
      <c r="BG848" s="158" t="s">
        <v>181</v>
      </c>
      <c r="BH848" s="92" t="s">
        <v>591</v>
      </c>
      <c r="BI848" s="58">
        <v>34635.230000000003</v>
      </c>
      <c r="BJ848" s="58">
        <v>27000</v>
      </c>
      <c r="BK848" s="58">
        <v>7635.2300000000032</v>
      </c>
      <c r="BL848" s="158"/>
      <c r="BM848" s="59" t="s">
        <v>792</v>
      </c>
      <c r="BN848" s="60"/>
      <c r="BO848" s="60"/>
      <c r="BP848" s="59"/>
      <c r="BQ848" s="369" t="s">
        <v>2468</v>
      </c>
      <c r="BR848" s="380" t="s">
        <v>720</v>
      </c>
      <c r="BS848" s="381" t="s">
        <v>709</v>
      </c>
      <c r="BT848" s="383" t="s">
        <v>679</v>
      </c>
      <c r="BU848" s="383" t="s">
        <v>679</v>
      </c>
      <c r="BV848" s="383" t="s">
        <v>1581</v>
      </c>
      <c r="BW848" s="383">
        <v>60160</v>
      </c>
      <c r="BX848" s="385" t="s">
        <v>2469</v>
      </c>
      <c r="BY848" s="51"/>
      <c r="BZ848" s="495">
        <v>1439</v>
      </c>
      <c r="CA848" s="320" t="b">
        <f>EXACT(A848,CH848)</f>
        <v>1</v>
      </c>
      <c r="CB848" s="318" t="b">
        <f>EXACT(D848,CF848)</f>
        <v>1</v>
      </c>
      <c r="CC848" s="318" t="b">
        <f>EXACT(E848,CG848)</f>
        <v>1</v>
      </c>
      <c r="CD848" s="502">
        <f>+S847-BC847</f>
        <v>0</v>
      </c>
      <c r="CE848" s="17" t="s">
        <v>672</v>
      </c>
      <c r="CF848" s="94" t="s">
        <v>181</v>
      </c>
      <c r="CG848" s="99" t="s">
        <v>591</v>
      </c>
      <c r="CH848" s="311">
        <v>3600800708228</v>
      </c>
      <c r="CM848" s="273"/>
      <c r="CO848" s="157"/>
    </row>
    <row r="849" spans="1:93">
      <c r="A849" s="451" t="s">
        <v>5385</v>
      </c>
      <c r="B849" s="83" t="s">
        <v>709</v>
      </c>
      <c r="C849" s="129" t="s">
        <v>686</v>
      </c>
      <c r="D849" s="158" t="s">
        <v>1222</v>
      </c>
      <c r="E849" s="92" t="s">
        <v>78</v>
      </c>
      <c r="F849" s="451" t="s">
        <v>5385</v>
      </c>
      <c r="G849" s="59" t="s">
        <v>1580</v>
      </c>
      <c r="H849" s="449" t="s">
        <v>5386</v>
      </c>
      <c r="I849" s="234">
        <v>16090.28</v>
      </c>
      <c r="J849" s="234">
        <v>0</v>
      </c>
      <c r="K849" s="234">
        <v>0</v>
      </c>
      <c r="L849" s="234">
        <v>0</v>
      </c>
      <c r="M849" s="85">
        <v>0</v>
      </c>
      <c r="N849" s="85">
        <v>0</v>
      </c>
      <c r="O849" s="234">
        <v>0</v>
      </c>
      <c r="P849" s="234">
        <v>0</v>
      </c>
      <c r="Q849" s="234">
        <v>0</v>
      </c>
      <c r="R849" s="234">
        <v>7532</v>
      </c>
      <c r="S849" s="234">
        <v>8558.2800000000007</v>
      </c>
      <c r="T849" s="227" t="s">
        <v>1581</v>
      </c>
      <c r="U849" s="496">
        <v>774</v>
      </c>
      <c r="V849" s="129" t="s">
        <v>686</v>
      </c>
      <c r="W849" s="158" t="s">
        <v>1222</v>
      </c>
      <c r="X849" s="92" t="s">
        <v>78</v>
      </c>
      <c r="Y849" s="262">
        <v>3600800708333</v>
      </c>
      <c r="Z849" s="228" t="s">
        <v>1581</v>
      </c>
      <c r="AA849" s="54">
        <v>7532</v>
      </c>
      <c r="AB849" s="55">
        <v>6245</v>
      </c>
      <c r="AC849" s="56"/>
      <c r="AD849" s="175">
        <v>863</v>
      </c>
      <c r="AE849" s="175">
        <v>424</v>
      </c>
      <c r="AF849" s="55"/>
      <c r="AG849" s="55"/>
      <c r="AH849" s="55"/>
      <c r="AI849" s="55"/>
      <c r="AJ849" s="55"/>
      <c r="AK849" s="55"/>
      <c r="AL849" s="55"/>
      <c r="AM849" s="57"/>
      <c r="AN849" s="57"/>
      <c r="AO849" s="57"/>
      <c r="AP849" s="57"/>
      <c r="AQ849" s="58"/>
      <c r="AR849" s="58"/>
      <c r="AS849" s="57"/>
      <c r="AT849" s="57"/>
      <c r="AU849" s="57"/>
      <c r="AV849" s="147"/>
      <c r="AW849" s="57"/>
      <c r="AX849" s="57">
        <v>0</v>
      </c>
      <c r="AY849" s="58"/>
      <c r="AZ849" s="58">
        <v>0</v>
      </c>
      <c r="BA849" s="74">
        <v>0</v>
      </c>
      <c r="BB849" s="58">
        <v>16090.28</v>
      </c>
      <c r="BC849" s="58">
        <v>8558.2800000000007</v>
      </c>
      <c r="BD849" s="252"/>
      <c r="BE849" s="170">
        <v>775</v>
      </c>
      <c r="BF849" s="101" t="s">
        <v>5612</v>
      </c>
      <c r="BG849" s="158" t="s">
        <v>1222</v>
      </c>
      <c r="BH849" s="92" t="s">
        <v>78</v>
      </c>
      <c r="BI849" s="124">
        <v>6245</v>
      </c>
      <c r="BJ849" s="124">
        <v>6245</v>
      </c>
      <c r="BK849" s="124">
        <v>0</v>
      </c>
      <c r="BL849" s="158"/>
      <c r="BM849" s="59"/>
      <c r="BN849" s="60"/>
      <c r="BO849" s="60"/>
      <c r="BP849" s="48"/>
      <c r="BQ849" s="368">
        <v>14</v>
      </c>
      <c r="BR849" s="380" t="s">
        <v>712</v>
      </c>
      <c r="BS849" s="381" t="s">
        <v>709</v>
      </c>
      <c r="BT849" s="382" t="s">
        <v>679</v>
      </c>
      <c r="BU849" s="386" t="s">
        <v>679</v>
      </c>
      <c r="BV849" s="384" t="s">
        <v>1581</v>
      </c>
      <c r="BW849" s="384">
        <v>60160</v>
      </c>
      <c r="BX849" s="385" t="s">
        <v>5780</v>
      </c>
      <c r="BZ849" s="475">
        <v>374</v>
      </c>
      <c r="CA849" s="320" t="b">
        <f>EXACT(A849,CH849)</f>
        <v>1</v>
      </c>
      <c r="CB849" s="318" t="b">
        <f>EXACT(D849,CF849)</f>
        <v>1</v>
      </c>
      <c r="CC849" s="318" t="b">
        <f>EXACT(E849,CG849)</f>
        <v>1</v>
      </c>
      <c r="CD849" s="502">
        <f>+S848-BC848</f>
        <v>0</v>
      </c>
      <c r="CE849" s="51" t="s">
        <v>686</v>
      </c>
      <c r="CF849" s="157" t="s">
        <v>1222</v>
      </c>
      <c r="CG849" s="99" t="s">
        <v>78</v>
      </c>
      <c r="CH849" s="275">
        <v>3600800708333</v>
      </c>
      <c r="CI849" s="51"/>
      <c r="CL849" s="51"/>
      <c r="CM849" s="273"/>
      <c r="CO849" s="158"/>
    </row>
    <row r="850" spans="1:93">
      <c r="A850" s="452" t="s">
        <v>4366</v>
      </c>
      <c r="B850" s="83" t="s">
        <v>709</v>
      </c>
      <c r="C850" s="129" t="s">
        <v>686</v>
      </c>
      <c r="D850" s="158" t="s">
        <v>3337</v>
      </c>
      <c r="E850" s="92" t="s">
        <v>3338</v>
      </c>
      <c r="F850" s="452" t="s">
        <v>4366</v>
      </c>
      <c r="G850" s="59" t="s">
        <v>1580</v>
      </c>
      <c r="H850" s="449" t="s">
        <v>3440</v>
      </c>
      <c r="I850" s="234">
        <v>38128</v>
      </c>
      <c r="J850" s="234">
        <v>0</v>
      </c>
      <c r="K850" s="234">
        <v>44.63</v>
      </c>
      <c r="L850" s="234">
        <v>0</v>
      </c>
      <c r="M850" s="85">
        <v>0</v>
      </c>
      <c r="N850" s="85">
        <v>0</v>
      </c>
      <c r="O850" s="234">
        <v>0</v>
      </c>
      <c r="P850" s="234">
        <v>616.96</v>
      </c>
      <c r="Q850" s="234">
        <v>0</v>
      </c>
      <c r="R850" s="234">
        <v>5409.4</v>
      </c>
      <c r="S850" s="234">
        <v>32146.269999999997</v>
      </c>
      <c r="T850" s="227" t="s">
        <v>1581</v>
      </c>
      <c r="U850" s="496">
        <v>85</v>
      </c>
      <c r="V850" s="129" t="s">
        <v>686</v>
      </c>
      <c r="W850" s="158" t="s">
        <v>3337</v>
      </c>
      <c r="X850" s="92" t="s">
        <v>3338</v>
      </c>
      <c r="Y850" s="262">
        <v>3600800715836</v>
      </c>
      <c r="Z850" s="228" t="s">
        <v>1581</v>
      </c>
      <c r="AA850" s="54">
        <v>6026.36</v>
      </c>
      <c r="AB850" s="55">
        <v>3555</v>
      </c>
      <c r="AC850" s="56"/>
      <c r="AD850" s="175">
        <v>863</v>
      </c>
      <c r="AE850" s="175">
        <v>424</v>
      </c>
      <c r="AF850" s="55">
        <v>367.4</v>
      </c>
      <c r="AG850" s="55"/>
      <c r="AH850" s="55"/>
      <c r="AI850" s="55">
        <v>200</v>
      </c>
      <c r="AJ850" s="55"/>
      <c r="AK850" s="55"/>
      <c r="AL850" s="55"/>
      <c r="AM850" s="57"/>
      <c r="AN850" s="57"/>
      <c r="AO850" s="57"/>
      <c r="AP850" s="57"/>
      <c r="AQ850" s="58"/>
      <c r="AR850" s="57"/>
      <c r="AS850" s="57"/>
      <c r="AT850" s="57"/>
      <c r="AU850" s="57"/>
      <c r="AV850" s="147"/>
      <c r="AW850" s="57"/>
      <c r="AX850" s="57">
        <v>0</v>
      </c>
      <c r="AY850" s="58"/>
      <c r="AZ850" s="58">
        <v>616.96</v>
      </c>
      <c r="BA850" s="74">
        <v>0</v>
      </c>
      <c r="BB850" s="58">
        <v>38172.629999999997</v>
      </c>
      <c r="BC850" s="58">
        <v>32146.269999999997</v>
      </c>
      <c r="BD850" s="252"/>
      <c r="BE850" s="170">
        <v>85</v>
      </c>
      <c r="BF850" s="229" t="s">
        <v>3524</v>
      </c>
      <c r="BG850" s="158" t="s">
        <v>3337</v>
      </c>
      <c r="BH850" s="92" t="s">
        <v>3338</v>
      </c>
      <c r="BI850" s="124">
        <v>3555</v>
      </c>
      <c r="BJ850" s="124">
        <v>3555</v>
      </c>
      <c r="BK850" s="124">
        <v>0</v>
      </c>
      <c r="BL850" s="158"/>
      <c r="BM850" s="59"/>
      <c r="BN850" s="60"/>
      <c r="BO850" s="60"/>
      <c r="BP850" s="59"/>
      <c r="BQ850" s="369">
        <v>82</v>
      </c>
      <c r="BR850" s="380">
        <v>10</v>
      </c>
      <c r="BS850" s="381" t="s">
        <v>51</v>
      </c>
      <c r="BT850" s="382" t="s">
        <v>747</v>
      </c>
      <c r="BU850" s="382" t="s">
        <v>679</v>
      </c>
      <c r="BV850" s="383" t="s">
        <v>1581</v>
      </c>
      <c r="BW850" s="383">
        <v>60160</v>
      </c>
      <c r="BX850" s="385" t="s">
        <v>3607</v>
      </c>
      <c r="BY850" s="84"/>
      <c r="BZ850" s="495">
        <v>1013</v>
      </c>
      <c r="CA850" s="320" t="b">
        <f>EXACT(A850,CH850)</f>
        <v>1</v>
      </c>
      <c r="CB850" s="318" t="b">
        <f>EXACT(D850,CF850)</f>
        <v>1</v>
      </c>
      <c r="CC850" s="318" t="b">
        <f>EXACT(E850,CG850)</f>
        <v>1</v>
      </c>
      <c r="CD850" s="502">
        <f>+S850-BC850</f>
        <v>0</v>
      </c>
      <c r="CE850" s="17" t="s">
        <v>686</v>
      </c>
      <c r="CF850" s="51" t="s">
        <v>3337</v>
      </c>
      <c r="CG850" s="51" t="s">
        <v>3338</v>
      </c>
      <c r="CH850" s="312">
        <v>3600800715836</v>
      </c>
      <c r="CJ850" s="51"/>
      <c r="CM850" s="273"/>
    </row>
    <row r="851" spans="1:93">
      <c r="A851" s="511" t="s">
        <v>8507</v>
      </c>
      <c r="B851" s="83" t="s">
        <v>709</v>
      </c>
      <c r="C851" s="237" t="s">
        <v>686</v>
      </c>
      <c r="D851" s="17" t="s">
        <v>3822</v>
      </c>
      <c r="E851" s="75" t="s">
        <v>811</v>
      </c>
      <c r="F851" s="514" t="s">
        <v>8507</v>
      </c>
      <c r="G851" s="59" t="s">
        <v>1580</v>
      </c>
      <c r="H851" s="98" t="s">
        <v>8603</v>
      </c>
      <c r="I851" s="133">
        <v>53851.199999999997</v>
      </c>
      <c r="J851" s="167">
        <v>0</v>
      </c>
      <c r="K851" s="18">
        <v>0</v>
      </c>
      <c r="L851" s="18">
        <v>0</v>
      </c>
      <c r="M851" s="53">
        <v>0</v>
      </c>
      <c r="N851" s="18">
        <v>0</v>
      </c>
      <c r="O851" s="18">
        <v>0</v>
      </c>
      <c r="P851" s="53">
        <v>1680.95</v>
      </c>
      <c r="Q851" s="18">
        <v>0</v>
      </c>
      <c r="R851" s="53">
        <v>28218</v>
      </c>
      <c r="S851" s="18">
        <v>23952.249999999996</v>
      </c>
      <c r="T851" s="227" t="s">
        <v>1581</v>
      </c>
      <c r="U851" s="496">
        <v>1290</v>
      </c>
      <c r="V851" s="516" t="s">
        <v>686</v>
      </c>
      <c r="W851" s="17" t="s">
        <v>3822</v>
      </c>
      <c r="X851" s="17" t="s">
        <v>811</v>
      </c>
      <c r="Y851" s="261">
        <v>3600800715909</v>
      </c>
      <c r="Z851" s="228" t="s">
        <v>1581</v>
      </c>
      <c r="AA851" s="266">
        <v>29898.95</v>
      </c>
      <c r="AB851" s="65">
        <v>26745</v>
      </c>
      <c r="AC851" s="65"/>
      <c r="AD851" s="65">
        <v>863</v>
      </c>
      <c r="AE851" s="65">
        <v>424</v>
      </c>
      <c r="AF851" s="65">
        <v>186</v>
      </c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148"/>
      <c r="AW851" s="65"/>
      <c r="AX851" s="65">
        <v>0</v>
      </c>
      <c r="AY851" s="65"/>
      <c r="AZ851" s="65">
        <v>1680.95</v>
      </c>
      <c r="BA851" s="57">
        <v>0</v>
      </c>
      <c r="BB851" s="65">
        <v>53851.199999999997</v>
      </c>
      <c r="BC851" s="65">
        <v>23952.249999999996</v>
      </c>
      <c r="BD851" s="260"/>
      <c r="BE851" s="170">
        <v>1292</v>
      </c>
      <c r="BF851" s="163" t="s">
        <v>8698</v>
      </c>
      <c r="BG851" s="51" t="s">
        <v>3822</v>
      </c>
      <c r="BH851" s="17" t="s">
        <v>811</v>
      </c>
      <c r="BI851" s="171">
        <v>26745</v>
      </c>
      <c r="BJ851" s="172">
        <v>26745</v>
      </c>
      <c r="BK851" s="171">
        <v>0</v>
      </c>
      <c r="BM851" s="48"/>
      <c r="BN851" s="67"/>
      <c r="BO851" s="67"/>
      <c r="BP851" s="48"/>
      <c r="BQ851" s="435" t="s">
        <v>8812</v>
      </c>
      <c r="BR851" s="380">
        <v>5</v>
      </c>
      <c r="BS851" s="381"/>
      <c r="BT851" s="382" t="s">
        <v>706</v>
      </c>
      <c r="BU851" s="383" t="s">
        <v>707</v>
      </c>
      <c r="BV851" s="384" t="s">
        <v>1581</v>
      </c>
      <c r="BW851" s="384">
        <v>60220</v>
      </c>
      <c r="BX851" s="385" t="s">
        <v>8813</v>
      </c>
      <c r="BZ851" s="475">
        <v>774</v>
      </c>
      <c r="CA851" s="320" t="b">
        <f>EXACT(A851,CH851)</f>
        <v>1</v>
      </c>
      <c r="CB851" s="318" t="b">
        <f>EXACT(D851,CF851)</f>
        <v>1</v>
      </c>
      <c r="CC851" s="318" t="b">
        <f>EXACT(E851,CG851)</f>
        <v>1</v>
      </c>
      <c r="CD851" s="502">
        <f>+S850-BC850</f>
        <v>0</v>
      </c>
      <c r="CE851" s="17" t="s">
        <v>686</v>
      </c>
      <c r="CF851" s="157" t="s">
        <v>3822</v>
      </c>
      <c r="CG851" s="99" t="s">
        <v>811</v>
      </c>
      <c r="CH851" s="311">
        <v>3600800715909</v>
      </c>
      <c r="CM851" s="273"/>
    </row>
    <row r="852" spans="1:93">
      <c r="A852" s="452" t="s">
        <v>6091</v>
      </c>
      <c r="B852" s="83" t="s">
        <v>709</v>
      </c>
      <c r="C852" s="237" t="s">
        <v>6221</v>
      </c>
      <c r="D852" s="86" t="s">
        <v>6090</v>
      </c>
      <c r="E852" s="92" t="s">
        <v>1250</v>
      </c>
      <c r="F852" s="452" t="s">
        <v>6091</v>
      </c>
      <c r="G852" s="59" t="s">
        <v>1580</v>
      </c>
      <c r="H852" s="283" t="s">
        <v>6648</v>
      </c>
      <c r="I852" s="244">
        <v>32957.279999999999</v>
      </c>
      <c r="J852" s="310">
        <v>0</v>
      </c>
      <c r="K852" s="81">
        <v>0</v>
      </c>
      <c r="L852" s="81">
        <v>0</v>
      </c>
      <c r="M852" s="85">
        <v>0</v>
      </c>
      <c r="N852" s="81">
        <v>0</v>
      </c>
      <c r="O852" s="81">
        <v>0</v>
      </c>
      <c r="P852" s="85">
        <v>172.86</v>
      </c>
      <c r="Q852" s="81">
        <v>0</v>
      </c>
      <c r="R852" s="85">
        <v>16863</v>
      </c>
      <c r="S852" s="81">
        <v>10521.419999999998</v>
      </c>
      <c r="T852" s="227" t="s">
        <v>1581</v>
      </c>
      <c r="U852" s="496">
        <v>588</v>
      </c>
      <c r="V852" s="237" t="s">
        <v>6221</v>
      </c>
      <c r="W852" s="86" t="s">
        <v>6090</v>
      </c>
      <c r="X852" s="92" t="s">
        <v>1250</v>
      </c>
      <c r="Y852" s="261">
        <v>3600800718193</v>
      </c>
      <c r="Z852" s="228" t="s">
        <v>1581</v>
      </c>
      <c r="AA852" s="266">
        <v>22435.86</v>
      </c>
      <c r="AB852" s="65">
        <v>15000</v>
      </c>
      <c r="AC852" s="65"/>
      <c r="AD852" s="65">
        <v>863</v>
      </c>
      <c r="AE852" s="65"/>
      <c r="AF852" s="65"/>
      <c r="AG852" s="65"/>
      <c r="AH852" s="65"/>
      <c r="AI852" s="65">
        <v>1000</v>
      </c>
      <c r="AJ852" s="65"/>
      <c r="AK852" s="65"/>
      <c r="AL852" s="65"/>
      <c r="AM852" s="65"/>
      <c r="AN852" s="65"/>
      <c r="AO852" s="65">
        <v>0</v>
      </c>
      <c r="AP852" s="65"/>
      <c r="AQ852" s="65"/>
      <c r="AR852" s="65"/>
      <c r="AS852" s="65"/>
      <c r="AT852" s="65"/>
      <c r="AU852" s="65"/>
      <c r="AV852" s="148"/>
      <c r="AW852" s="65"/>
      <c r="AX852" s="65">
        <v>5400</v>
      </c>
      <c r="AY852" s="65"/>
      <c r="AZ852" s="65">
        <v>172.86</v>
      </c>
      <c r="BA852" s="57">
        <v>0</v>
      </c>
      <c r="BB852" s="65">
        <v>32957.279999999999</v>
      </c>
      <c r="BC852" s="65">
        <v>10521.419999999998</v>
      </c>
      <c r="BD852" s="260"/>
      <c r="BE852" s="170">
        <v>589</v>
      </c>
      <c r="BF852" s="163" t="s">
        <v>7066</v>
      </c>
      <c r="BG852" s="86" t="s">
        <v>6090</v>
      </c>
      <c r="BH852" s="86" t="s">
        <v>1250</v>
      </c>
      <c r="BI852" s="171">
        <v>44315.54</v>
      </c>
      <c r="BJ852" s="172">
        <v>15000</v>
      </c>
      <c r="BK852" s="171">
        <v>29315.54</v>
      </c>
      <c r="BL852" s="86"/>
      <c r="BM852" s="48"/>
      <c r="BN852" s="67"/>
      <c r="BO852" s="67"/>
      <c r="BP852" s="48"/>
      <c r="BQ852" s="368" t="s">
        <v>6444</v>
      </c>
      <c r="BR852" s="380" t="s">
        <v>727</v>
      </c>
      <c r="BS852" s="381" t="s">
        <v>709</v>
      </c>
      <c r="BT852" s="382" t="s">
        <v>747</v>
      </c>
      <c r="BU852" s="383" t="s">
        <v>679</v>
      </c>
      <c r="BV852" s="384" t="s">
        <v>1581</v>
      </c>
      <c r="BW852" s="384">
        <v>60160</v>
      </c>
      <c r="BX852" s="385" t="s">
        <v>6445</v>
      </c>
      <c r="BZ852" s="495">
        <v>85</v>
      </c>
      <c r="CA852" s="320" t="b">
        <f>EXACT(A852,CH852)</f>
        <v>1</v>
      </c>
      <c r="CB852" s="318" t="b">
        <f>EXACT(D852,CF852)</f>
        <v>1</v>
      </c>
      <c r="CC852" s="318" t="b">
        <f>EXACT(E852,CG852)</f>
        <v>1</v>
      </c>
      <c r="CD852" s="502">
        <f>+S851-BC851</f>
        <v>0</v>
      </c>
      <c r="CE852" s="17" t="s">
        <v>6221</v>
      </c>
      <c r="CF852" s="17" t="s">
        <v>6090</v>
      </c>
      <c r="CG852" s="103" t="s">
        <v>1250</v>
      </c>
      <c r="CH852" s="275">
        <v>3600800718193</v>
      </c>
      <c r="CM852" s="273"/>
    </row>
    <row r="853" spans="1:93">
      <c r="A853" s="452" t="s">
        <v>7779</v>
      </c>
      <c r="B853" s="83" t="s">
        <v>709</v>
      </c>
      <c r="C853" s="237" t="s">
        <v>672</v>
      </c>
      <c r="D853" s="425" t="s">
        <v>7657</v>
      </c>
      <c r="E853" s="86" t="s">
        <v>1250</v>
      </c>
      <c r="F853" s="452" t="s">
        <v>7779</v>
      </c>
      <c r="G853" s="59" t="s">
        <v>1580</v>
      </c>
      <c r="H853" s="449" t="s">
        <v>7893</v>
      </c>
      <c r="I853" s="244">
        <v>53920</v>
      </c>
      <c r="J853" s="310">
        <v>0</v>
      </c>
      <c r="K853" s="81">
        <v>0</v>
      </c>
      <c r="L853" s="81">
        <v>0</v>
      </c>
      <c r="M853" s="85">
        <v>0</v>
      </c>
      <c r="N853" s="81">
        <v>0</v>
      </c>
      <c r="O853" s="81">
        <v>0</v>
      </c>
      <c r="P853" s="85">
        <v>1913.46</v>
      </c>
      <c r="Q853" s="81">
        <v>0</v>
      </c>
      <c r="R853" s="85">
        <v>29287</v>
      </c>
      <c r="S853" s="81">
        <v>16338.190000000002</v>
      </c>
      <c r="T853" s="227" t="s">
        <v>1581</v>
      </c>
      <c r="U853" s="496">
        <v>218</v>
      </c>
      <c r="V853" s="237" t="s">
        <v>672</v>
      </c>
      <c r="W853" s="425" t="s">
        <v>7657</v>
      </c>
      <c r="X853" s="422" t="s">
        <v>1250</v>
      </c>
      <c r="Y853" s="262" t="s">
        <v>7779</v>
      </c>
      <c r="Z853" s="228" t="s">
        <v>1581</v>
      </c>
      <c r="AA853" s="54">
        <v>37581.81</v>
      </c>
      <c r="AB853" s="55">
        <v>28000</v>
      </c>
      <c r="AC853" s="56"/>
      <c r="AD853" s="175">
        <v>863</v>
      </c>
      <c r="AE853" s="175">
        <v>424</v>
      </c>
      <c r="AF853" s="55"/>
      <c r="AG853" s="55"/>
      <c r="AH853" s="55"/>
      <c r="AI853" s="55"/>
      <c r="AJ853" s="55"/>
      <c r="AK853" s="55"/>
      <c r="AL853" s="55"/>
      <c r="AM853" s="57"/>
      <c r="AN853" s="57"/>
      <c r="AO853" s="57">
        <v>0</v>
      </c>
      <c r="AP853" s="57"/>
      <c r="AQ853" s="58"/>
      <c r="AR853" s="58"/>
      <c r="AS853" s="57"/>
      <c r="AT853" s="57"/>
      <c r="AU853" s="57"/>
      <c r="AV853" s="147"/>
      <c r="AW853" s="57"/>
      <c r="AX853" s="57">
        <v>6381.35</v>
      </c>
      <c r="AY853" s="58"/>
      <c r="AZ853" s="58">
        <v>1913.46</v>
      </c>
      <c r="BA853" s="74">
        <v>0</v>
      </c>
      <c r="BB853" s="58">
        <v>53920</v>
      </c>
      <c r="BC853" s="58">
        <v>16338.190000000002</v>
      </c>
      <c r="BD853" s="252"/>
      <c r="BE853" s="170">
        <v>219</v>
      </c>
      <c r="BF853" s="101" t="s">
        <v>8288</v>
      </c>
      <c r="BG853" s="158" t="s">
        <v>7657</v>
      </c>
      <c r="BH853" s="92" t="s">
        <v>1250</v>
      </c>
      <c r="BI853" s="124">
        <v>33765.33</v>
      </c>
      <c r="BJ853" s="124">
        <v>28000</v>
      </c>
      <c r="BK853" s="124">
        <v>5765.3300000000017</v>
      </c>
      <c r="BL853" s="158"/>
      <c r="BM853" s="59"/>
      <c r="BN853" s="60"/>
      <c r="BO853" s="60"/>
      <c r="BP853" s="48"/>
      <c r="BQ853" s="368">
        <v>218</v>
      </c>
      <c r="BR853" s="380">
        <v>3</v>
      </c>
      <c r="BS853" s="381" t="s">
        <v>709</v>
      </c>
      <c r="BT853" s="388" t="s">
        <v>740</v>
      </c>
      <c r="BU853" s="388" t="s">
        <v>707</v>
      </c>
      <c r="BV853" s="388" t="s">
        <v>1581</v>
      </c>
      <c r="BW853" s="389" t="s">
        <v>708</v>
      </c>
      <c r="BX853" s="385" t="s">
        <v>8077</v>
      </c>
      <c r="BY853" s="76"/>
      <c r="BZ853" s="475">
        <v>1290</v>
      </c>
      <c r="CA853" s="320" t="b">
        <f>EXACT(A853,CH853)</f>
        <v>1</v>
      </c>
      <c r="CB853" s="318" t="b">
        <f>EXACT(D853,CF853)</f>
        <v>1</v>
      </c>
      <c r="CC853" s="318" t="b">
        <f>EXACT(E853,CG853)</f>
        <v>1</v>
      </c>
      <c r="CD853" s="502">
        <f>+S852-BC852</f>
        <v>0</v>
      </c>
      <c r="CE853" s="51" t="s">
        <v>672</v>
      </c>
      <c r="CF853" s="157" t="s">
        <v>7657</v>
      </c>
      <c r="CG853" s="99" t="s">
        <v>1250</v>
      </c>
      <c r="CH853" s="311" t="s">
        <v>7779</v>
      </c>
      <c r="CJ853" s="51"/>
      <c r="CM853" s="273"/>
      <c r="CO853" s="157"/>
    </row>
    <row r="854" spans="1:93">
      <c r="A854" s="452" t="s">
        <v>4906</v>
      </c>
      <c r="B854" s="83" t="s">
        <v>709</v>
      </c>
      <c r="C854" s="129" t="s">
        <v>672</v>
      </c>
      <c r="D854" s="158" t="s">
        <v>221</v>
      </c>
      <c r="E854" s="92" t="s">
        <v>3304</v>
      </c>
      <c r="F854" s="452" t="s">
        <v>4906</v>
      </c>
      <c r="G854" s="59" t="s">
        <v>1580</v>
      </c>
      <c r="H854" s="449" t="s">
        <v>3307</v>
      </c>
      <c r="I854" s="234">
        <v>25647.67</v>
      </c>
      <c r="J854" s="234">
        <v>0</v>
      </c>
      <c r="K854" s="234">
        <v>0</v>
      </c>
      <c r="L854" s="234">
        <v>0</v>
      </c>
      <c r="M854" s="85">
        <v>0</v>
      </c>
      <c r="N854" s="85">
        <v>0</v>
      </c>
      <c r="O854" s="234">
        <v>0</v>
      </c>
      <c r="P854" s="234">
        <v>0</v>
      </c>
      <c r="Q854" s="234">
        <v>0</v>
      </c>
      <c r="R854" s="234">
        <v>14787</v>
      </c>
      <c r="S854" s="234">
        <v>8338.75</v>
      </c>
      <c r="T854" s="227" t="s">
        <v>1581</v>
      </c>
      <c r="U854" s="496">
        <v>441</v>
      </c>
      <c r="V854" s="129" t="s">
        <v>672</v>
      </c>
      <c r="W854" s="158" t="s">
        <v>221</v>
      </c>
      <c r="X854" s="92" t="s">
        <v>3304</v>
      </c>
      <c r="Y854" s="262">
        <v>3600800723839</v>
      </c>
      <c r="Z854" s="228" t="s">
        <v>1581</v>
      </c>
      <c r="AA854" s="266">
        <v>17308.919999999998</v>
      </c>
      <c r="AB854" s="66">
        <v>13500</v>
      </c>
      <c r="AC854" s="65"/>
      <c r="AD854" s="266">
        <v>863</v>
      </c>
      <c r="AE854" s="266">
        <v>424</v>
      </c>
      <c r="AF854" s="65"/>
      <c r="AG854" s="65"/>
      <c r="AH854" s="65"/>
      <c r="AI854" s="65"/>
      <c r="AJ854" s="65"/>
      <c r="AK854" s="65"/>
      <c r="AL854" s="65">
        <v>0</v>
      </c>
      <c r="AM854" s="65"/>
      <c r="AN854" s="65"/>
      <c r="AO854" s="65">
        <v>0</v>
      </c>
      <c r="AP854" s="65"/>
      <c r="AQ854" s="65"/>
      <c r="AR854" s="65"/>
      <c r="AS854" s="65"/>
      <c r="AT854" s="65"/>
      <c r="AU854" s="65"/>
      <c r="AV854" s="148"/>
      <c r="AW854" s="65"/>
      <c r="AX854" s="65">
        <v>2521.92</v>
      </c>
      <c r="AY854" s="66"/>
      <c r="AZ854" s="66">
        <v>0</v>
      </c>
      <c r="BA854" s="74">
        <v>0</v>
      </c>
      <c r="BB854" s="66">
        <v>25647.67</v>
      </c>
      <c r="BC854" s="66">
        <v>8338.75</v>
      </c>
      <c r="BD854" s="252"/>
      <c r="BE854" s="170">
        <v>442</v>
      </c>
      <c r="BF854" s="101" t="s">
        <v>3310</v>
      </c>
      <c r="BG854" s="158" t="s">
        <v>221</v>
      </c>
      <c r="BH854" s="92" t="s">
        <v>3304</v>
      </c>
      <c r="BI854" s="169">
        <v>21767.86</v>
      </c>
      <c r="BJ854" s="124">
        <v>13500</v>
      </c>
      <c r="BK854" s="124">
        <v>8267.86</v>
      </c>
      <c r="BL854" s="158"/>
      <c r="BM854" s="48"/>
      <c r="BN854" s="67"/>
      <c r="BO854" s="67"/>
      <c r="BP854" s="59"/>
      <c r="BQ854" s="369">
        <v>162</v>
      </c>
      <c r="BR854" s="380" t="s">
        <v>3314</v>
      </c>
      <c r="BS854" s="381" t="s">
        <v>51</v>
      </c>
      <c r="BT854" s="383" t="s">
        <v>747</v>
      </c>
      <c r="BU854" s="383" t="s">
        <v>679</v>
      </c>
      <c r="BV854" s="383" t="s">
        <v>1581</v>
      </c>
      <c r="BW854" s="383">
        <v>60160</v>
      </c>
      <c r="BX854" s="385" t="s">
        <v>3315</v>
      </c>
      <c r="BZ854" s="495">
        <v>589</v>
      </c>
      <c r="CA854" s="320" t="b">
        <f>EXACT(A854,CH854)</f>
        <v>1</v>
      </c>
      <c r="CB854" s="318" t="b">
        <f>EXACT(D854,CF854)</f>
        <v>1</v>
      </c>
      <c r="CC854" s="318" t="b">
        <f>EXACT(E854,CG854)</f>
        <v>1</v>
      </c>
      <c r="CD854" s="502">
        <f>+S853-BC853</f>
        <v>0</v>
      </c>
      <c r="CE854" s="17" t="s">
        <v>672</v>
      </c>
      <c r="CF854" s="51" t="s">
        <v>221</v>
      </c>
      <c r="CG854" s="51" t="s">
        <v>3304</v>
      </c>
      <c r="CH854" s="312">
        <v>3600800723839</v>
      </c>
      <c r="CI854" s="51"/>
      <c r="CJ854" s="51"/>
      <c r="CM854" s="273"/>
      <c r="CO854" s="157"/>
    </row>
    <row r="855" spans="1:93">
      <c r="A855" s="452" t="s">
        <v>4664</v>
      </c>
      <c r="B855" s="83" t="s">
        <v>709</v>
      </c>
      <c r="C855" s="129" t="s">
        <v>672</v>
      </c>
      <c r="D855" s="158" t="s">
        <v>169</v>
      </c>
      <c r="E855" s="92" t="s">
        <v>172</v>
      </c>
      <c r="F855" s="452" t="s">
        <v>4664</v>
      </c>
      <c r="G855" s="59" t="s">
        <v>1580</v>
      </c>
      <c r="H855" s="449" t="s">
        <v>1012</v>
      </c>
      <c r="I855" s="234">
        <v>11926.33</v>
      </c>
      <c r="J855" s="234">
        <v>0</v>
      </c>
      <c r="K855" s="234">
        <v>83.48</v>
      </c>
      <c r="L855" s="234">
        <v>0</v>
      </c>
      <c r="M855" s="85">
        <v>2719</v>
      </c>
      <c r="N855" s="85">
        <v>0</v>
      </c>
      <c r="O855" s="234">
        <v>0</v>
      </c>
      <c r="P855" s="234">
        <v>0</v>
      </c>
      <c r="Q855" s="234">
        <v>0</v>
      </c>
      <c r="R855" s="234">
        <v>9287</v>
      </c>
      <c r="S855" s="234">
        <v>5441.8099999999995</v>
      </c>
      <c r="T855" s="227" t="s">
        <v>1581</v>
      </c>
      <c r="U855" s="496">
        <v>965</v>
      </c>
      <c r="V855" s="129" t="s">
        <v>672</v>
      </c>
      <c r="W855" s="158" t="s">
        <v>169</v>
      </c>
      <c r="X855" s="92" t="s">
        <v>172</v>
      </c>
      <c r="Y855" s="262">
        <v>3600800726218</v>
      </c>
      <c r="Z855" s="228" t="s">
        <v>1581</v>
      </c>
      <c r="AA855" s="55">
        <v>9287</v>
      </c>
      <c r="AB855" s="55">
        <v>8000</v>
      </c>
      <c r="AC855" s="59"/>
      <c r="AD855" s="175">
        <v>863</v>
      </c>
      <c r="AE855" s="175">
        <v>424</v>
      </c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147"/>
      <c r="AW855" s="59"/>
      <c r="AX855" s="59">
        <v>0</v>
      </c>
      <c r="AY855" s="59"/>
      <c r="AZ855" s="55">
        <v>0</v>
      </c>
      <c r="BA855" s="74">
        <v>0</v>
      </c>
      <c r="BB855" s="55">
        <v>14728.81</v>
      </c>
      <c r="BC855" s="55">
        <v>5441.8099999999995</v>
      </c>
      <c r="BD855" s="252"/>
      <c r="BE855" s="170">
        <v>966</v>
      </c>
      <c r="BF855" s="101" t="s">
        <v>2294</v>
      </c>
      <c r="BG855" s="158" t="s">
        <v>169</v>
      </c>
      <c r="BH855" s="92" t="s">
        <v>172</v>
      </c>
      <c r="BI855" s="140">
        <v>10471.9</v>
      </c>
      <c r="BJ855" s="140">
        <v>8000</v>
      </c>
      <c r="BK855" s="124">
        <v>2471.8999999999996</v>
      </c>
      <c r="BL855" s="158"/>
      <c r="BM855" s="59"/>
      <c r="BN855" s="59"/>
      <c r="BO855" s="59"/>
      <c r="BP855" s="59"/>
      <c r="BQ855" s="369" t="s">
        <v>360</v>
      </c>
      <c r="BR855" s="380" t="s">
        <v>720</v>
      </c>
      <c r="BS855" s="381" t="s">
        <v>51</v>
      </c>
      <c r="BT855" s="383" t="s">
        <v>747</v>
      </c>
      <c r="BU855" s="383" t="s">
        <v>679</v>
      </c>
      <c r="BV855" s="383" t="s">
        <v>1581</v>
      </c>
      <c r="BW855" s="383">
        <v>60160</v>
      </c>
      <c r="BX855" s="385" t="s">
        <v>294</v>
      </c>
      <c r="BY855" s="61"/>
      <c r="BZ855" s="495">
        <v>219</v>
      </c>
      <c r="CA855" s="320" t="b">
        <f>EXACT(A855,CH855)</f>
        <v>1</v>
      </c>
      <c r="CB855" s="318" t="b">
        <f>EXACT(D855,CF855)</f>
        <v>1</v>
      </c>
      <c r="CC855" s="318" t="b">
        <f>EXACT(E855,CG855)</f>
        <v>1</v>
      </c>
      <c r="CD855" s="502">
        <f>+S854-BC854</f>
        <v>0</v>
      </c>
      <c r="CE855" s="51" t="s">
        <v>672</v>
      </c>
      <c r="CF855" s="17" t="s">
        <v>169</v>
      </c>
      <c r="CG855" s="103" t="s">
        <v>172</v>
      </c>
      <c r="CH855" s="275">
        <v>3600800726218</v>
      </c>
      <c r="CI855" s="51"/>
      <c r="CM855" s="273"/>
      <c r="CO855" s="157"/>
    </row>
    <row r="856" spans="1:93">
      <c r="A856" s="452" t="s">
        <v>4484</v>
      </c>
      <c r="B856" s="83" t="s">
        <v>709</v>
      </c>
      <c r="C856" s="238" t="s">
        <v>672</v>
      </c>
      <c r="D856" s="239" t="s">
        <v>1260</v>
      </c>
      <c r="E856" s="240" t="s">
        <v>344</v>
      </c>
      <c r="F856" s="452" t="s">
        <v>4484</v>
      </c>
      <c r="G856" s="59" t="s">
        <v>1580</v>
      </c>
      <c r="H856" s="449" t="s">
        <v>1066</v>
      </c>
      <c r="I856" s="418">
        <v>15348</v>
      </c>
      <c r="J856" s="418">
        <v>0</v>
      </c>
      <c r="K856" s="418">
        <v>137.02000000000001</v>
      </c>
      <c r="L856" s="418">
        <v>0</v>
      </c>
      <c r="M856" s="419">
        <v>3057</v>
      </c>
      <c r="N856" s="419">
        <v>4092.8</v>
      </c>
      <c r="O856" s="418">
        <v>0</v>
      </c>
      <c r="P856" s="418">
        <v>0</v>
      </c>
      <c r="Q856" s="418">
        <v>0</v>
      </c>
      <c r="R856" s="418">
        <v>9012</v>
      </c>
      <c r="S856" s="418">
        <v>13622.82</v>
      </c>
      <c r="T856" s="227" t="s">
        <v>1581</v>
      </c>
      <c r="U856" s="496">
        <v>1159</v>
      </c>
      <c r="V856" s="238" t="s">
        <v>672</v>
      </c>
      <c r="W856" s="239" t="s">
        <v>1260</v>
      </c>
      <c r="X856" s="240" t="s">
        <v>344</v>
      </c>
      <c r="Y856" s="262">
        <v>3600800730029</v>
      </c>
      <c r="Z856" s="228" t="s">
        <v>1581</v>
      </c>
      <c r="AA856" s="266">
        <v>9012</v>
      </c>
      <c r="AB856" s="66">
        <v>7725</v>
      </c>
      <c r="AC856" s="65"/>
      <c r="AD856" s="266">
        <v>863</v>
      </c>
      <c r="AE856" s="266">
        <v>424</v>
      </c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6"/>
      <c r="AR856" s="65"/>
      <c r="AS856" s="65"/>
      <c r="AT856" s="65"/>
      <c r="AU856" s="65"/>
      <c r="AV856" s="148"/>
      <c r="AW856" s="65"/>
      <c r="AX856" s="65">
        <v>0</v>
      </c>
      <c r="AY856" s="66"/>
      <c r="AZ856" s="66">
        <v>0</v>
      </c>
      <c r="BA856" s="74">
        <v>0</v>
      </c>
      <c r="BB856" s="66">
        <v>22634.82</v>
      </c>
      <c r="BC856" s="66">
        <v>13622.82</v>
      </c>
      <c r="BD856" s="252"/>
      <c r="BE856" s="170">
        <v>1160</v>
      </c>
      <c r="BF856" s="101" t="s">
        <v>2351</v>
      </c>
      <c r="BG856" s="158" t="s">
        <v>1260</v>
      </c>
      <c r="BH856" s="92" t="s">
        <v>344</v>
      </c>
      <c r="BI856" s="169">
        <v>7725</v>
      </c>
      <c r="BJ856" s="124">
        <v>7725</v>
      </c>
      <c r="BK856" s="124">
        <v>0</v>
      </c>
      <c r="BL856" s="158"/>
      <c r="BM856" s="48"/>
      <c r="BN856" s="67"/>
      <c r="BO856" s="67"/>
      <c r="BP856" s="59"/>
      <c r="BQ856" s="370">
        <v>249</v>
      </c>
      <c r="BR856" s="387" t="s">
        <v>720</v>
      </c>
      <c r="BS856" s="398" t="s">
        <v>51</v>
      </c>
      <c r="BT856" s="388" t="s">
        <v>747</v>
      </c>
      <c r="BU856" s="388" t="s">
        <v>679</v>
      </c>
      <c r="BV856" s="388" t="s">
        <v>1581</v>
      </c>
      <c r="BW856" s="389" t="s">
        <v>680</v>
      </c>
      <c r="BX856" s="389" t="s">
        <v>305</v>
      </c>
      <c r="BY856" s="23"/>
      <c r="BZ856" s="475">
        <v>442</v>
      </c>
      <c r="CA856" s="320" t="b">
        <f>EXACT(A856,CH856)</f>
        <v>1</v>
      </c>
      <c r="CB856" s="318" t="b">
        <f>EXACT(D856,CF856)</f>
        <v>1</v>
      </c>
      <c r="CC856" s="318" t="b">
        <f>EXACT(E856,CG856)</f>
        <v>1</v>
      </c>
      <c r="CD856" s="502">
        <f>+S855-BC855</f>
        <v>0</v>
      </c>
      <c r="CE856" s="17" t="s">
        <v>672</v>
      </c>
      <c r="CF856" s="17" t="s">
        <v>1260</v>
      </c>
      <c r="CG856" s="103" t="s">
        <v>344</v>
      </c>
      <c r="CH856" s="275">
        <v>3600800730029</v>
      </c>
    </row>
    <row r="857" spans="1:93">
      <c r="A857" s="452" t="s">
        <v>4715</v>
      </c>
      <c r="B857" s="83" t="s">
        <v>709</v>
      </c>
      <c r="C857" s="129" t="s">
        <v>686</v>
      </c>
      <c r="D857" s="158" t="s">
        <v>343</v>
      </c>
      <c r="E857" s="92" t="s">
        <v>344</v>
      </c>
      <c r="F857" s="452" t="s">
        <v>4715</v>
      </c>
      <c r="G857" s="59" t="s">
        <v>1580</v>
      </c>
      <c r="H857" s="449" t="s">
        <v>1000</v>
      </c>
      <c r="I857" s="234">
        <v>11553.6</v>
      </c>
      <c r="J857" s="234">
        <v>0</v>
      </c>
      <c r="K857" s="234">
        <v>95.4</v>
      </c>
      <c r="L857" s="234">
        <v>0</v>
      </c>
      <c r="M857" s="85">
        <v>2261</v>
      </c>
      <c r="N857" s="85">
        <v>3984</v>
      </c>
      <c r="O857" s="234">
        <v>0</v>
      </c>
      <c r="P857" s="234">
        <v>0</v>
      </c>
      <c r="Q857" s="234">
        <v>0</v>
      </c>
      <c r="R857" s="234">
        <v>3152</v>
      </c>
      <c r="S857" s="234">
        <v>14742</v>
      </c>
      <c r="T857" s="227" t="s">
        <v>1581</v>
      </c>
      <c r="U857" s="496">
        <v>905</v>
      </c>
      <c r="V857" s="129" t="s">
        <v>686</v>
      </c>
      <c r="W857" s="158" t="s">
        <v>343</v>
      </c>
      <c r="X857" s="92" t="s">
        <v>344</v>
      </c>
      <c r="Y857" s="265">
        <v>3600800730037</v>
      </c>
      <c r="Z857" s="228" t="s">
        <v>1581</v>
      </c>
      <c r="AA857" s="266">
        <v>3152</v>
      </c>
      <c r="AB857" s="65">
        <v>1865</v>
      </c>
      <c r="AC857" s="65"/>
      <c r="AD857" s="65">
        <v>863</v>
      </c>
      <c r="AE857" s="65">
        <v>424</v>
      </c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148"/>
      <c r="AW857" s="65"/>
      <c r="AX857" s="65">
        <v>0</v>
      </c>
      <c r="AY857" s="65"/>
      <c r="AZ857" s="65">
        <v>0</v>
      </c>
      <c r="BA857" s="57">
        <v>0</v>
      </c>
      <c r="BB857" s="65">
        <v>17894</v>
      </c>
      <c r="BC857" s="65">
        <v>14742</v>
      </c>
      <c r="BD857" s="252"/>
      <c r="BE857" s="170">
        <v>906</v>
      </c>
      <c r="BF857" s="163" t="s">
        <v>2282</v>
      </c>
      <c r="BG857" s="1" t="s">
        <v>343</v>
      </c>
      <c r="BH857" s="1" t="s">
        <v>344</v>
      </c>
      <c r="BI857" s="171">
        <v>1865</v>
      </c>
      <c r="BJ857" s="172">
        <v>1865</v>
      </c>
      <c r="BK857" s="171">
        <v>0</v>
      </c>
      <c r="BL857" s="86"/>
      <c r="BM857" s="48" t="s">
        <v>704</v>
      </c>
      <c r="BN857" s="67"/>
      <c r="BO857" s="67"/>
      <c r="BP857" s="59"/>
      <c r="BQ857" s="369">
        <v>249</v>
      </c>
      <c r="BR857" s="380" t="s">
        <v>720</v>
      </c>
      <c r="BS857" s="381" t="s">
        <v>51</v>
      </c>
      <c r="BT857" s="383" t="s">
        <v>747</v>
      </c>
      <c r="BU857" s="383" t="s">
        <v>679</v>
      </c>
      <c r="BV857" s="383" t="s">
        <v>1581</v>
      </c>
      <c r="BW857" s="383" t="s">
        <v>680</v>
      </c>
      <c r="BX857" s="385" t="s">
        <v>285</v>
      </c>
      <c r="BZ857" s="495">
        <v>965</v>
      </c>
      <c r="CA857" s="320" t="b">
        <f>EXACT(A857,CH857)</f>
        <v>1</v>
      </c>
      <c r="CB857" s="318" t="b">
        <f>EXACT(D857,CF857)</f>
        <v>1</v>
      </c>
      <c r="CC857" s="318" t="b">
        <f>EXACT(E857,CG857)</f>
        <v>1</v>
      </c>
      <c r="CD857" s="502">
        <f>+S856-BC856</f>
        <v>0</v>
      </c>
      <c r="CE857" s="344" t="s">
        <v>686</v>
      </c>
      <c r="CF857" s="364" t="s">
        <v>343</v>
      </c>
      <c r="CG857" s="365" t="s">
        <v>344</v>
      </c>
      <c r="CH857" s="366">
        <v>3600800730037</v>
      </c>
      <c r="CI857" s="364"/>
      <c r="CJ857" s="344"/>
      <c r="CK857" s="343"/>
      <c r="CL857" s="341"/>
      <c r="CM857" s="345"/>
      <c r="CN857" s="344"/>
      <c r="CO857" s="364"/>
    </row>
    <row r="858" spans="1:93">
      <c r="A858" s="451" t="s">
        <v>5499</v>
      </c>
      <c r="B858" s="83" t="s">
        <v>709</v>
      </c>
      <c r="C858" s="129" t="s">
        <v>695</v>
      </c>
      <c r="D858" s="158" t="s">
        <v>5498</v>
      </c>
      <c r="E858" s="92" t="s">
        <v>344</v>
      </c>
      <c r="F858" s="451" t="s">
        <v>5499</v>
      </c>
      <c r="G858" s="59" t="s">
        <v>1580</v>
      </c>
      <c r="H858" s="449" t="s">
        <v>5500</v>
      </c>
      <c r="I858" s="234">
        <v>38524.400000000001</v>
      </c>
      <c r="J858" s="234">
        <v>0</v>
      </c>
      <c r="K858" s="234">
        <v>0</v>
      </c>
      <c r="L858" s="234">
        <v>0</v>
      </c>
      <c r="M858" s="85">
        <v>0</v>
      </c>
      <c r="N858" s="85">
        <v>0</v>
      </c>
      <c r="O858" s="234">
        <v>0</v>
      </c>
      <c r="P858" s="234">
        <v>644.1</v>
      </c>
      <c r="Q858" s="234">
        <v>0</v>
      </c>
      <c r="R858" s="234">
        <v>24988</v>
      </c>
      <c r="S858" s="234">
        <v>12892.300000000003</v>
      </c>
      <c r="T858" s="227" t="s">
        <v>1581</v>
      </c>
      <c r="U858" s="496">
        <v>1210</v>
      </c>
      <c r="V858" s="129" t="s">
        <v>695</v>
      </c>
      <c r="W858" s="158" t="s">
        <v>5498</v>
      </c>
      <c r="X858" s="92" t="s">
        <v>344</v>
      </c>
      <c r="Y858" s="262">
        <v>3600800730100</v>
      </c>
      <c r="Z858" s="228" t="s">
        <v>1581</v>
      </c>
      <c r="AA858" s="54">
        <v>25632.1</v>
      </c>
      <c r="AB858" s="55">
        <v>24125</v>
      </c>
      <c r="AC858" s="56"/>
      <c r="AD858" s="175">
        <v>863</v>
      </c>
      <c r="AE858" s="175"/>
      <c r="AF858" s="55"/>
      <c r="AG858" s="55"/>
      <c r="AH858" s="55"/>
      <c r="AI858" s="55"/>
      <c r="AJ858" s="55"/>
      <c r="AK858" s="55"/>
      <c r="AL858" s="55"/>
      <c r="AM858" s="57"/>
      <c r="AN858" s="57"/>
      <c r="AO858" s="57"/>
      <c r="AP858" s="57"/>
      <c r="AQ858" s="58"/>
      <c r="AR858" s="58"/>
      <c r="AS858" s="57"/>
      <c r="AT858" s="57"/>
      <c r="AU858" s="57"/>
      <c r="AV858" s="147"/>
      <c r="AW858" s="57"/>
      <c r="AX858" s="57">
        <v>0</v>
      </c>
      <c r="AY858" s="58"/>
      <c r="AZ858" s="58">
        <v>644.1</v>
      </c>
      <c r="BA858" s="74">
        <v>0</v>
      </c>
      <c r="BB858" s="58">
        <v>38524.400000000001</v>
      </c>
      <c r="BC858" s="58">
        <v>12892.300000000003</v>
      </c>
      <c r="BD858" s="252"/>
      <c r="BE858" s="170">
        <v>1212</v>
      </c>
      <c r="BF858" s="101" t="s">
        <v>7156</v>
      </c>
      <c r="BG858" s="158" t="s">
        <v>5498</v>
      </c>
      <c r="BH858" s="92" t="s">
        <v>344</v>
      </c>
      <c r="BI858" s="124">
        <v>24125</v>
      </c>
      <c r="BJ858" s="124">
        <v>24125</v>
      </c>
      <c r="BK858" s="124">
        <v>0</v>
      </c>
      <c r="BL858" s="158"/>
      <c r="BM858" s="59"/>
      <c r="BN858" s="60"/>
      <c r="BO858" s="60"/>
      <c r="BP858" s="59"/>
      <c r="BQ858" s="370">
        <v>250</v>
      </c>
      <c r="BR858" s="387" t="s">
        <v>720</v>
      </c>
      <c r="BS858" s="398" t="s">
        <v>51</v>
      </c>
      <c r="BT858" s="388" t="s">
        <v>5840</v>
      </c>
      <c r="BU858" s="388" t="s">
        <v>679</v>
      </c>
      <c r="BV858" s="388" t="s">
        <v>1581</v>
      </c>
      <c r="BW858" s="389">
        <v>60160</v>
      </c>
      <c r="BX858" s="389" t="s">
        <v>5841</v>
      </c>
      <c r="BZ858" s="475">
        <v>1158</v>
      </c>
      <c r="CA858" s="320" t="b">
        <f>EXACT(A858,CH858)</f>
        <v>1</v>
      </c>
      <c r="CB858" s="318" t="b">
        <f>EXACT(D858,CF858)</f>
        <v>1</v>
      </c>
      <c r="CC858" s="318" t="b">
        <f>EXACT(E858,CG858)</f>
        <v>1</v>
      </c>
      <c r="CD858" s="502">
        <f>+S857-BC857</f>
        <v>0</v>
      </c>
      <c r="CE858" s="51" t="s">
        <v>695</v>
      </c>
      <c r="CF858" s="157" t="s">
        <v>5498</v>
      </c>
      <c r="CG858" s="103" t="s">
        <v>344</v>
      </c>
      <c r="CH858" s="311">
        <v>3600800730100</v>
      </c>
      <c r="CM858" s="273"/>
      <c r="CO858" s="158"/>
    </row>
    <row r="859" spans="1:93">
      <c r="A859" s="511" t="s">
        <v>8575</v>
      </c>
      <c r="B859" s="83" t="s">
        <v>709</v>
      </c>
      <c r="C859" s="237" t="s">
        <v>672</v>
      </c>
      <c r="D859" s="17" t="s">
        <v>8476</v>
      </c>
      <c r="E859" s="75" t="s">
        <v>344</v>
      </c>
      <c r="F859" s="514" t="s">
        <v>8575</v>
      </c>
      <c r="G859" s="59" t="s">
        <v>1580</v>
      </c>
      <c r="H859" s="98" t="s">
        <v>8671</v>
      </c>
      <c r="I859" s="133">
        <v>19830.669999999998</v>
      </c>
      <c r="J859" s="167">
        <v>0</v>
      </c>
      <c r="K859" s="18">
        <v>0</v>
      </c>
      <c r="L859" s="18">
        <v>0</v>
      </c>
      <c r="M859" s="53">
        <v>0</v>
      </c>
      <c r="N859" s="18">
        <v>0</v>
      </c>
      <c r="O859" s="18">
        <v>0</v>
      </c>
      <c r="P859" s="53">
        <v>0</v>
      </c>
      <c r="Q859" s="18">
        <v>0</v>
      </c>
      <c r="R859" s="53">
        <v>18287</v>
      </c>
      <c r="S859" s="18">
        <v>1543.6699999999983</v>
      </c>
      <c r="T859" s="227" t="s">
        <v>1581</v>
      </c>
      <c r="U859" s="496">
        <v>1355</v>
      </c>
      <c r="V859" s="516" t="s">
        <v>672</v>
      </c>
      <c r="W859" s="17" t="s">
        <v>8476</v>
      </c>
      <c r="X859" s="17" t="s">
        <v>344</v>
      </c>
      <c r="Y859" s="261">
        <v>3600800730126</v>
      </c>
      <c r="Z859" s="228" t="s">
        <v>1581</v>
      </c>
      <c r="AA859" s="266">
        <v>18287</v>
      </c>
      <c r="AB859" s="65">
        <v>17000</v>
      </c>
      <c r="AC859" s="65"/>
      <c r="AD859" s="65">
        <v>863</v>
      </c>
      <c r="AE859" s="65">
        <v>424</v>
      </c>
      <c r="AF859" s="65">
        <v>0</v>
      </c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148"/>
      <c r="AW859" s="65"/>
      <c r="AX859" s="65">
        <v>0</v>
      </c>
      <c r="AY859" s="65"/>
      <c r="AZ859" s="65">
        <v>0</v>
      </c>
      <c r="BA859" s="57">
        <v>0</v>
      </c>
      <c r="BB859" s="65">
        <v>19830.669999999998</v>
      </c>
      <c r="BC859" s="65">
        <v>1543.6699999999983</v>
      </c>
      <c r="BD859" s="260"/>
      <c r="BE859" s="170">
        <v>1357</v>
      </c>
      <c r="BF859" s="163" t="s">
        <v>8766</v>
      </c>
      <c r="BG859" s="51" t="s">
        <v>8476</v>
      </c>
      <c r="BH859" s="17" t="s">
        <v>344</v>
      </c>
      <c r="BI859" s="171">
        <v>22207.08</v>
      </c>
      <c r="BJ859" s="172">
        <v>17000</v>
      </c>
      <c r="BK859" s="171">
        <v>5207.0800000000017</v>
      </c>
      <c r="BM859" s="48"/>
      <c r="BN859" s="67"/>
      <c r="BO859" s="67"/>
      <c r="BP859" s="48"/>
      <c r="BQ859" s="435" t="s">
        <v>8937</v>
      </c>
      <c r="BR859" s="380">
        <v>7</v>
      </c>
      <c r="BS859" s="381"/>
      <c r="BT859" s="382" t="s">
        <v>747</v>
      </c>
      <c r="BU859" s="383" t="s">
        <v>679</v>
      </c>
      <c r="BV859" s="384" t="s">
        <v>1581</v>
      </c>
      <c r="BW859" s="384">
        <v>60160</v>
      </c>
      <c r="BX859" s="382" t="s">
        <v>8938</v>
      </c>
      <c r="BZ859" s="495">
        <v>905</v>
      </c>
      <c r="CA859" s="320" t="b">
        <f>EXACT(A859,CH859)</f>
        <v>1</v>
      </c>
      <c r="CB859" s="318" t="b">
        <f>EXACT(D859,CF859)</f>
        <v>1</v>
      </c>
      <c r="CC859" s="318" t="b">
        <f>EXACT(E859,CG859)</f>
        <v>1</v>
      </c>
      <c r="CD859" s="502">
        <f>+S858-BC858</f>
        <v>0</v>
      </c>
      <c r="CE859" s="17" t="s">
        <v>672</v>
      </c>
      <c r="CF859" s="51" t="s">
        <v>8476</v>
      </c>
      <c r="CG859" s="51" t="s">
        <v>344</v>
      </c>
      <c r="CH859" s="312">
        <v>3600800730126</v>
      </c>
      <c r="CL859" s="51"/>
      <c r="CM859" s="273"/>
      <c r="CO859" s="157"/>
    </row>
    <row r="860" spans="1:93">
      <c r="A860" s="452" t="s">
        <v>6093</v>
      </c>
      <c r="B860" s="83" t="s">
        <v>709</v>
      </c>
      <c r="C860" s="237" t="s">
        <v>672</v>
      </c>
      <c r="D860" s="86" t="s">
        <v>6092</v>
      </c>
      <c r="E860" s="92" t="s">
        <v>1404</v>
      </c>
      <c r="F860" s="452" t="s">
        <v>6093</v>
      </c>
      <c r="G860" s="59" t="s">
        <v>1580</v>
      </c>
      <c r="H860" s="283" t="s">
        <v>6285</v>
      </c>
      <c r="I860" s="244">
        <v>40180.699999999997</v>
      </c>
      <c r="J860" s="310">
        <v>0</v>
      </c>
      <c r="K860" s="81">
        <v>9.5299999999999994</v>
      </c>
      <c r="L860" s="81">
        <v>0</v>
      </c>
      <c r="M860" s="85">
        <v>0</v>
      </c>
      <c r="N860" s="81">
        <v>0</v>
      </c>
      <c r="O860" s="81">
        <v>0</v>
      </c>
      <c r="P860" s="85">
        <v>612.36</v>
      </c>
      <c r="Q860" s="81">
        <v>0</v>
      </c>
      <c r="R860" s="85">
        <v>4557</v>
      </c>
      <c r="S860" s="81">
        <v>35020.869999999995</v>
      </c>
      <c r="T860" s="227" t="s">
        <v>1581</v>
      </c>
      <c r="U860" s="496">
        <v>164</v>
      </c>
      <c r="V860" s="237" t="s">
        <v>672</v>
      </c>
      <c r="W860" s="86" t="s">
        <v>6092</v>
      </c>
      <c r="X860" s="92" t="s">
        <v>1404</v>
      </c>
      <c r="Y860" s="261">
        <v>3600800730789</v>
      </c>
      <c r="Z860" s="228" t="s">
        <v>1581</v>
      </c>
      <c r="AA860" s="266">
        <v>5169.3599999999997</v>
      </c>
      <c r="AB860" s="65">
        <v>1855</v>
      </c>
      <c r="AC860" s="65"/>
      <c r="AD860" s="65">
        <v>863</v>
      </c>
      <c r="AE860" s="65">
        <v>424</v>
      </c>
      <c r="AF860" s="65">
        <v>415</v>
      </c>
      <c r="AG860" s="65"/>
      <c r="AH860" s="65">
        <v>0</v>
      </c>
      <c r="AI860" s="65">
        <v>1000</v>
      </c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148"/>
      <c r="AW860" s="65"/>
      <c r="AX860" s="65">
        <v>0</v>
      </c>
      <c r="AY860" s="65"/>
      <c r="AZ860" s="65">
        <v>612.36</v>
      </c>
      <c r="BA860" s="57">
        <v>0</v>
      </c>
      <c r="BB860" s="65">
        <v>40190.229999999996</v>
      </c>
      <c r="BC860" s="65">
        <v>35020.869999999995</v>
      </c>
      <c r="BD860" s="260"/>
      <c r="BE860" s="170">
        <v>164</v>
      </c>
      <c r="BF860" s="163" t="s">
        <v>6395</v>
      </c>
      <c r="BG860" s="86" t="s">
        <v>6092</v>
      </c>
      <c r="BH860" s="86" t="s">
        <v>1404</v>
      </c>
      <c r="BI860" s="171">
        <v>1855</v>
      </c>
      <c r="BJ860" s="172">
        <v>1855</v>
      </c>
      <c r="BK860" s="171">
        <v>0</v>
      </c>
      <c r="BL860" s="86"/>
      <c r="BM860" s="48"/>
      <c r="BN860" s="67"/>
      <c r="BO860" s="67"/>
      <c r="BP860" s="48"/>
      <c r="BQ860" s="368" t="s">
        <v>6572</v>
      </c>
      <c r="BR860" s="380" t="s">
        <v>676</v>
      </c>
      <c r="BS860" s="381" t="s">
        <v>709</v>
      </c>
      <c r="BT860" s="382" t="s">
        <v>679</v>
      </c>
      <c r="BU860" s="383" t="s">
        <v>679</v>
      </c>
      <c r="BV860" s="384" t="s">
        <v>1581</v>
      </c>
      <c r="BW860" s="384">
        <v>60160</v>
      </c>
      <c r="BX860" s="385" t="s">
        <v>6573</v>
      </c>
      <c r="BZ860" s="475">
        <v>1210</v>
      </c>
      <c r="CA860" s="320" t="b">
        <f>EXACT(A860,CH860)</f>
        <v>1</v>
      </c>
      <c r="CB860" s="318" t="b">
        <f>EXACT(D860,CF860)</f>
        <v>1</v>
      </c>
      <c r="CC860" s="318" t="b">
        <f>EXACT(E860,CG860)</f>
        <v>1</v>
      </c>
      <c r="CD860" s="502">
        <f>+S860-BC860</f>
        <v>0</v>
      </c>
      <c r="CE860" s="17" t="s">
        <v>672</v>
      </c>
      <c r="CF860" s="17" t="s">
        <v>6092</v>
      </c>
      <c r="CG860" s="103" t="s">
        <v>1404</v>
      </c>
      <c r="CH860" s="275">
        <v>3600800730789</v>
      </c>
    </row>
    <row r="861" spans="1:93">
      <c r="A861" s="452" t="s">
        <v>4842</v>
      </c>
      <c r="B861" s="83" t="s">
        <v>709</v>
      </c>
      <c r="C861" s="129" t="s">
        <v>686</v>
      </c>
      <c r="D861" s="158" t="s">
        <v>573</v>
      </c>
      <c r="E861" s="92" t="s">
        <v>574</v>
      </c>
      <c r="F861" s="452" t="s">
        <v>4842</v>
      </c>
      <c r="G861" s="59" t="s">
        <v>1580</v>
      </c>
      <c r="H861" s="449" t="s">
        <v>628</v>
      </c>
      <c r="I861" s="234">
        <v>32159.4</v>
      </c>
      <c r="J861" s="234">
        <v>0</v>
      </c>
      <c r="K861" s="234">
        <v>112.73</v>
      </c>
      <c r="L861" s="234">
        <v>0</v>
      </c>
      <c r="M861" s="85">
        <v>2646</v>
      </c>
      <c r="N861" s="85">
        <v>0</v>
      </c>
      <c r="O861" s="234">
        <v>0</v>
      </c>
      <c r="P861" s="234">
        <v>79.239999999999995</v>
      </c>
      <c r="Q861" s="234">
        <v>0</v>
      </c>
      <c r="R861" s="234">
        <v>14578</v>
      </c>
      <c r="S861" s="234">
        <v>20260.890000000007</v>
      </c>
      <c r="T861" s="227" t="s">
        <v>1581</v>
      </c>
      <c r="U861" s="496">
        <v>333</v>
      </c>
      <c r="V861" s="129" t="s">
        <v>686</v>
      </c>
      <c r="W861" s="158" t="s">
        <v>573</v>
      </c>
      <c r="X861" s="92" t="s">
        <v>574</v>
      </c>
      <c r="Y861" s="262">
        <v>3600800734199</v>
      </c>
      <c r="Z861" s="228" t="s">
        <v>1581</v>
      </c>
      <c r="AA861" s="54">
        <v>14657.24</v>
      </c>
      <c r="AB861" s="55">
        <v>13515</v>
      </c>
      <c r="AC861" s="56"/>
      <c r="AD861" s="175">
        <v>863</v>
      </c>
      <c r="AE861" s="175"/>
      <c r="AF861" s="55"/>
      <c r="AG861" s="55"/>
      <c r="AH861" s="55"/>
      <c r="AI861" s="55">
        <v>200</v>
      </c>
      <c r="AJ861" s="55"/>
      <c r="AK861" s="55"/>
      <c r="AL861" s="55"/>
      <c r="AM861" s="57"/>
      <c r="AN861" s="57"/>
      <c r="AO861" s="57"/>
      <c r="AP861" s="57"/>
      <c r="AQ861" s="58"/>
      <c r="AR861" s="58"/>
      <c r="AS861" s="57"/>
      <c r="AT861" s="57"/>
      <c r="AU861" s="57"/>
      <c r="AV861" s="147"/>
      <c r="AW861" s="57"/>
      <c r="AX861" s="57">
        <v>0</v>
      </c>
      <c r="AY861" s="58"/>
      <c r="AZ861" s="58">
        <v>79.239999999999995</v>
      </c>
      <c r="BA861" s="74">
        <v>0</v>
      </c>
      <c r="BB861" s="58">
        <v>34918.130000000005</v>
      </c>
      <c r="BC861" s="58">
        <v>20260.890000000007</v>
      </c>
      <c r="BD861" s="252"/>
      <c r="BE861" s="170">
        <v>334</v>
      </c>
      <c r="BF861" s="101" t="s">
        <v>1869</v>
      </c>
      <c r="BG861" s="158" t="s">
        <v>573</v>
      </c>
      <c r="BH861" s="92" t="s">
        <v>574</v>
      </c>
      <c r="BI861" s="124">
        <v>13515</v>
      </c>
      <c r="BJ861" s="124">
        <v>13515</v>
      </c>
      <c r="BK861" s="124">
        <v>0</v>
      </c>
      <c r="BL861" s="158"/>
      <c r="BM861" s="59"/>
      <c r="BN861" s="60"/>
      <c r="BO861" s="60"/>
      <c r="BP861" s="59"/>
      <c r="BQ861" s="370" t="s">
        <v>1934</v>
      </c>
      <c r="BR861" s="387" t="s">
        <v>676</v>
      </c>
      <c r="BS861" s="381" t="s">
        <v>709</v>
      </c>
      <c r="BT861" s="388" t="s">
        <v>679</v>
      </c>
      <c r="BU861" s="388" t="s">
        <v>679</v>
      </c>
      <c r="BV861" s="388" t="s">
        <v>1581</v>
      </c>
      <c r="BW861" s="389">
        <v>60160</v>
      </c>
      <c r="BX861" s="389" t="s">
        <v>1935</v>
      </c>
      <c r="BZ861" s="495">
        <v>1355</v>
      </c>
      <c r="CA861" s="320" t="b">
        <f>EXACT(A861,CH861)</f>
        <v>1</v>
      </c>
      <c r="CB861" s="318" t="b">
        <f>EXACT(D861,CF861)</f>
        <v>1</v>
      </c>
      <c r="CC861" s="318" t="b">
        <f>EXACT(E861,CG861)</f>
        <v>1</v>
      </c>
      <c r="CD861" s="502">
        <f>+S860-BC860</f>
        <v>0</v>
      </c>
      <c r="CE861" s="17" t="s">
        <v>686</v>
      </c>
      <c r="CF861" s="17" t="s">
        <v>573</v>
      </c>
      <c r="CG861" s="103" t="s">
        <v>574</v>
      </c>
      <c r="CH861" s="275">
        <v>3600800734199</v>
      </c>
      <c r="CI861" s="51"/>
      <c r="CM861" s="273"/>
      <c r="CO861" s="157"/>
    </row>
    <row r="862" spans="1:93">
      <c r="A862" s="452" t="s">
        <v>5016</v>
      </c>
      <c r="B862" s="83" t="s">
        <v>709</v>
      </c>
      <c r="C862" s="158" t="s">
        <v>686</v>
      </c>
      <c r="D862" s="158" t="s">
        <v>286</v>
      </c>
      <c r="E862" s="92" t="s">
        <v>287</v>
      </c>
      <c r="F862" s="452" t="s">
        <v>5016</v>
      </c>
      <c r="G862" s="59" t="s">
        <v>1580</v>
      </c>
      <c r="H862" s="449" t="s">
        <v>1848</v>
      </c>
      <c r="I862" s="234">
        <v>8377.39</v>
      </c>
      <c r="J862" s="234">
        <v>0</v>
      </c>
      <c r="K862" s="234">
        <v>87.67</v>
      </c>
      <c r="L862" s="234">
        <v>0</v>
      </c>
      <c r="M862" s="85">
        <v>1910</v>
      </c>
      <c r="N862" s="85">
        <v>367.2</v>
      </c>
      <c r="O862" s="234">
        <v>0</v>
      </c>
      <c r="P862" s="234">
        <v>0</v>
      </c>
      <c r="Q862" s="234">
        <v>0</v>
      </c>
      <c r="R862" s="234">
        <v>6500</v>
      </c>
      <c r="S862" s="234">
        <v>3476.6800000000003</v>
      </c>
      <c r="T862" s="227" t="s">
        <v>1581</v>
      </c>
      <c r="U862" s="496">
        <v>640</v>
      </c>
      <c r="V862" s="158" t="s">
        <v>686</v>
      </c>
      <c r="W862" s="158" t="s">
        <v>286</v>
      </c>
      <c r="X862" s="92" t="s">
        <v>287</v>
      </c>
      <c r="Y862" s="262">
        <v>3600800742230</v>
      </c>
      <c r="Z862" s="228" t="s">
        <v>1581</v>
      </c>
      <c r="AA862" s="54">
        <v>7265.58</v>
      </c>
      <c r="AB862" s="55">
        <v>6000</v>
      </c>
      <c r="AC862" s="56"/>
      <c r="AD862" s="175"/>
      <c r="AE862" s="175"/>
      <c r="AF862" s="55"/>
      <c r="AG862" s="55"/>
      <c r="AH862" s="55"/>
      <c r="AI862" s="55">
        <v>500</v>
      </c>
      <c r="AJ862" s="55"/>
      <c r="AK862" s="55"/>
      <c r="AL862" s="55"/>
      <c r="AM862" s="57"/>
      <c r="AN862" s="57"/>
      <c r="AO862" s="57"/>
      <c r="AP862" s="57"/>
      <c r="AQ862" s="58"/>
      <c r="AR862" s="58"/>
      <c r="AS862" s="57"/>
      <c r="AT862" s="57"/>
      <c r="AU862" s="57"/>
      <c r="AV862" s="147"/>
      <c r="AW862" s="57">
        <v>0</v>
      </c>
      <c r="AX862" s="57">
        <v>765.58</v>
      </c>
      <c r="AY862" s="58"/>
      <c r="AZ862" s="58">
        <v>0</v>
      </c>
      <c r="BA862" s="74">
        <v>0</v>
      </c>
      <c r="BB862" s="58">
        <v>10742.26</v>
      </c>
      <c r="BC862" s="58">
        <v>3476.6800000000003</v>
      </c>
      <c r="BD862" s="252"/>
      <c r="BE862" s="170">
        <v>641</v>
      </c>
      <c r="BF862" s="101" t="s">
        <v>2228</v>
      </c>
      <c r="BG862" s="158" t="s">
        <v>286</v>
      </c>
      <c r="BH862" s="92" t="s">
        <v>287</v>
      </c>
      <c r="BI862" s="124">
        <v>9251.74</v>
      </c>
      <c r="BJ862" s="124">
        <v>6000</v>
      </c>
      <c r="BK862" s="124">
        <v>3251.74</v>
      </c>
      <c r="BL862" s="158"/>
      <c r="BM862" s="59" t="s">
        <v>677</v>
      </c>
      <c r="BN862" s="60"/>
      <c r="BO862" s="60"/>
      <c r="BP862" s="59"/>
      <c r="BQ862" s="370" t="s">
        <v>1117</v>
      </c>
      <c r="BR862" s="387" t="s">
        <v>676</v>
      </c>
      <c r="BS862" s="381" t="s">
        <v>1118</v>
      </c>
      <c r="BT862" s="388" t="s">
        <v>679</v>
      </c>
      <c r="BU862" s="388" t="s">
        <v>679</v>
      </c>
      <c r="BV862" s="388" t="s">
        <v>1581</v>
      </c>
      <c r="BW862" s="389" t="s">
        <v>680</v>
      </c>
      <c r="BX862" s="389" t="s">
        <v>272</v>
      </c>
      <c r="BY862" s="23"/>
      <c r="BZ862" s="475">
        <v>164</v>
      </c>
      <c r="CA862" s="320" t="b">
        <f>EXACT(A862,CH862)</f>
        <v>1</v>
      </c>
      <c r="CB862" s="318" t="b">
        <f>EXACT(D862,CF862)</f>
        <v>1</v>
      </c>
      <c r="CC862" s="318" t="b">
        <f>EXACT(E862,CG862)</f>
        <v>1</v>
      </c>
      <c r="CD862" s="502">
        <f>+S861-BC861</f>
        <v>0</v>
      </c>
      <c r="CE862" s="17" t="s">
        <v>686</v>
      </c>
      <c r="CF862" s="17" t="s">
        <v>286</v>
      </c>
      <c r="CG862" s="103" t="s">
        <v>287</v>
      </c>
      <c r="CH862" s="275">
        <v>3600800742230</v>
      </c>
    </row>
    <row r="863" spans="1:93">
      <c r="A863" s="452" t="s">
        <v>4537</v>
      </c>
      <c r="B863" s="83" t="s">
        <v>709</v>
      </c>
      <c r="C863" s="86" t="s">
        <v>672</v>
      </c>
      <c r="D863" s="86" t="s">
        <v>3303</v>
      </c>
      <c r="E863" s="92" t="s">
        <v>233</v>
      </c>
      <c r="F863" s="452" t="s">
        <v>4537</v>
      </c>
      <c r="G863" s="59" t="s">
        <v>1580</v>
      </c>
      <c r="H863" s="449" t="s">
        <v>3306</v>
      </c>
      <c r="I863" s="244">
        <v>31406.9</v>
      </c>
      <c r="J863" s="310">
        <v>0</v>
      </c>
      <c r="K863" s="81">
        <v>9.5299999999999994</v>
      </c>
      <c r="L863" s="81">
        <v>0</v>
      </c>
      <c r="M863" s="85">
        <v>0</v>
      </c>
      <c r="N863" s="81">
        <v>0</v>
      </c>
      <c r="O863" s="81">
        <v>0</v>
      </c>
      <c r="P863" s="85">
        <v>0</v>
      </c>
      <c r="Q863" s="81">
        <v>0</v>
      </c>
      <c r="R863" s="85">
        <v>18000</v>
      </c>
      <c r="S863" s="81">
        <v>10074.89</v>
      </c>
      <c r="T863" s="227" t="s">
        <v>1581</v>
      </c>
      <c r="U863" s="496">
        <v>196</v>
      </c>
      <c r="V863" s="86" t="s">
        <v>672</v>
      </c>
      <c r="W863" s="86" t="s">
        <v>3303</v>
      </c>
      <c r="X863" s="92" t="s">
        <v>233</v>
      </c>
      <c r="Y863" s="262">
        <v>3600800743554</v>
      </c>
      <c r="Z863" s="228" t="s">
        <v>1581</v>
      </c>
      <c r="AA863" s="266">
        <v>21341.54</v>
      </c>
      <c r="AB863" s="65">
        <v>18000</v>
      </c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>
        <v>0</v>
      </c>
      <c r="AP863" s="65"/>
      <c r="AQ863" s="65"/>
      <c r="AR863" s="65"/>
      <c r="AS863" s="65"/>
      <c r="AT863" s="65"/>
      <c r="AU863" s="65"/>
      <c r="AV863" s="148"/>
      <c r="AW863" s="65"/>
      <c r="AX863" s="65">
        <v>3341.54</v>
      </c>
      <c r="AY863" s="65"/>
      <c r="AZ863" s="65">
        <v>0</v>
      </c>
      <c r="BA863" s="57">
        <v>0</v>
      </c>
      <c r="BB863" s="65">
        <v>31416.43</v>
      </c>
      <c r="BC863" s="65">
        <v>10074.89</v>
      </c>
      <c r="BD863" s="252"/>
      <c r="BE863" s="170">
        <v>196</v>
      </c>
      <c r="BF863" s="163" t="s">
        <v>3309</v>
      </c>
      <c r="BG863" s="158" t="s">
        <v>3303</v>
      </c>
      <c r="BH863" s="92" t="s">
        <v>233</v>
      </c>
      <c r="BI863" s="65">
        <v>26595</v>
      </c>
      <c r="BJ863" s="57">
        <v>18000</v>
      </c>
      <c r="BK863" s="65">
        <v>8595</v>
      </c>
      <c r="BL863" s="86"/>
      <c r="BM863" s="48" t="s">
        <v>704</v>
      </c>
      <c r="BN863" s="67"/>
      <c r="BO863" s="67"/>
      <c r="BP863" s="48"/>
      <c r="BQ863" s="368" t="s">
        <v>3312</v>
      </c>
      <c r="BR863" s="380" t="s">
        <v>725</v>
      </c>
      <c r="BS863" s="381" t="s">
        <v>2067</v>
      </c>
      <c r="BT863" s="382" t="s">
        <v>45</v>
      </c>
      <c r="BU863" s="383" t="s">
        <v>1416</v>
      </c>
      <c r="BV863" s="384" t="s">
        <v>1581</v>
      </c>
      <c r="BW863" s="384">
        <v>60000</v>
      </c>
      <c r="BX863" s="385" t="s">
        <v>3313</v>
      </c>
      <c r="BZ863" s="475">
        <v>334</v>
      </c>
      <c r="CA863" s="320" t="b">
        <f>EXACT(A863,CH863)</f>
        <v>1</v>
      </c>
      <c r="CB863" s="318" t="b">
        <f>EXACT(D863,CF863)</f>
        <v>1</v>
      </c>
      <c r="CC863" s="318" t="b">
        <f>EXACT(E863,CG863)</f>
        <v>1</v>
      </c>
      <c r="CD863" s="502">
        <f>+S863-BC863</f>
        <v>0</v>
      </c>
      <c r="CE863" s="17" t="s">
        <v>672</v>
      </c>
      <c r="CF863" s="17" t="s">
        <v>3303</v>
      </c>
      <c r="CG863" s="103" t="s">
        <v>233</v>
      </c>
      <c r="CH863" s="275">
        <v>3600800743554</v>
      </c>
      <c r="CJ863" s="51"/>
      <c r="CL863" s="51"/>
      <c r="CM863" s="273"/>
      <c r="CO863" s="450"/>
    </row>
    <row r="864" spans="1:93">
      <c r="A864" s="511" t="s">
        <v>8986</v>
      </c>
      <c r="B864" s="83"/>
      <c r="C864" s="237" t="s">
        <v>672</v>
      </c>
      <c r="D864" s="86" t="s">
        <v>8984</v>
      </c>
      <c r="E864" s="92" t="s">
        <v>8985</v>
      </c>
      <c r="F864" s="514" t="s">
        <v>8986</v>
      </c>
      <c r="G864" s="59" t="s">
        <v>1580</v>
      </c>
      <c r="H864" s="283">
        <v>9854269515</v>
      </c>
      <c r="I864" s="244">
        <v>51753</v>
      </c>
      <c r="J864" s="310">
        <v>0</v>
      </c>
      <c r="K864" s="81">
        <v>0</v>
      </c>
      <c r="L864" s="81">
        <v>0</v>
      </c>
      <c r="M864" s="85">
        <v>0</v>
      </c>
      <c r="N864" s="81">
        <v>0</v>
      </c>
      <c r="O864" s="81">
        <v>0</v>
      </c>
      <c r="P864" s="85">
        <v>1466.96</v>
      </c>
      <c r="Q864" s="81">
        <v>0</v>
      </c>
      <c r="R864" s="85">
        <v>30197</v>
      </c>
      <c r="S864" s="81">
        <v>20089.04</v>
      </c>
      <c r="T864" s="227" t="s">
        <v>1581</v>
      </c>
      <c r="U864" s="496">
        <v>1368</v>
      </c>
      <c r="V864" s="516" t="s">
        <v>672</v>
      </c>
      <c r="W864" s="86" t="s">
        <v>8984</v>
      </c>
      <c r="X864" s="86" t="s">
        <v>8985</v>
      </c>
      <c r="Y864" s="261" t="s">
        <v>8986</v>
      </c>
      <c r="Z864" s="228" t="s">
        <v>1581</v>
      </c>
      <c r="AA864" s="266">
        <v>31663.96</v>
      </c>
      <c r="AB864" s="65">
        <v>28810</v>
      </c>
      <c r="AC864" s="65"/>
      <c r="AD864" s="65">
        <v>863</v>
      </c>
      <c r="AE864" s="65">
        <v>424</v>
      </c>
      <c r="AF864" s="65"/>
      <c r="AG864" s="65"/>
      <c r="AH864" s="65"/>
      <c r="AI864" s="65">
        <v>100</v>
      </c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148"/>
      <c r="AW864" s="65"/>
      <c r="AX864" s="65">
        <v>0</v>
      </c>
      <c r="AY864" s="65"/>
      <c r="AZ864" s="65">
        <v>1466.96</v>
      </c>
      <c r="BA864" s="57">
        <v>0</v>
      </c>
      <c r="BB864" s="65">
        <v>51753</v>
      </c>
      <c r="BC864" s="65">
        <v>20089.04</v>
      </c>
      <c r="BD864" s="260"/>
      <c r="BE864" s="170">
        <v>1371</v>
      </c>
      <c r="BF864" s="163" t="s">
        <v>9119</v>
      </c>
      <c r="BG864" s="1" t="s">
        <v>8984</v>
      </c>
      <c r="BH864" s="86" t="s">
        <v>8985</v>
      </c>
      <c r="BI864" s="65">
        <v>28810</v>
      </c>
      <c r="BJ864" s="57">
        <v>28810</v>
      </c>
      <c r="BK864" s="65">
        <v>0</v>
      </c>
      <c r="BL864" s="86"/>
      <c r="BM864" s="48"/>
      <c r="BN864" s="67"/>
      <c r="BO864" s="67"/>
      <c r="BP864" s="48"/>
      <c r="BQ864" s="435" t="s">
        <v>9183</v>
      </c>
      <c r="BR864" s="382" t="s">
        <v>689</v>
      </c>
      <c r="BS864" s="395"/>
      <c r="BT864" s="382" t="s">
        <v>747</v>
      </c>
      <c r="BU864" s="382" t="s">
        <v>679</v>
      </c>
      <c r="BV864" s="386" t="s">
        <v>1581</v>
      </c>
      <c r="BW864" s="386" t="s">
        <v>680</v>
      </c>
      <c r="BX864" s="382" t="s">
        <v>9184</v>
      </c>
      <c r="BY864" s="51"/>
      <c r="BZ864" s="495">
        <v>641</v>
      </c>
      <c r="CA864" s="320" t="b">
        <f>EXACT(A864,CH864)</f>
        <v>1</v>
      </c>
      <c r="CB864" s="318" t="b">
        <f>EXACT(D864,CF864)</f>
        <v>1</v>
      </c>
      <c r="CC864" s="318" t="b">
        <f>EXACT(E864,CG864)</f>
        <v>1</v>
      </c>
      <c r="CD864" s="502">
        <f>+S863-BC863</f>
        <v>0</v>
      </c>
      <c r="CE864" s="17" t="s">
        <v>672</v>
      </c>
      <c r="CF864" s="17" t="s">
        <v>8984</v>
      </c>
      <c r="CG864" s="103" t="s">
        <v>8985</v>
      </c>
      <c r="CH864" s="275" t="s">
        <v>8986</v>
      </c>
    </row>
    <row r="865" spans="1:93">
      <c r="A865" s="452" t="s">
        <v>5018</v>
      </c>
      <c r="B865" s="83" t="s">
        <v>709</v>
      </c>
      <c r="C865" s="129" t="s">
        <v>672</v>
      </c>
      <c r="D865" s="158" t="s">
        <v>289</v>
      </c>
      <c r="E865" s="92" t="s">
        <v>2006</v>
      </c>
      <c r="F865" s="452" t="s">
        <v>5018</v>
      </c>
      <c r="G865" s="59" t="s">
        <v>1580</v>
      </c>
      <c r="H865" s="449" t="s">
        <v>1849</v>
      </c>
      <c r="I865" s="234">
        <v>10360</v>
      </c>
      <c r="J865" s="234">
        <v>0</v>
      </c>
      <c r="K865" s="234">
        <v>0</v>
      </c>
      <c r="L865" s="234">
        <v>0</v>
      </c>
      <c r="M865" s="85">
        <v>2362</v>
      </c>
      <c r="N865" s="85">
        <v>0</v>
      </c>
      <c r="O865" s="234">
        <v>0</v>
      </c>
      <c r="P865" s="234">
        <v>0</v>
      </c>
      <c r="Q865" s="234">
        <v>0</v>
      </c>
      <c r="R865" s="234">
        <v>5863</v>
      </c>
      <c r="S865" s="234">
        <v>5913.28</v>
      </c>
      <c r="T865" s="227" t="s">
        <v>1581</v>
      </c>
      <c r="U865" s="496">
        <v>644</v>
      </c>
      <c r="V865" s="129" t="s">
        <v>672</v>
      </c>
      <c r="W865" s="158" t="s">
        <v>289</v>
      </c>
      <c r="X865" s="92" t="s">
        <v>2006</v>
      </c>
      <c r="Y865" s="262">
        <v>3600900006624</v>
      </c>
      <c r="Z865" s="228" t="s">
        <v>1581</v>
      </c>
      <c r="AA865" s="54">
        <v>6808.72</v>
      </c>
      <c r="AB865" s="55">
        <v>0</v>
      </c>
      <c r="AC865" s="56"/>
      <c r="AD865" s="175">
        <v>863</v>
      </c>
      <c r="AE865" s="175"/>
      <c r="AF865" s="55"/>
      <c r="AG865" s="55"/>
      <c r="AH865" s="55"/>
      <c r="AI865" s="55"/>
      <c r="AJ865" s="55"/>
      <c r="AK865" s="55"/>
      <c r="AL865" s="55"/>
      <c r="AM865" s="57"/>
      <c r="AN865" s="57"/>
      <c r="AO865" s="57"/>
      <c r="AP865" s="57"/>
      <c r="AQ865" s="58"/>
      <c r="AR865" s="58"/>
      <c r="AS865" s="57"/>
      <c r="AT865" s="57"/>
      <c r="AU865" s="57"/>
      <c r="AV865" s="147"/>
      <c r="AW865" s="57">
        <v>5000</v>
      </c>
      <c r="AX865" s="57">
        <v>945.72</v>
      </c>
      <c r="AY865" s="58"/>
      <c r="AZ865" s="58">
        <v>0</v>
      </c>
      <c r="BA865" s="74">
        <v>0</v>
      </c>
      <c r="BB865" s="58">
        <v>12722</v>
      </c>
      <c r="BC865" s="58">
        <v>5913.28</v>
      </c>
      <c r="BD865" s="252"/>
      <c r="BE865" s="170">
        <v>645</v>
      </c>
      <c r="BF865" s="101" t="s">
        <v>2229</v>
      </c>
      <c r="BG865" s="158" t="s">
        <v>289</v>
      </c>
      <c r="BH865" s="92" t="s">
        <v>2006</v>
      </c>
      <c r="BI865" s="124">
        <v>0</v>
      </c>
      <c r="BJ865" s="124">
        <v>0</v>
      </c>
      <c r="BK865" s="124">
        <v>0</v>
      </c>
      <c r="BL865" s="158"/>
      <c r="BM865" s="59"/>
      <c r="BN865" s="60"/>
      <c r="BO865" s="60"/>
      <c r="BP865" s="59"/>
      <c r="BQ865" s="370" t="s">
        <v>290</v>
      </c>
      <c r="BR865" s="387" t="s">
        <v>676</v>
      </c>
      <c r="BS865" s="381" t="s">
        <v>51</v>
      </c>
      <c r="BT865" s="388" t="s">
        <v>740</v>
      </c>
      <c r="BU865" s="388" t="s">
        <v>707</v>
      </c>
      <c r="BV865" s="388" t="s">
        <v>1581</v>
      </c>
      <c r="BW865" s="389" t="s">
        <v>708</v>
      </c>
      <c r="BX865" s="389" t="s">
        <v>350</v>
      </c>
      <c r="BY865" s="51"/>
      <c r="BZ865" s="475">
        <v>196</v>
      </c>
      <c r="CA865" s="320" t="b">
        <f>EXACT(A865,CH865)</f>
        <v>1</v>
      </c>
      <c r="CB865" s="318" t="b">
        <f>EXACT(D865,CF865)</f>
        <v>1</v>
      </c>
      <c r="CC865" s="318" t="b">
        <f>EXACT(E865,CG865)</f>
        <v>1</v>
      </c>
      <c r="CD865" s="502">
        <f>+S864-BC864</f>
        <v>0</v>
      </c>
      <c r="CE865" s="17" t="s">
        <v>672</v>
      </c>
      <c r="CF865" s="157" t="s">
        <v>289</v>
      </c>
      <c r="CG865" s="99" t="s">
        <v>2006</v>
      </c>
      <c r="CH865" s="311">
        <v>3600900006624</v>
      </c>
      <c r="CI865" s="51"/>
      <c r="CL865" s="51"/>
      <c r="CM865" s="273"/>
      <c r="CO865" s="157"/>
    </row>
    <row r="866" spans="1:93">
      <c r="A866" s="511" t="s">
        <v>9089</v>
      </c>
      <c r="B866" s="83"/>
      <c r="C866" s="237" t="s">
        <v>672</v>
      </c>
      <c r="D866" s="86" t="s">
        <v>9087</v>
      </c>
      <c r="E866" s="92" t="s">
        <v>9088</v>
      </c>
      <c r="F866" s="514" t="s">
        <v>9089</v>
      </c>
      <c r="G866" s="59" t="s">
        <v>1580</v>
      </c>
      <c r="H866" s="283">
        <v>9824047077</v>
      </c>
      <c r="I866" s="244">
        <v>37747.5</v>
      </c>
      <c r="J866" s="310">
        <v>0</v>
      </c>
      <c r="K866" s="81">
        <v>0</v>
      </c>
      <c r="L866" s="81">
        <v>0</v>
      </c>
      <c r="M866" s="85">
        <v>0</v>
      </c>
      <c r="N866" s="81">
        <v>0</v>
      </c>
      <c r="O866" s="81">
        <v>0</v>
      </c>
      <c r="P866" s="85">
        <v>595.70000000000005</v>
      </c>
      <c r="Q866" s="81">
        <v>0</v>
      </c>
      <c r="R866" s="85">
        <v>19037</v>
      </c>
      <c r="S866" s="81">
        <v>18114.8</v>
      </c>
      <c r="T866" s="227" t="s">
        <v>1581</v>
      </c>
      <c r="U866" s="496">
        <v>1414</v>
      </c>
      <c r="V866" s="516" t="s">
        <v>672</v>
      </c>
      <c r="W866" s="86" t="s">
        <v>9087</v>
      </c>
      <c r="X866" s="86" t="s">
        <v>9088</v>
      </c>
      <c r="Y866" s="261" t="s">
        <v>9089</v>
      </c>
      <c r="Z866" s="228" t="s">
        <v>1581</v>
      </c>
      <c r="AA866" s="266">
        <v>19632.7</v>
      </c>
      <c r="AB866" s="65">
        <v>17750</v>
      </c>
      <c r="AC866" s="65"/>
      <c r="AD866" s="65">
        <v>863</v>
      </c>
      <c r="AE866" s="65">
        <v>424</v>
      </c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148"/>
      <c r="AW866" s="65"/>
      <c r="AX866" s="65">
        <v>0</v>
      </c>
      <c r="AY866" s="65"/>
      <c r="AZ866" s="65">
        <v>595.70000000000005</v>
      </c>
      <c r="BA866" s="57">
        <v>0</v>
      </c>
      <c r="BB866" s="65">
        <v>37747.5</v>
      </c>
      <c r="BC866" s="65">
        <v>18114.8</v>
      </c>
      <c r="BD866" s="260"/>
      <c r="BE866" s="170">
        <v>1417</v>
      </c>
      <c r="BF866" s="163" t="s">
        <v>9164</v>
      </c>
      <c r="BG866" s="1" t="s">
        <v>9087</v>
      </c>
      <c r="BH866" s="86" t="s">
        <v>9088</v>
      </c>
      <c r="BI866" s="171">
        <v>17750</v>
      </c>
      <c r="BJ866" s="172">
        <v>17750</v>
      </c>
      <c r="BK866" s="171">
        <v>0</v>
      </c>
      <c r="BL866" s="86"/>
      <c r="BM866" s="48"/>
      <c r="BN866" s="67"/>
      <c r="BO866" s="67"/>
      <c r="BP866" s="48"/>
      <c r="BQ866" s="435" t="s">
        <v>7252</v>
      </c>
      <c r="BR866" s="382" t="s">
        <v>727</v>
      </c>
      <c r="BS866" s="395"/>
      <c r="BT866" s="382" t="s">
        <v>702</v>
      </c>
      <c r="BU866" s="382" t="s">
        <v>702</v>
      </c>
      <c r="BV866" s="386" t="s">
        <v>1581</v>
      </c>
      <c r="BW866" s="386" t="s">
        <v>703</v>
      </c>
      <c r="BX866" s="382" t="s">
        <v>9262</v>
      </c>
      <c r="BZ866" s="495">
        <v>1369</v>
      </c>
      <c r="CA866" s="320" t="b">
        <f>EXACT(A866,CH866)</f>
        <v>1</v>
      </c>
      <c r="CB866" s="318" t="b">
        <f>EXACT(D866,CF866)</f>
        <v>1</v>
      </c>
      <c r="CC866" s="318" t="b">
        <f>EXACT(E866,CG866)</f>
        <v>1</v>
      </c>
      <c r="CD866" s="502">
        <f>+S865-BC865</f>
        <v>0</v>
      </c>
      <c r="CE866" s="17" t="s">
        <v>672</v>
      </c>
      <c r="CF866" s="94" t="s">
        <v>9087</v>
      </c>
      <c r="CG866" s="99" t="s">
        <v>9088</v>
      </c>
      <c r="CH866" s="275" t="s">
        <v>9089</v>
      </c>
      <c r="CI866" s="51"/>
      <c r="CJ866" s="51"/>
      <c r="CL866" s="51"/>
      <c r="CM866" s="273"/>
      <c r="CO866" s="157"/>
    </row>
    <row r="867" spans="1:93">
      <c r="A867" s="452" t="s">
        <v>4645</v>
      </c>
      <c r="B867" s="83" t="s">
        <v>709</v>
      </c>
      <c r="C867" s="158" t="s">
        <v>672</v>
      </c>
      <c r="D867" s="158" t="s">
        <v>178</v>
      </c>
      <c r="E867" s="92" t="s">
        <v>2055</v>
      </c>
      <c r="F867" s="452" t="s">
        <v>4645</v>
      </c>
      <c r="G867" s="59" t="s">
        <v>1580</v>
      </c>
      <c r="H867" s="449" t="s">
        <v>1020</v>
      </c>
      <c r="I867" s="234">
        <v>37011</v>
      </c>
      <c r="J867" s="234">
        <v>0</v>
      </c>
      <c r="K867" s="234">
        <v>134.25</v>
      </c>
      <c r="L867" s="234">
        <v>0</v>
      </c>
      <c r="M867" s="85">
        <v>2567</v>
      </c>
      <c r="N867" s="85">
        <v>0</v>
      </c>
      <c r="O867" s="234">
        <v>0</v>
      </c>
      <c r="P867" s="234">
        <v>178.19</v>
      </c>
      <c r="Q867" s="234">
        <v>0</v>
      </c>
      <c r="R867" s="234">
        <v>23877</v>
      </c>
      <c r="S867" s="234">
        <v>15657.060000000001</v>
      </c>
      <c r="T867" s="227" t="s">
        <v>1581</v>
      </c>
      <c r="U867" s="496">
        <v>1000</v>
      </c>
      <c r="V867" s="158" t="s">
        <v>672</v>
      </c>
      <c r="W867" s="158" t="s">
        <v>178</v>
      </c>
      <c r="X867" s="92" t="s">
        <v>2055</v>
      </c>
      <c r="Y867" s="262">
        <v>3600900012942</v>
      </c>
      <c r="Z867" s="228" t="s">
        <v>1581</v>
      </c>
      <c r="AA867" s="266">
        <v>24055.19</v>
      </c>
      <c r="AB867" s="66">
        <v>22590</v>
      </c>
      <c r="AC867" s="65"/>
      <c r="AD867" s="266">
        <v>863</v>
      </c>
      <c r="AE867" s="266">
        <v>424</v>
      </c>
      <c r="AF867" s="65"/>
      <c r="AG867" s="65"/>
      <c r="AH867" s="65"/>
      <c r="AI867" s="65"/>
      <c r="AJ867" s="65"/>
      <c r="AK867" s="65"/>
      <c r="AL867" s="65"/>
      <c r="AM867" s="65"/>
      <c r="AN867" s="65"/>
      <c r="AO867" s="65">
        <v>0</v>
      </c>
      <c r="AP867" s="65"/>
      <c r="AQ867" s="65"/>
      <c r="AR867" s="65"/>
      <c r="AS867" s="65"/>
      <c r="AT867" s="65">
        <v>0</v>
      </c>
      <c r="AU867" s="65"/>
      <c r="AV867" s="148"/>
      <c r="AW867" s="65"/>
      <c r="AX867" s="65">
        <v>0</v>
      </c>
      <c r="AY867" s="65"/>
      <c r="AZ867" s="66">
        <v>178.19</v>
      </c>
      <c r="BA867" s="74">
        <v>0</v>
      </c>
      <c r="BB867" s="66">
        <v>39712.25</v>
      </c>
      <c r="BC867" s="66">
        <v>15657.060000000001</v>
      </c>
      <c r="BD867" s="252"/>
      <c r="BE867" s="170">
        <v>1001</v>
      </c>
      <c r="BF867" s="101" t="s">
        <v>2302</v>
      </c>
      <c r="BG867" s="158" t="s">
        <v>178</v>
      </c>
      <c r="BH867" s="92" t="s">
        <v>2055</v>
      </c>
      <c r="BI867" s="169">
        <v>22590</v>
      </c>
      <c r="BJ867" s="124">
        <v>22590</v>
      </c>
      <c r="BK867" s="124">
        <v>0</v>
      </c>
      <c r="BL867" s="158"/>
      <c r="BM867" s="48"/>
      <c r="BN867" s="67"/>
      <c r="BO867" s="67"/>
      <c r="BP867" s="59"/>
      <c r="BQ867" s="370" t="s">
        <v>1413</v>
      </c>
      <c r="BR867" s="387" t="s">
        <v>712</v>
      </c>
      <c r="BS867" s="381" t="s">
        <v>709</v>
      </c>
      <c r="BT867" s="388" t="s">
        <v>707</v>
      </c>
      <c r="BU867" s="388" t="s">
        <v>707</v>
      </c>
      <c r="BV867" s="388" t="s">
        <v>1581</v>
      </c>
      <c r="BW867" s="389">
        <v>60220</v>
      </c>
      <c r="BX867" s="389" t="s">
        <v>1465</v>
      </c>
      <c r="BY867" s="1"/>
      <c r="BZ867" s="495">
        <v>645</v>
      </c>
      <c r="CA867" s="320" t="b">
        <f>EXACT(A867,CH867)</f>
        <v>1</v>
      </c>
      <c r="CB867" s="318" t="b">
        <f>EXACT(D867,CF867)</f>
        <v>1</v>
      </c>
      <c r="CC867" s="318" t="b">
        <f>EXACT(E867,CG867)</f>
        <v>1</v>
      </c>
      <c r="CD867" s="502">
        <f>+S866-BC866</f>
        <v>0</v>
      </c>
      <c r="CE867" s="17" t="s">
        <v>672</v>
      </c>
      <c r="CF867" s="17" t="s">
        <v>178</v>
      </c>
      <c r="CG867" s="103" t="s">
        <v>2055</v>
      </c>
      <c r="CH867" s="275">
        <v>3600900012942</v>
      </c>
    </row>
    <row r="868" spans="1:93">
      <c r="A868" s="452" t="s">
        <v>7463</v>
      </c>
      <c r="B868" s="83" t="s">
        <v>709</v>
      </c>
      <c r="C868" s="242" t="s">
        <v>695</v>
      </c>
      <c r="D868" s="425" t="s">
        <v>6780</v>
      </c>
      <c r="E868" s="86" t="s">
        <v>321</v>
      </c>
      <c r="F868" s="452" t="s">
        <v>7463</v>
      </c>
      <c r="G868" s="59" t="s">
        <v>1580</v>
      </c>
      <c r="H868" s="449" t="s">
        <v>6914</v>
      </c>
      <c r="I868" s="234">
        <v>23940.799999999999</v>
      </c>
      <c r="J868" s="234">
        <v>0</v>
      </c>
      <c r="K868" s="234">
        <v>0</v>
      </c>
      <c r="L868" s="234">
        <v>0</v>
      </c>
      <c r="M868" s="85">
        <v>0</v>
      </c>
      <c r="N868" s="85">
        <v>0</v>
      </c>
      <c r="O868" s="234">
        <v>0</v>
      </c>
      <c r="P868" s="234">
        <v>0</v>
      </c>
      <c r="Q868" s="234">
        <v>0</v>
      </c>
      <c r="R868" s="234">
        <v>20158</v>
      </c>
      <c r="S868" s="234">
        <v>3782.7999999999993</v>
      </c>
      <c r="T868" s="227" t="s">
        <v>1581</v>
      </c>
      <c r="U868" s="496">
        <v>621</v>
      </c>
      <c r="V868" s="242" t="s">
        <v>695</v>
      </c>
      <c r="W868" s="425" t="s">
        <v>6780</v>
      </c>
      <c r="X868" s="422" t="s">
        <v>321</v>
      </c>
      <c r="Y868" s="261">
        <v>3600900013591</v>
      </c>
      <c r="Z868" s="228" t="s">
        <v>1581</v>
      </c>
      <c r="AA868" s="54">
        <v>20158</v>
      </c>
      <c r="AB868" s="55">
        <v>14640</v>
      </c>
      <c r="AC868" s="56"/>
      <c r="AD868" s="175">
        <v>863</v>
      </c>
      <c r="AE868" s="175"/>
      <c r="AF868" s="55"/>
      <c r="AG868" s="55"/>
      <c r="AH868" s="55"/>
      <c r="AI868" s="55"/>
      <c r="AJ868" s="55"/>
      <c r="AK868" s="55"/>
      <c r="AL868" s="55"/>
      <c r="AM868" s="57"/>
      <c r="AN868" s="57"/>
      <c r="AO868" s="57">
        <v>4655</v>
      </c>
      <c r="AP868" s="57"/>
      <c r="AQ868" s="58"/>
      <c r="AR868" s="58"/>
      <c r="AS868" s="57"/>
      <c r="AT868" s="57"/>
      <c r="AU868" s="57"/>
      <c r="AV868" s="147"/>
      <c r="AW868" s="57"/>
      <c r="AX868" s="57">
        <v>0</v>
      </c>
      <c r="AY868" s="58"/>
      <c r="AZ868" s="58">
        <v>0</v>
      </c>
      <c r="BA868" s="74">
        <v>0</v>
      </c>
      <c r="BB868" s="58">
        <v>23940.799999999999</v>
      </c>
      <c r="BC868" s="58">
        <v>3782.7999999999993</v>
      </c>
      <c r="BD868" s="252"/>
      <c r="BE868" s="170">
        <v>622</v>
      </c>
      <c r="BF868" s="101" t="s">
        <v>7071</v>
      </c>
      <c r="BG868" s="158" t="s">
        <v>6780</v>
      </c>
      <c r="BH868" s="92" t="s">
        <v>321</v>
      </c>
      <c r="BI868" s="124">
        <v>14640</v>
      </c>
      <c r="BJ868" s="124">
        <v>14640</v>
      </c>
      <c r="BK868" s="124">
        <v>0</v>
      </c>
      <c r="BL868" s="456"/>
      <c r="BM868" s="59"/>
      <c r="BN868" s="60"/>
      <c r="BO868" s="60"/>
      <c r="BP868" s="59"/>
      <c r="BQ868" s="369">
        <v>99</v>
      </c>
      <c r="BR868" s="380">
        <v>4</v>
      </c>
      <c r="BS868" s="381" t="s">
        <v>51</v>
      </c>
      <c r="BT868" s="383" t="s">
        <v>779</v>
      </c>
      <c r="BU868" s="383" t="s">
        <v>707</v>
      </c>
      <c r="BV868" s="383" t="s">
        <v>128</v>
      </c>
      <c r="BW868" s="383">
        <v>60220</v>
      </c>
      <c r="BX868" s="382" t="s">
        <v>7273</v>
      </c>
      <c r="BZ868" s="495">
        <v>1415</v>
      </c>
      <c r="CA868" s="320" t="b">
        <f>EXACT(A868,CH868)</f>
        <v>1</v>
      </c>
      <c r="CB868" s="318" t="b">
        <f>EXACT(D868,CF868)</f>
        <v>1</v>
      </c>
      <c r="CC868" s="318" t="b">
        <f>EXACT(E868,CG868)</f>
        <v>1</v>
      </c>
      <c r="CD868" s="502">
        <f>+S867-BC867</f>
        <v>0</v>
      </c>
      <c r="CE868" s="17" t="s">
        <v>695</v>
      </c>
      <c r="CF868" s="17" t="s">
        <v>6780</v>
      </c>
      <c r="CG868" s="103" t="s">
        <v>321</v>
      </c>
      <c r="CH868" s="275">
        <v>3600900013591</v>
      </c>
    </row>
    <row r="869" spans="1:93">
      <c r="A869" s="511" t="s">
        <v>8583</v>
      </c>
      <c r="B869" s="83" t="s">
        <v>709</v>
      </c>
      <c r="C869" s="237" t="s">
        <v>672</v>
      </c>
      <c r="D869" s="17" t="s">
        <v>8486</v>
      </c>
      <c r="E869" s="75" t="s">
        <v>8487</v>
      </c>
      <c r="F869" s="514" t="s">
        <v>8583</v>
      </c>
      <c r="G869" s="59" t="s">
        <v>1580</v>
      </c>
      <c r="H869" s="98" t="s">
        <v>8679</v>
      </c>
      <c r="I869" s="133">
        <v>29946</v>
      </c>
      <c r="J869" s="167">
        <v>0</v>
      </c>
      <c r="K869" s="18">
        <v>0</v>
      </c>
      <c r="L869" s="18">
        <v>0</v>
      </c>
      <c r="M869" s="53">
        <v>0</v>
      </c>
      <c r="N869" s="18">
        <v>0</v>
      </c>
      <c r="O869" s="18">
        <v>0</v>
      </c>
      <c r="P869" s="53">
        <v>205.63</v>
      </c>
      <c r="Q869" s="18">
        <v>0</v>
      </c>
      <c r="R869" s="53">
        <v>0</v>
      </c>
      <c r="S869" s="18">
        <v>29740.37</v>
      </c>
      <c r="T869" s="227" t="s">
        <v>1581</v>
      </c>
      <c r="U869" s="496">
        <v>1362</v>
      </c>
      <c r="V869" s="516" t="s">
        <v>672</v>
      </c>
      <c r="W869" s="17" t="s">
        <v>8486</v>
      </c>
      <c r="X869" s="17" t="s">
        <v>8487</v>
      </c>
      <c r="Y869" s="261">
        <v>3600900013736</v>
      </c>
      <c r="Z869" s="228" t="s">
        <v>1581</v>
      </c>
      <c r="AA869" s="266">
        <v>205.63</v>
      </c>
      <c r="AB869" s="65">
        <v>0</v>
      </c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148"/>
      <c r="AW869" s="65"/>
      <c r="AX869" s="65">
        <v>0</v>
      </c>
      <c r="AY869" s="65"/>
      <c r="AZ869" s="65">
        <v>205.63</v>
      </c>
      <c r="BA869" s="57">
        <v>0</v>
      </c>
      <c r="BB869" s="65">
        <v>29946</v>
      </c>
      <c r="BC869" s="65">
        <v>29740.37</v>
      </c>
      <c r="BD869" s="260"/>
      <c r="BE869" s="170">
        <v>1364</v>
      </c>
      <c r="BF869" s="163" t="s">
        <v>8774</v>
      </c>
      <c r="BG869" s="51" t="s">
        <v>8486</v>
      </c>
      <c r="BH869" s="17" t="s">
        <v>8487</v>
      </c>
      <c r="BI869" s="171">
        <v>0</v>
      </c>
      <c r="BJ869" s="172">
        <v>0</v>
      </c>
      <c r="BK869" s="171">
        <v>0</v>
      </c>
      <c r="BM869" s="48"/>
      <c r="BN869" s="67"/>
      <c r="BO869" s="67"/>
      <c r="BP869" s="48"/>
      <c r="BQ869" s="435" t="s">
        <v>8951</v>
      </c>
      <c r="BR869" s="380">
        <v>5</v>
      </c>
      <c r="BS869" s="381"/>
      <c r="BT869" s="382" t="s">
        <v>707</v>
      </c>
      <c r="BU869" s="383" t="s">
        <v>707</v>
      </c>
      <c r="BV869" s="384" t="s">
        <v>1581</v>
      </c>
      <c r="BW869" s="384">
        <v>60220</v>
      </c>
      <c r="BX869" s="382" t="s">
        <v>8952</v>
      </c>
      <c r="BZ869" s="475">
        <v>1000</v>
      </c>
      <c r="CA869" s="320" t="b">
        <f>EXACT(A869,CH869)</f>
        <v>1</v>
      </c>
      <c r="CB869" s="318" t="b">
        <f>EXACT(D869,CF869)</f>
        <v>1</v>
      </c>
      <c r="CC869" s="318" t="b">
        <f>EXACT(E869,CG869)</f>
        <v>1</v>
      </c>
      <c r="CD869" s="502">
        <f>+S868-BC868</f>
        <v>0</v>
      </c>
      <c r="CE869" s="17" t="s">
        <v>672</v>
      </c>
      <c r="CF869" s="17" t="s">
        <v>8486</v>
      </c>
      <c r="CG869" s="103" t="s">
        <v>8487</v>
      </c>
      <c r="CH869" s="275">
        <v>3600900013736</v>
      </c>
      <c r="CL869" s="51"/>
      <c r="CM869" s="273"/>
      <c r="CO869" s="157"/>
    </row>
    <row r="870" spans="1:93">
      <c r="A870" s="452" t="s">
        <v>4878</v>
      </c>
      <c r="B870" s="83" t="s">
        <v>709</v>
      </c>
      <c r="C870" s="238" t="s">
        <v>686</v>
      </c>
      <c r="D870" s="239" t="s">
        <v>3249</v>
      </c>
      <c r="E870" s="240" t="s">
        <v>3250</v>
      </c>
      <c r="F870" s="452" t="s">
        <v>4878</v>
      </c>
      <c r="G870" s="59" t="s">
        <v>1580</v>
      </c>
      <c r="H870" s="449" t="s">
        <v>3254</v>
      </c>
      <c r="I870" s="418">
        <v>37483.199999999997</v>
      </c>
      <c r="J870" s="418">
        <v>0</v>
      </c>
      <c r="K870" s="418">
        <v>0</v>
      </c>
      <c r="L870" s="418">
        <v>0</v>
      </c>
      <c r="M870" s="419">
        <v>1222</v>
      </c>
      <c r="N870" s="419">
        <v>0</v>
      </c>
      <c r="O870" s="418">
        <v>0</v>
      </c>
      <c r="P870" s="418">
        <v>0</v>
      </c>
      <c r="Q870" s="418">
        <v>0</v>
      </c>
      <c r="R870" s="418">
        <v>13937</v>
      </c>
      <c r="S870" s="418">
        <v>24768.199999999997</v>
      </c>
      <c r="T870" s="227" t="s">
        <v>1581</v>
      </c>
      <c r="U870" s="496">
        <v>398</v>
      </c>
      <c r="V870" s="238" t="s">
        <v>686</v>
      </c>
      <c r="W870" s="239" t="s">
        <v>3249</v>
      </c>
      <c r="X870" s="240" t="s">
        <v>3250</v>
      </c>
      <c r="Y870" s="262">
        <v>3600900014112</v>
      </c>
      <c r="Z870" s="228" t="s">
        <v>1581</v>
      </c>
      <c r="AA870" s="54">
        <v>13937</v>
      </c>
      <c r="AB870" s="55">
        <v>3550</v>
      </c>
      <c r="AC870" s="56">
        <v>1600</v>
      </c>
      <c r="AD870" s="175">
        <v>863</v>
      </c>
      <c r="AE870" s="175">
        <v>424</v>
      </c>
      <c r="AF870" s="55"/>
      <c r="AG870" s="55"/>
      <c r="AH870" s="55"/>
      <c r="AI870" s="55"/>
      <c r="AJ870" s="55"/>
      <c r="AK870" s="55"/>
      <c r="AL870" s="55"/>
      <c r="AM870" s="57"/>
      <c r="AN870" s="57"/>
      <c r="AO870" s="57">
        <v>7500</v>
      </c>
      <c r="AP870" s="57"/>
      <c r="AQ870" s="58"/>
      <c r="AR870" s="57"/>
      <c r="AS870" s="57"/>
      <c r="AT870" s="57"/>
      <c r="AU870" s="57"/>
      <c r="AV870" s="147"/>
      <c r="AW870" s="57"/>
      <c r="AX870" s="57">
        <v>0</v>
      </c>
      <c r="AY870" s="58"/>
      <c r="AZ870" s="58">
        <v>0</v>
      </c>
      <c r="BA870" s="74">
        <v>0</v>
      </c>
      <c r="BB870" s="58">
        <v>38705.199999999997</v>
      </c>
      <c r="BC870" s="58">
        <v>24768.199999999997</v>
      </c>
      <c r="BD870" s="252"/>
      <c r="BE870" s="170">
        <v>399</v>
      </c>
      <c r="BF870" s="101" t="s">
        <v>3253</v>
      </c>
      <c r="BG870" s="158" t="s">
        <v>3249</v>
      </c>
      <c r="BH870" s="92" t="s">
        <v>3250</v>
      </c>
      <c r="BI870" s="58">
        <v>3550</v>
      </c>
      <c r="BJ870" s="58">
        <v>3550</v>
      </c>
      <c r="BK870" s="124">
        <v>0</v>
      </c>
      <c r="BL870" s="158"/>
      <c r="BM870" s="59"/>
      <c r="BN870" s="60"/>
      <c r="BO870" s="60"/>
      <c r="BP870" s="48"/>
      <c r="BQ870" s="368" t="s">
        <v>3256</v>
      </c>
      <c r="BR870" s="380">
        <v>1</v>
      </c>
      <c r="BS870" s="381" t="s">
        <v>51</v>
      </c>
      <c r="BT870" s="382" t="s">
        <v>707</v>
      </c>
      <c r="BU870" s="383" t="s">
        <v>127</v>
      </c>
      <c r="BV870" s="384" t="s">
        <v>128</v>
      </c>
      <c r="BW870" s="384">
        <v>60220</v>
      </c>
      <c r="BX870" s="385" t="s">
        <v>3257</v>
      </c>
      <c r="BZ870" s="475">
        <v>622</v>
      </c>
      <c r="CA870" s="320" t="b">
        <f>EXACT(A870,CH870)</f>
        <v>1</v>
      </c>
      <c r="CB870" s="318" t="b">
        <f>EXACT(D870,CF870)</f>
        <v>1</v>
      </c>
      <c r="CC870" s="318" t="b">
        <f>EXACT(E870,CG870)</f>
        <v>1</v>
      </c>
      <c r="CD870" s="502">
        <f>+S869-BC869</f>
        <v>0</v>
      </c>
      <c r="CE870" s="17" t="s">
        <v>686</v>
      </c>
      <c r="CF870" s="157" t="s">
        <v>3249</v>
      </c>
      <c r="CG870" s="99" t="s">
        <v>3250</v>
      </c>
      <c r="CH870" s="311">
        <v>3600900014112</v>
      </c>
      <c r="CI870" s="51"/>
      <c r="CJ870" s="51"/>
      <c r="CL870" s="51"/>
      <c r="CM870" s="273"/>
      <c r="CO870" s="157"/>
    </row>
    <row r="871" spans="1:93">
      <c r="A871" s="452" t="s">
        <v>4422</v>
      </c>
      <c r="B871" s="83" t="s">
        <v>709</v>
      </c>
      <c r="C871" s="158" t="s">
        <v>695</v>
      </c>
      <c r="D871" s="158" t="s">
        <v>616</v>
      </c>
      <c r="E871" s="92" t="s">
        <v>1501</v>
      </c>
      <c r="F871" s="452" t="s">
        <v>4422</v>
      </c>
      <c r="G871" s="59" t="s">
        <v>1580</v>
      </c>
      <c r="H871" s="449" t="s">
        <v>2146</v>
      </c>
      <c r="I871" s="234">
        <v>23520.23</v>
      </c>
      <c r="J871" s="234">
        <v>0</v>
      </c>
      <c r="K871" s="234">
        <v>67.13</v>
      </c>
      <c r="L871" s="234">
        <v>0</v>
      </c>
      <c r="M871" s="85">
        <v>940</v>
      </c>
      <c r="N871" s="85">
        <v>0</v>
      </c>
      <c r="O871" s="234">
        <v>0</v>
      </c>
      <c r="P871" s="234">
        <v>0</v>
      </c>
      <c r="Q871" s="234">
        <v>0</v>
      </c>
      <c r="R871" s="234">
        <v>2555</v>
      </c>
      <c r="S871" s="234">
        <v>21972.36</v>
      </c>
      <c r="T871" s="227" t="s">
        <v>1581</v>
      </c>
      <c r="U871" s="496">
        <v>1264</v>
      </c>
      <c r="V871" s="158" t="s">
        <v>695</v>
      </c>
      <c r="W871" s="158" t="s">
        <v>616</v>
      </c>
      <c r="X871" s="92" t="s">
        <v>1501</v>
      </c>
      <c r="Y871" s="262">
        <v>3600900014945</v>
      </c>
      <c r="Z871" s="228" t="s">
        <v>1581</v>
      </c>
      <c r="AA871" s="54">
        <v>2555</v>
      </c>
      <c r="AB871" s="55">
        <v>2555</v>
      </c>
      <c r="AC871" s="56"/>
      <c r="AD871" s="175">
        <v>0</v>
      </c>
      <c r="AE871" s="175"/>
      <c r="AF871" s="55"/>
      <c r="AG871" s="55"/>
      <c r="AH871" s="55"/>
      <c r="AI871" s="55"/>
      <c r="AJ871" s="55"/>
      <c r="AK871" s="55"/>
      <c r="AL871" s="55"/>
      <c r="AM871" s="57"/>
      <c r="AN871" s="57"/>
      <c r="AO871" s="57"/>
      <c r="AP871" s="57"/>
      <c r="AQ871" s="58"/>
      <c r="AR871" s="57"/>
      <c r="AS871" s="57"/>
      <c r="AT871" s="57"/>
      <c r="AU871" s="57"/>
      <c r="AV871" s="147"/>
      <c r="AW871" s="57"/>
      <c r="AX871" s="57">
        <v>0</v>
      </c>
      <c r="AY871" s="58"/>
      <c r="AZ871" s="58">
        <v>0</v>
      </c>
      <c r="BA871" s="74">
        <v>0</v>
      </c>
      <c r="BB871" s="58">
        <v>24527.360000000001</v>
      </c>
      <c r="BC871" s="58">
        <v>21972.36</v>
      </c>
      <c r="BD871" s="252"/>
      <c r="BE871" s="170">
        <v>1266</v>
      </c>
      <c r="BF871" s="101" t="s">
        <v>7163</v>
      </c>
      <c r="BG871" s="158" t="s">
        <v>616</v>
      </c>
      <c r="BH871" s="92" t="s">
        <v>1501</v>
      </c>
      <c r="BI871" s="58">
        <v>2555</v>
      </c>
      <c r="BJ871" s="58">
        <v>2555</v>
      </c>
      <c r="BK871" s="124">
        <v>0</v>
      </c>
      <c r="BL871" s="158"/>
      <c r="BM871" s="59" t="s">
        <v>704</v>
      </c>
      <c r="BN871" s="60"/>
      <c r="BO871" s="60"/>
      <c r="BP871" s="48"/>
      <c r="BQ871" s="368">
        <v>274</v>
      </c>
      <c r="BR871" s="380" t="s">
        <v>2175</v>
      </c>
      <c r="BS871" s="381" t="s">
        <v>709</v>
      </c>
      <c r="BT871" s="382" t="s">
        <v>707</v>
      </c>
      <c r="BU871" s="382" t="s">
        <v>707</v>
      </c>
      <c r="BV871" s="384" t="s">
        <v>1581</v>
      </c>
      <c r="BW871" s="384">
        <v>60220</v>
      </c>
      <c r="BX871" s="385" t="s">
        <v>2180</v>
      </c>
      <c r="BY871" s="76"/>
      <c r="BZ871" s="475">
        <v>1362</v>
      </c>
      <c r="CA871" s="320" t="b">
        <f>EXACT(A871,CH871)</f>
        <v>1</v>
      </c>
      <c r="CB871" s="318" t="b">
        <f>EXACT(D871,CF871)</f>
        <v>1</v>
      </c>
      <c r="CC871" s="318" t="b">
        <f>EXACT(E871,CG871)</f>
        <v>1</v>
      </c>
      <c r="CD871" s="502">
        <f>+S870-BC870</f>
        <v>0</v>
      </c>
      <c r="CE871" s="17" t="s">
        <v>695</v>
      </c>
      <c r="CF871" s="17" t="s">
        <v>616</v>
      </c>
      <c r="CG871" s="103" t="s">
        <v>1501</v>
      </c>
      <c r="CH871" s="275">
        <v>3600900014945</v>
      </c>
      <c r="CM871" s="273"/>
      <c r="CO871" s="158"/>
    </row>
    <row r="872" spans="1:93">
      <c r="A872" s="451" t="s">
        <v>7392</v>
      </c>
      <c r="B872" s="83" t="s">
        <v>709</v>
      </c>
      <c r="C872" s="237" t="s">
        <v>686</v>
      </c>
      <c r="D872" s="86" t="s">
        <v>1189</v>
      </c>
      <c r="E872" s="92" t="s">
        <v>6709</v>
      </c>
      <c r="F872" s="451" t="s">
        <v>7392</v>
      </c>
      <c r="G872" s="59" t="s">
        <v>1580</v>
      </c>
      <c r="H872" s="449" t="s">
        <v>6855</v>
      </c>
      <c r="I872" s="244">
        <v>43617</v>
      </c>
      <c r="J872" s="310">
        <v>0</v>
      </c>
      <c r="K872" s="81">
        <v>10.73</v>
      </c>
      <c r="L872" s="81">
        <v>0</v>
      </c>
      <c r="M872" s="85">
        <v>0</v>
      </c>
      <c r="N872" s="81">
        <v>0</v>
      </c>
      <c r="O872" s="81">
        <v>0</v>
      </c>
      <c r="P872" s="85">
        <v>592.70000000000005</v>
      </c>
      <c r="Q872" s="81">
        <v>0</v>
      </c>
      <c r="R872" s="85">
        <v>34027</v>
      </c>
      <c r="S872" s="81">
        <v>4504.6000000000058</v>
      </c>
      <c r="T872" s="227" t="s">
        <v>1581</v>
      </c>
      <c r="U872" s="496">
        <v>19</v>
      </c>
      <c r="V872" s="237" t="s">
        <v>686</v>
      </c>
      <c r="W872" s="86" t="s">
        <v>1189</v>
      </c>
      <c r="X872" s="92" t="s">
        <v>6709</v>
      </c>
      <c r="Y872" s="262">
        <v>3600900014953</v>
      </c>
      <c r="Z872" s="228" t="s">
        <v>1581</v>
      </c>
      <c r="AA872" s="54">
        <v>39123.129999999997</v>
      </c>
      <c r="AB872" s="55">
        <v>25240</v>
      </c>
      <c r="AC872" s="56"/>
      <c r="AD872" s="175">
        <v>863</v>
      </c>
      <c r="AE872" s="175">
        <v>424</v>
      </c>
      <c r="AF872" s="55"/>
      <c r="AG872" s="55"/>
      <c r="AH872" s="55"/>
      <c r="AI872" s="55"/>
      <c r="AJ872" s="55"/>
      <c r="AK872" s="55"/>
      <c r="AL872" s="55"/>
      <c r="AM872" s="57"/>
      <c r="AN872" s="57"/>
      <c r="AO872" s="57"/>
      <c r="AP872" s="57"/>
      <c r="AQ872" s="58"/>
      <c r="AR872" s="66"/>
      <c r="AS872" s="65"/>
      <c r="AT872" s="65"/>
      <c r="AU872" s="56"/>
      <c r="AV872" s="148"/>
      <c r="AW872" s="56">
        <v>7500</v>
      </c>
      <c r="AX872" s="56">
        <v>4503.43</v>
      </c>
      <c r="AY872" s="73"/>
      <c r="AZ872" s="58">
        <v>592.70000000000005</v>
      </c>
      <c r="BA872" s="74">
        <v>0</v>
      </c>
      <c r="BB872" s="58">
        <v>43627.73</v>
      </c>
      <c r="BC872" s="58">
        <v>4504.6000000000058</v>
      </c>
      <c r="BD872" s="252"/>
      <c r="BE872" s="170">
        <v>19</v>
      </c>
      <c r="BF872" s="101" t="s">
        <v>6981</v>
      </c>
      <c r="BG872" s="158" t="s">
        <v>1189</v>
      </c>
      <c r="BH872" s="92" t="s">
        <v>6709</v>
      </c>
      <c r="BI872" s="125">
        <v>25240</v>
      </c>
      <c r="BJ872" s="125">
        <v>25240</v>
      </c>
      <c r="BK872" s="124">
        <v>0</v>
      </c>
      <c r="BL872" s="158"/>
      <c r="BM872" s="164"/>
      <c r="BN872" s="164"/>
      <c r="BO872" s="164"/>
      <c r="BP872" s="48"/>
      <c r="BQ872" s="368">
        <v>292</v>
      </c>
      <c r="BR872" s="380" t="s">
        <v>539</v>
      </c>
      <c r="BS872" s="381" t="s">
        <v>51</v>
      </c>
      <c r="BT872" s="382" t="s">
        <v>779</v>
      </c>
      <c r="BU872" s="383" t="s">
        <v>707</v>
      </c>
      <c r="BV872" s="384" t="s">
        <v>1581</v>
      </c>
      <c r="BW872" s="384">
        <v>60220</v>
      </c>
      <c r="BX872" s="385" t="s">
        <v>7172</v>
      </c>
      <c r="BY872" s="76"/>
      <c r="BZ872" s="495">
        <v>399</v>
      </c>
      <c r="CA872" s="320" t="b">
        <f>EXACT(A872,CH872)</f>
        <v>1</v>
      </c>
      <c r="CB872" s="318" t="b">
        <f>EXACT(D872,CF872)</f>
        <v>1</v>
      </c>
      <c r="CC872" s="318" t="b">
        <f>EXACT(E872,CG872)</f>
        <v>1</v>
      </c>
      <c r="CD872" s="502">
        <f>+S872-BC872</f>
        <v>0</v>
      </c>
      <c r="CE872" s="51" t="s">
        <v>686</v>
      </c>
      <c r="CF872" s="157" t="s">
        <v>1189</v>
      </c>
      <c r="CG872" s="99" t="s">
        <v>6709</v>
      </c>
      <c r="CH872" s="311">
        <v>3600900014953</v>
      </c>
      <c r="CI872" s="51"/>
      <c r="CL872" s="51"/>
      <c r="CM872" s="273"/>
      <c r="CO872" s="157"/>
    </row>
    <row r="873" spans="1:93">
      <c r="A873" s="452" t="s">
        <v>4693</v>
      </c>
      <c r="B873" s="83" t="s">
        <v>709</v>
      </c>
      <c r="C873" s="129" t="s">
        <v>672</v>
      </c>
      <c r="D873" s="158" t="s">
        <v>346</v>
      </c>
      <c r="E873" s="92" t="s">
        <v>347</v>
      </c>
      <c r="F873" s="452" t="s">
        <v>4693</v>
      </c>
      <c r="G873" s="59" t="s">
        <v>1580</v>
      </c>
      <c r="H873" s="449" t="s">
        <v>1001</v>
      </c>
      <c r="I873" s="234">
        <v>32709.8</v>
      </c>
      <c r="J873" s="234">
        <v>0</v>
      </c>
      <c r="K873" s="234">
        <v>281.75</v>
      </c>
      <c r="L873" s="234">
        <v>0</v>
      </c>
      <c r="M873" s="85">
        <v>6293</v>
      </c>
      <c r="N873" s="85">
        <v>0</v>
      </c>
      <c r="O873" s="234">
        <v>0</v>
      </c>
      <c r="P873" s="234">
        <v>422.56</v>
      </c>
      <c r="Q873" s="234">
        <v>0</v>
      </c>
      <c r="R873" s="234">
        <v>19252</v>
      </c>
      <c r="S873" s="234">
        <v>19609.990000000002</v>
      </c>
      <c r="T873" s="227" t="s">
        <v>1581</v>
      </c>
      <c r="U873" s="496">
        <v>907</v>
      </c>
      <c r="V873" s="129" t="s">
        <v>672</v>
      </c>
      <c r="W873" s="158" t="s">
        <v>346</v>
      </c>
      <c r="X873" s="92" t="s">
        <v>347</v>
      </c>
      <c r="Y873" s="263">
        <v>3600900015411</v>
      </c>
      <c r="Z873" s="228" t="s">
        <v>1581</v>
      </c>
      <c r="AA873" s="266">
        <v>19674.560000000001</v>
      </c>
      <c r="AB873" s="65">
        <v>17465</v>
      </c>
      <c r="AC873" s="65"/>
      <c r="AD873" s="65">
        <v>863</v>
      </c>
      <c r="AE873" s="65">
        <v>424</v>
      </c>
      <c r="AF873" s="65"/>
      <c r="AG873" s="65"/>
      <c r="AH873" s="65"/>
      <c r="AI873" s="65">
        <v>500</v>
      </c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148"/>
      <c r="AW873" s="65"/>
      <c r="AX873" s="65">
        <v>0</v>
      </c>
      <c r="AY873" s="65"/>
      <c r="AZ873" s="65">
        <v>422.56</v>
      </c>
      <c r="BA873" s="57">
        <v>0</v>
      </c>
      <c r="BB873" s="65">
        <v>39284.550000000003</v>
      </c>
      <c r="BC873" s="65">
        <v>19609.990000000002</v>
      </c>
      <c r="BD873" s="252"/>
      <c r="BE873" s="170">
        <v>908</v>
      </c>
      <c r="BF873" s="163" t="s">
        <v>2283</v>
      </c>
      <c r="BG873" s="158" t="s">
        <v>346</v>
      </c>
      <c r="BH873" s="92" t="s">
        <v>347</v>
      </c>
      <c r="BI873" s="65">
        <v>17465</v>
      </c>
      <c r="BJ873" s="57">
        <v>17465</v>
      </c>
      <c r="BK873" s="65">
        <v>0</v>
      </c>
      <c r="BL873" s="86"/>
      <c r="BM873" s="48"/>
      <c r="BN873" s="67"/>
      <c r="BO873" s="67"/>
      <c r="BP873" s="59"/>
      <c r="BQ873" s="369" t="s">
        <v>81</v>
      </c>
      <c r="BR873" s="380" t="s">
        <v>676</v>
      </c>
      <c r="BS873" s="381" t="s">
        <v>51</v>
      </c>
      <c r="BT873" s="383" t="s">
        <v>740</v>
      </c>
      <c r="BU873" s="383" t="s">
        <v>707</v>
      </c>
      <c r="BV873" s="383" t="s">
        <v>1581</v>
      </c>
      <c r="BW873" s="383">
        <v>60220</v>
      </c>
      <c r="BX873" s="385" t="s">
        <v>2323</v>
      </c>
      <c r="BY873" s="22">
        <v>85</v>
      </c>
      <c r="BZ873" s="475">
        <v>1264</v>
      </c>
      <c r="CA873" s="320" t="b">
        <f>EXACT(A873,CH873)</f>
        <v>1</v>
      </c>
      <c r="CB873" s="318" t="b">
        <f>EXACT(D873,CF873)</f>
        <v>1</v>
      </c>
      <c r="CC873" s="318" t="b">
        <f>EXACT(E873,CG873)</f>
        <v>1</v>
      </c>
      <c r="CD873" s="502">
        <f>+S872-BC872</f>
        <v>0</v>
      </c>
      <c r="CE873" s="51" t="s">
        <v>672</v>
      </c>
      <c r="CF873" s="157" t="s">
        <v>346</v>
      </c>
      <c r="CG873" s="103" t="s">
        <v>347</v>
      </c>
      <c r="CH873" s="275">
        <v>3600900015411</v>
      </c>
      <c r="CI873" s="51"/>
      <c r="CJ873" s="51"/>
      <c r="CM873" s="273"/>
      <c r="CO873" s="364"/>
    </row>
    <row r="874" spans="1:93">
      <c r="A874" s="452" t="s">
        <v>4725</v>
      </c>
      <c r="B874" s="83" t="s">
        <v>709</v>
      </c>
      <c r="C874" s="129" t="s">
        <v>695</v>
      </c>
      <c r="D874" s="158" t="s">
        <v>443</v>
      </c>
      <c r="E874" s="92" t="s">
        <v>1662</v>
      </c>
      <c r="F874" s="452" t="s">
        <v>4725</v>
      </c>
      <c r="G874" s="59" t="s">
        <v>1580</v>
      </c>
      <c r="H874" s="449" t="s">
        <v>1683</v>
      </c>
      <c r="I874" s="234">
        <v>23045.4</v>
      </c>
      <c r="J874" s="234">
        <v>0</v>
      </c>
      <c r="K874" s="234">
        <v>112.73</v>
      </c>
      <c r="L874" s="234">
        <v>0</v>
      </c>
      <c r="M874" s="85">
        <v>2119</v>
      </c>
      <c r="N874" s="85">
        <v>0</v>
      </c>
      <c r="O874" s="234">
        <v>0</v>
      </c>
      <c r="P874" s="234">
        <v>0</v>
      </c>
      <c r="Q874" s="234">
        <v>0</v>
      </c>
      <c r="R874" s="234">
        <v>6288</v>
      </c>
      <c r="S874" s="234">
        <v>18088.45</v>
      </c>
      <c r="T874" s="227" t="s">
        <v>1581</v>
      </c>
      <c r="U874" s="496">
        <v>876</v>
      </c>
      <c r="V874" s="129" t="s">
        <v>695</v>
      </c>
      <c r="W874" s="158" t="s">
        <v>443</v>
      </c>
      <c r="X874" s="92" t="s">
        <v>1662</v>
      </c>
      <c r="Y874" s="262">
        <v>3600900015607</v>
      </c>
      <c r="Z874" s="228" t="s">
        <v>1581</v>
      </c>
      <c r="AA874" s="266">
        <v>7188.68</v>
      </c>
      <c r="AB874" s="66">
        <v>5425</v>
      </c>
      <c r="AC874" s="65"/>
      <c r="AD874" s="266">
        <v>863</v>
      </c>
      <c r="AE874" s="266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148"/>
      <c r="AW874" s="65"/>
      <c r="AX874" s="65">
        <v>900.68</v>
      </c>
      <c r="AY874" s="66"/>
      <c r="AZ874" s="66">
        <v>0</v>
      </c>
      <c r="BA874" s="74">
        <v>0</v>
      </c>
      <c r="BB874" s="66">
        <v>25277.13</v>
      </c>
      <c r="BC874" s="66">
        <v>18088.45</v>
      </c>
      <c r="BD874" s="252"/>
      <c r="BE874" s="170">
        <v>877</v>
      </c>
      <c r="BF874" s="101" t="s">
        <v>7111</v>
      </c>
      <c r="BG874" s="158" t="s">
        <v>443</v>
      </c>
      <c r="BH874" s="92" t="s">
        <v>1662</v>
      </c>
      <c r="BI874" s="169">
        <v>5425</v>
      </c>
      <c r="BJ874" s="124">
        <v>5425</v>
      </c>
      <c r="BK874" s="124">
        <v>0</v>
      </c>
      <c r="BL874" s="158"/>
      <c r="BM874" s="48"/>
      <c r="BN874" s="67"/>
      <c r="BO874" s="67"/>
      <c r="BP874" s="59"/>
      <c r="BQ874" s="370" t="s">
        <v>165</v>
      </c>
      <c r="BR874" s="387" t="s">
        <v>676</v>
      </c>
      <c r="BS874" s="381" t="s">
        <v>709</v>
      </c>
      <c r="BT874" s="388" t="s">
        <v>707</v>
      </c>
      <c r="BU874" s="388" t="s">
        <v>707</v>
      </c>
      <c r="BV874" s="388" t="s">
        <v>1581</v>
      </c>
      <c r="BW874" s="389">
        <v>60220</v>
      </c>
      <c r="BX874" s="385" t="s">
        <v>166</v>
      </c>
      <c r="BY874" s="76"/>
      <c r="BZ874" s="495">
        <v>19</v>
      </c>
      <c r="CA874" s="320" t="b">
        <f>EXACT(A874,CH874)</f>
        <v>1</v>
      </c>
      <c r="CB874" s="318" t="b">
        <f>EXACT(D874,CF874)</f>
        <v>1</v>
      </c>
      <c r="CC874" s="318" t="b">
        <f>EXACT(E874,CG874)</f>
        <v>1</v>
      </c>
      <c r="CD874" s="502">
        <f>+S873-BC873</f>
        <v>0</v>
      </c>
      <c r="CE874" s="17" t="s">
        <v>695</v>
      </c>
      <c r="CF874" s="90" t="s">
        <v>443</v>
      </c>
      <c r="CG874" s="103" t="s">
        <v>1662</v>
      </c>
      <c r="CH874" s="275">
        <v>3600900015607</v>
      </c>
      <c r="CM874" s="273"/>
      <c r="CO874" s="157"/>
    </row>
    <row r="875" spans="1:93">
      <c r="A875" s="452" t="s">
        <v>4585</v>
      </c>
      <c r="B875" s="83" t="s">
        <v>709</v>
      </c>
      <c r="C875" s="129" t="s">
        <v>686</v>
      </c>
      <c r="D875" s="158" t="s">
        <v>2717</v>
      </c>
      <c r="E875" s="92" t="s">
        <v>2718</v>
      </c>
      <c r="F875" s="452" t="s">
        <v>4585</v>
      </c>
      <c r="G875" s="59" t="s">
        <v>1580</v>
      </c>
      <c r="H875" s="449" t="s">
        <v>2771</v>
      </c>
      <c r="I875" s="234">
        <v>47352</v>
      </c>
      <c r="J875" s="234">
        <v>0</v>
      </c>
      <c r="K875" s="234">
        <v>85.95</v>
      </c>
      <c r="L875" s="234">
        <v>0</v>
      </c>
      <c r="M875" s="85">
        <v>1365</v>
      </c>
      <c r="N875" s="85">
        <v>0</v>
      </c>
      <c r="O875" s="234">
        <v>0</v>
      </c>
      <c r="P875" s="234">
        <v>1546.96</v>
      </c>
      <c r="Q875" s="234">
        <v>0</v>
      </c>
      <c r="R875" s="234">
        <v>6797</v>
      </c>
      <c r="S875" s="234">
        <v>40458.99</v>
      </c>
      <c r="T875" s="227" t="s">
        <v>1581</v>
      </c>
      <c r="U875" s="496">
        <v>223</v>
      </c>
      <c r="V875" s="129" t="s">
        <v>686</v>
      </c>
      <c r="W875" s="158" t="s">
        <v>2717</v>
      </c>
      <c r="X875" s="92" t="s">
        <v>2718</v>
      </c>
      <c r="Y875" s="263">
        <v>3600900015615</v>
      </c>
      <c r="Z875" s="228" t="s">
        <v>1581</v>
      </c>
      <c r="AA875" s="266">
        <v>8343.9599999999991</v>
      </c>
      <c r="AB875" s="65">
        <v>5510</v>
      </c>
      <c r="AC875" s="65"/>
      <c r="AD875" s="65">
        <v>863</v>
      </c>
      <c r="AE875" s="65">
        <v>424</v>
      </c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148"/>
      <c r="AW875" s="65"/>
      <c r="AX875" s="65">
        <v>0</v>
      </c>
      <c r="AY875" s="65"/>
      <c r="AZ875" s="65">
        <v>1546.96</v>
      </c>
      <c r="BA875" s="57">
        <v>0</v>
      </c>
      <c r="BB875" s="65">
        <v>48802.95</v>
      </c>
      <c r="BC875" s="65">
        <v>40458.99</v>
      </c>
      <c r="BD875" s="252"/>
      <c r="BE875" s="170">
        <v>224</v>
      </c>
      <c r="BF875" s="163" t="s">
        <v>2810</v>
      </c>
      <c r="BG875" s="158" t="s">
        <v>2717</v>
      </c>
      <c r="BH875" s="92" t="s">
        <v>2718</v>
      </c>
      <c r="BI875" s="65">
        <v>5510</v>
      </c>
      <c r="BJ875" s="57">
        <v>5510</v>
      </c>
      <c r="BK875" s="65">
        <v>0</v>
      </c>
      <c r="BL875" s="86"/>
      <c r="BM875" s="48"/>
      <c r="BN875" s="67"/>
      <c r="BO875" s="67"/>
      <c r="BP875" s="48"/>
      <c r="BQ875" s="368">
        <v>296</v>
      </c>
      <c r="BR875" s="380" t="s">
        <v>245</v>
      </c>
      <c r="BS875" s="381" t="s">
        <v>709</v>
      </c>
      <c r="BT875" s="382" t="s">
        <v>127</v>
      </c>
      <c r="BU875" s="383" t="s">
        <v>707</v>
      </c>
      <c r="BV875" s="384" t="s">
        <v>1581</v>
      </c>
      <c r="BW875" s="384">
        <v>60220</v>
      </c>
      <c r="BX875" s="385" t="s">
        <v>2854</v>
      </c>
      <c r="BY875" s="76"/>
      <c r="BZ875" s="495">
        <v>907</v>
      </c>
      <c r="CA875" s="320" t="b">
        <f>EXACT(A875,CH875)</f>
        <v>1</v>
      </c>
      <c r="CB875" s="318" t="b">
        <f>EXACT(D875,CF875)</f>
        <v>1</v>
      </c>
      <c r="CC875" s="318" t="b">
        <f>EXACT(E875,CG875)</f>
        <v>1</v>
      </c>
      <c r="CD875" s="502">
        <f>+S874-BC874</f>
        <v>0</v>
      </c>
      <c r="CE875" s="17" t="s">
        <v>686</v>
      </c>
      <c r="CF875" s="90" t="s">
        <v>2717</v>
      </c>
      <c r="CG875" s="103" t="s">
        <v>2718</v>
      </c>
      <c r="CH875" s="275">
        <v>3600900015615</v>
      </c>
      <c r="CM875" s="273"/>
    </row>
    <row r="876" spans="1:93">
      <c r="A876" s="452" t="s">
        <v>6094</v>
      </c>
      <c r="B876" s="83" t="s">
        <v>709</v>
      </c>
      <c r="C876" s="237" t="s">
        <v>672</v>
      </c>
      <c r="D876" s="86" t="s">
        <v>6065</v>
      </c>
      <c r="E876" s="92" t="s">
        <v>78</v>
      </c>
      <c r="F876" s="452" t="s">
        <v>6094</v>
      </c>
      <c r="G876" s="59" t="s">
        <v>1580</v>
      </c>
      <c r="H876" s="283" t="s">
        <v>6286</v>
      </c>
      <c r="I876" s="244">
        <v>59374.400000000001</v>
      </c>
      <c r="J876" s="310">
        <v>0</v>
      </c>
      <c r="K876" s="81">
        <v>62.63</v>
      </c>
      <c r="L876" s="81">
        <v>0</v>
      </c>
      <c r="M876" s="85">
        <v>0</v>
      </c>
      <c r="N876" s="81">
        <v>0</v>
      </c>
      <c r="O876" s="81">
        <v>0</v>
      </c>
      <c r="P876" s="85">
        <v>2424.59</v>
      </c>
      <c r="Q876" s="81">
        <v>0</v>
      </c>
      <c r="R876" s="85">
        <v>14190.42</v>
      </c>
      <c r="S876" s="81">
        <v>37868.25</v>
      </c>
      <c r="T876" s="227" t="s">
        <v>1581</v>
      </c>
      <c r="U876" s="496">
        <v>403</v>
      </c>
      <c r="V876" s="237" t="s">
        <v>672</v>
      </c>
      <c r="W876" s="86" t="s">
        <v>6065</v>
      </c>
      <c r="X876" s="92" t="s">
        <v>78</v>
      </c>
      <c r="Y876" s="261">
        <v>3600900015861</v>
      </c>
      <c r="Z876" s="228" t="s">
        <v>1581</v>
      </c>
      <c r="AA876" s="266">
        <v>21568.780000000002</v>
      </c>
      <c r="AB876" s="65">
        <v>12903.42</v>
      </c>
      <c r="AC876" s="65"/>
      <c r="AD876" s="65">
        <v>863</v>
      </c>
      <c r="AE876" s="65">
        <v>424</v>
      </c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148"/>
      <c r="AW876" s="65"/>
      <c r="AX876" s="65">
        <v>4953.7700000000004</v>
      </c>
      <c r="AY876" s="65"/>
      <c r="AZ876" s="65">
        <v>2424.59</v>
      </c>
      <c r="BA876" s="57">
        <v>0</v>
      </c>
      <c r="BB876" s="65">
        <v>59437.03</v>
      </c>
      <c r="BC876" s="65">
        <v>37868.25</v>
      </c>
      <c r="BD876" s="260"/>
      <c r="BE876" s="170">
        <v>404</v>
      </c>
      <c r="BF876" s="163" t="s">
        <v>6396</v>
      </c>
      <c r="BG876" s="86" t="s">
        <v>6065</v>
      </c>
      <c r="BH876" s="86" t="s">
        <v>78</v>
      </c>
      <c r="BI876" s="65">
        <v>12903.42</v>
      </c>
      <c r="BJ876" s="57">
        <v>12903.42</v>
      </c>
      <c r="BK876" s="65">
        <v>0</v>
      </c>
      <c r="BL876" s="86"/>
      <c r="BM876" s="48"/>
      <c r="BN876" s="67"/>
      <c r="BO876" s="67"/>
      <c r="BP876" s="48"/>
      <c r="BQ876" s="368">
        <v>270</v>
      </c>
      <c r="BR876" s="380" t="s">
        <v>712</v>
      </c>
      <c r="BS876" s="381" t="s">
        <v>709</v>
      </c>
      <c r="BT876" s="382" t="s">
        <v>707</v>
      </c>
      <c r="BU876" s="383" t="s">
        <v>707</v>
      </c>
      <c r="BV876" s="384" t="s">
        <v>1581</v>
      </c>
      <c r="BW876" s="384">
        <v>60220</v>
      </c>
      <c r="BX876" s="385" t="s">
        <v>6465</v>
      </c>
      <c r="BZ876" s="475">
        <v>876</v>
      </c>
      <c r="CA876" s="320" t="b">
        <f>EXACT(A876,CH876)</f>
        <v>1</v>
      </c>
      <c r="CB876" s="318" t="b">
        <f>EXACT(D876,CF876)</f>
        <v>1</v>
      </c>
      <c r="CC876" s="318" t="b">
        <f>EXACT(E876,CG876)</f>
        <v>1</v>
      </c>
      <c r="CD876" s="502">
        <f>+S875-BC875</f>
        <v>0</v>
      </c>
      <c r="CE876" s="51" t="s">
        <v>672</v>
      </c>
      <c r="CF876" s="90" t="s">
        <v>6065</v>
      </c>
      <c r="CG876" s="103" t="s">
        <v>78</v>
      </c>
      <c r="CH876" s="311">
        <v>3600900015861</v>
      </c>
      <c r="CI876" s="51"/>
      <c r="CM876" s="273"/>
      <c r="CO876" s="332"/>
    </row>
    <row r="877" spans="1:93">
      <c r="A877" s="451" t="s">
        <v>5116</v>
      </c>
      <c r="B877" s="83" t="s">
        <v>709</v>
      </c>
      <c r="C877" s="129" t="s">
        <v>672</v>
      </c>
      <c r="D877" s="158" t="s">
        <v>5526</v>
      </c>
      <c r="E877" s="92" t="s">
        <v>5112</v>
      </c>
      <c r="F877" s="451" t="s">
        <v>5116</v>
      </c>
      <c r="G877" s="59" t="s">
        <v>1580</v>
      </c>
      <c r="H877" s="449" t="s">
        <v>5113</v>
      </c>
      <c r="I877" s="234">
        <v>14048</v>
      </c>
      <c r="J877" s="234">
        <v>0</v>
      </c>
      <c r="K877" s="234">
        <v>0</v>
      </c>
      <c r="L877" s="234">
        <v>0</v>
      </c>
      <c r="M877" s="85">
        <v>0</v>
      </c>
      <c r="N877" s="85">
        <v>0</v>
      </c>
      <c r="O877" s="234">
        <v>0</v>
      </c>
      <c r="P877" s="234">
        <v>0</v>
      </c>
      <c r="Q877" s="234">
        <v>0</v>
      </c>
      <c r="R877" s="234">
        <v>8870.25</v>
      </c>
      <c r="S877" s="234">
        <v>4232.0300000000007</v>
      </c>
      <c r="T877" s="227" t="s">
        <v>1581</v>
      </c>
      <c r="U877" s="496">
        <v>1443</v>
      </c>
      <c r="V877" s="129" t="s">
        <v>672</v>
      </c>
      <c r="W877" s="158" t="s">
        <v>5526</v>
      </c>
      <c r="X877" s="92" t="s">
        <v>5112</v>
      </c>
      <c r="Y877" s="261">
        <v>3600900016051</v>
      </c>
      <c r="Z877" s="228" t="s">
        <v>1581</v>
      </c>
      <c r="AA877" s="266">
        <v>9815.9699999999993</v>
      </c>
      <c r="AB877" s="66">
        <v>430</v>
      </c>
      <c r="AC877" s="65">
        <v>8440.25</v>
      </c>
      <c r="AD877" s="266"/>
      <c r="AE877" s="266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148"/>
      <c r="AW877" s="65"/>
      <c r="AX877" s="65">
        <v>945.72</v>
      </c>
      <c r="AY877" s="66"/>
      <c r="AZ877" s="66">
        <v>0</v>
      </c>
      <c r="BA877" s="74">
        <v>0</v>
      </c>
      <c r="BB877" s="66">
        <v>14048</v>
      </c>
      <c r="BC877" s="66">
        <v>4232.0300000000007</v>
      </c>
      <c r="BD877" s="252"/>
      <c r="BE877" s="170">
        <v>1445</v>
      </c>
      <c r="BF877" s="101" t="s">
        <v>5114</v>
      </c>
      <c r="BG877" s="158" t="s">
        <v>5526</v>
      </c>
      <c r="BH877" s="92" t="s">
        <v>5112</v>
      </c>
      <c r="BI877" s="169">
        <v>430</v>
      </c>
      <c r="BJ877" s="124">
        <v>430</v>
      </c>
      <c r="BK877" s="124">
        <v>0</v>
      </c>
      <c r="BL877" s="158"/>
      <c r="BM877" s="48" t="s">
        <v>690</v>
      </c>
      <c r="BN877" s="67"/>
      <c r="BO877" s="67"/>
      <c r="BP877" s="59"/>
      <c r="BQ877" s="370">
        <v>341</v>
      </c>
      <c r="BR877" s="387" t="s">
        <v>245</v>
      </c>
      <c r="BS877" s="381" t="s">
        <v>709</v>
      </c>
      <c r="BT877" s="388" t="s">
        <v>127</v>
      </c>
      <c r="BU877" s="388" t="s">
        <v>127</v>
      </c>
      <c r="BV877" s="388" t="s">
        <v>128</v>
      </c>
      <c r="BW877" s="389">
        <v>60220</v>
      </c>
      <c r="BX877" s="389" t="s">
        <v>5147</v>
      </c>
      <c r="BY877" s="76"/>
      <c r="BZ877" s="475">
        <v>224</v>
      </c>
      <c r="CA877" s="320" t="b">
        <f>EXACT(A877,CH877)</f>
        <v>1</v>
      </c>
      <c r="CB877" s="318" t="b">
        <f>EXACT(D877,CF877)</f>
        <v>1</v>
      </c>
      <c r="CC877" s="318" t="b">
        <f>EXACT(E877,CG877)</f>
        <v>1</v>
      </c>
      <c r="CD877" s="502">
        <f>+S877-BC877</f>
        <v>0</v>
      </c>
      <c r="CE877" s="51" t="s">
        <v>672</v>
      </c>
      <c r="CF877" s="157" t="s">
        <v>5526</v>
      </c>
      <c r="CG877" s="99" t="s">
        <v>5112</v>
      </c>
      <c r="CH877" s="275">
        <v>3600900016051</v>
      </c>
      <c r="CI877" s="51"/>
      <c r="CL877" s="51"/>
      <c r="CM877" s="273"/>
      <c r="CO877" s="157"/>
    </row>
    <row r="878" spans="1:93">
      <c r="A878" s="511" t="s">
        <v>9052</v>
      </c>
      <c r="B878" s="83"/>
      <c r="C878" s="86" t="s">
        <v>686</v>
      </c>
      <c r="D878" s="86" t="s">
        <v>3347</v>
      </c>
      <c r="E878" s="92" t="s">
        <v>1236</v>
      </c>
      <c r="F878" s="514" t="s">
        <v>9052</v>
      </c>
      <c r="G878" s="59" t="s">
        <v>1580</v>
      </c>
      <c r="H878" s="283">
        <v>6281315669</v>
      </c>
      <c r="I878" s="244">
        <v>38136.699999999997</v>
      </c>
      <c r="J878" s="310">
        <v>0</v>
      </c>
      <c r="K878" s="81">
        <v>0</v>
      </c>
      <c r="L878" s="81">
        <v>0</v>
      </c>
      <c r="M878" s="85">
        <v>0</v>
      </c>
      <c r="N878" s="81">
        <v>0</v>
      </c>
      <c r="O878" s="81">
        <v>0</v>
      </c>
      <c r="P878" s="85">
        <v>523.5</v>
      </c>
      <c r="Q878" s="81">
        <v>0</v>
      </c>
      <c r="R878" s="85">
        <v>10391.4</v>
      </c>
      <c r="S878" s="81">
        <v>27221.799999999996</v>
      </c>
      <c r="T878" s="227" t="s">
        <v>1581</v>
      </c>
      <c r="U878" s="496">
        <v>1399</v>
      </c>
      <c r="V878" s="467" t="s">
        <v>686</v>
      </c>
      <c r="W878" s="86" t="s">
        <v>3347</v>
      </c>
      <c r="X878" s="86" t="s">
        <v>1236</v>
      </c>
      <c r="Y878" s="261" t="s">
        <v>9052</v>
      </c>
      <c r="Z878" s="228" t="s">
        <v>1581</v>
      </c>
      <c r="AA878" s="266">
        <v>10914.9</v>
      </c>
      <c r="AB878" s="65">
        <v>7040</v>
      </c>
      <c r="AC878" s="65"/>
      <c r="AD878" s="65">
        <v>863</v>
      </c>
      <c r="AE878" s="65">
        <v>1130</v>
      </c>
      <c r="AF878" s="65">
        <v>1358.4</v>
      </c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148"/>
      <c r="AW878" s="65"/>
      <c r="AX878" s="65">
        <v>0</v>
      </c>
      <c r="AY878" s="65"/>
      <c r="AZ878" s="65">
        <v>523.5</v>
      </c>
      <c r="BA878" s="57">
        <v>0</v>
      </c>
      <c r="BB878" s="65">
        <v>38136.699999999997</v>
      </c>
      <c r="BC878" s="65">
        <v>27221.799999999996</v>
      </c>
      <c r="BD878" s="260"/>
      <c r="BE878" s="170">
        <v>1402</v>
      </c>
      <c r="BF878" s="163" t="s">
        <v>9149</v>
      </c>
      <c r="BG878" s="1" t="s">
        <v>3347</v>
      </c>
      <c r="BH878" s="86" t="s">
        <v>1236</v>
      </c>
      <c r="BI878" s="171">
        <v>7040</v>
      </c>
      <c r="BJ878" s="172">
        <v>7040</v>
      </c>
      <c r="BK878" s="171">
        <v>0</v>
      </c>
      <c r="BL878" s="86"/>
      <c r="BM878" s="48"/>
      <c r="BN878" s="67"/>
      <c r="BO878" s="67"/>
      <c r="BP878" s="48"/>
      <c r="BQ878" s="435" t="s">
        <v>9236</v>
      </c>
      <c r="BR878" s="382" t="s">
        <v>718</v>
      </c>
      <c r="BS878" s="395"/>
      <c r="BT878" s="383" t="s">
        <v>707</v>
      </c>
      <c r="BU878" s="383" t="s">
        <v>707</v>
      </c>
      <c r="BV878" s="383" t="s">
        <v>1581</v>
      </c>
      <c r="BW878" s="383">
        <v>60220</v>
      </c>
      <c r="BX878" s="382" t="s">
        <v>9237</v>
      </c>
      <c r="BY878" s="62"/>
      <c r="BZ878" s="475">
        <v>404</v>
      </c>
      <c r="CA878" s="320" t="b">
        <f>EXACT(A878,CH878)</f>
        <v>1</v>
      </c>
      <c r="CB878" s="318" t="b">
        <f>EXACT(D878,CF878)</f>
        <v>1</v>
      </c>
      <c r="CC878" s="318" t="b">
        <f>EXACT(E878,CG878)</f>
        <v>1</v>
      </c>
      <c r="CD878" s="502">
        <f>+S877-BC877</f>
        <v>0</v>
      </c>
      <c r="CE878" s="17" t="s">
        <v>686</v>
      </c>
      <c r="CF878" s="157" t="s">
        <v>3347</v>
      </c>
      <c r="CG878" s="103" t="s">
        <v>1236</v>
      </c>
      <c r="CH878" s="275" t="s">
        <v>9052</v>
      </c>
      <c r="CL878" s="51"/>
      <c r="CM878" s="273"/>
      <c r="CO878" s="157"/>
    </row>
    <row r="879" spans="1:93">
      <c r="A879" s="452" t="s">
        <v>4535</v>
      </c>
      <c r="B879" s="83" t="s">
        <v>709</v>
      </c>
      <c r="C879" s="129" t="s">
        <v>672</v>
      </c>
      <c r="D879" s="158" t="s">
        <v>2012</v>
      </c>
      <c r="E879" s="92" t="s">
        <v>2013</v>
      </c>
      <c r="F879" s="452" t="s">
        <v>4535</v>
      </c>
      <c r="G879" s="59" t="s">
        <v>1580</v>
      </c>
      <c r="H879" s="449" t="s">
        <v>1762</v>
      </c>
      <c r="I879" s="234">
        <v>9750</v>
      </c>
      <c r="J879" s="234">
        <v>0</v>
      </c>
      <c r="K879" s="234">
        <v>56.63</v>
      </c>
      <c r="L879" s="234">
        <v>0</v>
      </c>
      <c r="M879" s="85">
        <v>1890</v>
      </c>
      <c r="N879" s="85">
        <v>3750</v>
      </c>
      <c r="O879" s="234">
        <v>0</v>
      </c>
      <c r="P879" s="234">
        <v>0</v>
      </c>
      <c r="Q879" s="234">
        <v>0</v>
      </c>
      <c r="R879" s="234">
        <v>13247</v>
      </c>
      <c r="S879" s="234">
        <v>1438.5499999999993</v>
      </c>
      <c r="T879" s="227" t="s">
        <v>1581</v>
      </c>
      <c r="U879" s="496">
        <v>193</v>
      </c>
      <c r="V879" s="129" t="s">
        <v>672</v>
      </c>
      <c r="W879" s="158" t="s">
        <v>2012</v>
      </c>
      <c r="X879" s="92" t="s">
        <v>2013</v>
      </c>
      <c r="Y879" s="261">
        <v>3600900016581</v>
      </c>
      <c r="Z879" s="228" t="s">
        <v>1581</v>
      </c>
      <c r="AA879" s="55">
        <v>14008.08</v>
      </c>
      <c r="AB879" s="55">
        <v>9360</v>
      </c>
      <c r="AC879" s="59"/>
      <c r="AD879" s="175">
        <v>863</v>
      </c>
      <c r="AE879" s="175">
        <v>424</v>
      </c>
      <c r="AF879" s="59"/>
      <c r="AG879" s="59"/>
      <c r="AH879" s="59"/>
      <c r="AI879" s="59"/>
      <c r="AJ879" s="59"/>
      <c r="AK879" s="59"/>
      <c r="AL879" s="59"/>
      <c r="AM879" s="59"/>
      <c r="AN879" s="59"/>
      <c r="AO879" s="59">
        <v>1500</v>
      </c>
      <c r="AP879" s="59">
        <v>1100</v>
      </c>
      <c r="AQ879" s="59"/>
      <c r="AR879" s="59"/>
      <c r="AS879" s="59"/>
      <c r="AT879" s="59"/>
      <c r="AU879" s="59"/>
      <c r="AV879" s="148"/>
      <c r="AW879" s="59"/>
      <c r="AX879" s="59">
        <v>761.08</v>
      </c>
      <c r="AY879" s="59"/>
      <c r="AZ879" s="59">
        <v>0</v>
      </c>
      <c r="BA879" s="59">
        <v>0</v>
      </c>
      <c r="BB879" s="59">
        <v>15446.63</v>
      </c>
      <c r="BC879" s="59">
        <v>1438.5499999999993</v>
      </c>
      <c r="BD879" s="252"/>
      <c r="BE879" s="170">
        <v>193</v>
      </c>
      <c r="BF879" s="282" t="s">
        <v>1713</v>
      </c>
      <c r="BG879" s="158" t="s">
        <v>2012</v>
      </c>
      <c r="BH879" s="92" t="s">
        <v>2013</v>
      </c>
      <c r="BI879" s="140">
        <v>9360</v>
      </c>
      <c r="BJ879" s="140">
        <v>9360</v>
      </c>
      <c r="BK879" s="140">
        <v>0</v>
      </c>
      <c r="BL879" s="158"/>
      <c r="BM879" s="59"/>
      <c r="BN879" s="59"/>
      <c r="BO879" s="59"/>
      <c r="BP879" s="59"/>
      <c r="BQ879" s="370" t="s">
        <v>3269</v>
      </c>
      <c r="BR879" s="387" t="s">
        <v>725</v>
      </c>
      <c r="BS879" s="381" t="s">
        <v>51</v>
      </c>
      <c r="BT879" s="388" t="s">
        <v>740</v>
      </c>
      <c r="BU879" s="388" t="s">
        <v>707</v>
      </c>
      <c r="BV879" s="388" t="s">
        <v>1581</v>
      </c>
      <c r="BW879" s="389" t="s">
        <v>708</v>
      </c>
      <c r="BX879" s="389" t="s">
        <v>3268</v>
      </c>
      <c r="BZ879" s="495">
        <v>1443</v>
      </c>
      <c r="CA879" s="320" t="b">
        <f>EXACT(A879,CH879)</f>
        <v>1</v>
      </c>
      <c r="CB879" s="318" t="b">
        <f>EXACT(D879,CF879)</f>
        <v>1</v>
      </c>
      <c r="CC879" s="318" t="b">
        <f>EXACT(E879,CG879)</f>
        <v>1</v>
      </c>
      <c r="CD879" s="502">
        <f>+S879-BC879</f>
        <v>0</v>
      </c>
      <c r="CE879" s="17" t="s">
        <v>672</v>
      </c>
      <c r="CF879" s="17" t="s">
        <v>2012</v>
      </c>
      <c r="CG879" s="103" t="s">
        <v>2013</v>
      </c>
      <c r="CH879" s="275">
        <v>3600900016581</v>
      </c>
    </row>
    <row r="880" spans="1:93">
      <c r="A880" s="452" t="s">
        <v>4772</v>
      </c>
      <c r="B880" s="83" t="s">
        <v>709</v>
      </c>
      <c r="C880" s="129" t="s">
        <v>672</v>
      </c>
      <c r="D880" s="158" t="s">
        <v>320</v>
      </c>
      <c r="E880" s="92" t="s">
        <v>914</v>
      </c>
      <c r="F880" s="452" t="s">
        <v>4772</v>
      </c>
      <c r="G880" s="59" t="s">
        <v>1580</v>
      </c>
      <c r="H880" s="449" t="s">
        <v>915</v>
      </c>
      <c r="I880" s="234">
        <v>33514.6</v>
      </c>
      <c r="J880" s="234">
        <v>0</v>
      </c>
      <c r="K880" s="234">
        <v>85.95</v>
      </c>
      <c r="L880" s="234">
        <v>0</v>
      </c>
      <c r="M880" s="85">
        <v>976</v>
      </c>
      <c r="N880" s="85">
        <v>0</v>
      </c>
      <c r="O880" s="234">
        <v>0</v>
      </c>
      <c r="P880" s="234">
        <v>0</v>
      </c>
      <c r="Q880" s="234">
        <v>0</v>
      </c>
      <c r="R880" s="234">
        <v>3693</v>
      </c>
      <c r="S880" s="234">
        <v>30883.549999999996</v>
      </c>
      <c r="T880" s="227" t="s">
        <v>1581</v>
      </c>
      <c r="U880" s="496">
        <v>793</v>
      </c>
      <c r="V880" s="129" t="s">
        <v>672</v>
      </c>
      <c r="W880" s="158" t="s">
        <v>320</v>
      </c>
      <c r="X880" s="92" t="s">
        <v>914</v>
      </c>
      <c r="Y880" s="262">
        <v>3600900017553</v>
      </c>
      <c r="Z880" s="228" t="s">
        <v>1581</v>
      </c>
      <c r="AA880" s="266">
        <v>3693</v>
      </c>
      <c r="AB880" s="66">
        <v>2830</v>
      </c>
      <c r="AC880" s="65"/>
      <c r="AD880" s="266">
        <v>863</v>
      </c>
      <c r="AE880" s="266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148"/>
      <c r="AW880" s="65"/>
      <c r="AX880" s="65">
        <v>0</v>
      </c>
      <c r="AY880" s="65"/>
      <c r="AZ880" s="66">
        <v>0</v>
      </c>
      <c r="BA880" s="74">
        <v>0</v>
      </c>
      <c r="BB880" s="66">
        <v>34576.549999999996</v>
      </c>
      <c r="BC880" s="66">
        <v>30883.549999999996</v>
      </c>
      <c r="BD880" s="252"/>
      <c r="BE880" s="170">
        <v>794</v>
      </c>
      <c r="BF880" s="101" t="s">
        <v>940</v>
      </c>
      <c r="BG880" s="158" t="s">
        <v>320</v>
      </c>
      <c r="BH880" s="92" t="s">
        <v>914</v>
      </c>
      <c r="BI880" s="66">
        <v>2830</v>
      </c>
      <c r="BJ880" s="58">
        <v>2830</v>
      </c>
      <c r="BK880" s="58">
        <v>0</v>
      </c>
      <c r="BL880" s="158"/>
      <c r="BM880" s="48" t="s">
        <v>677</v>
      </c>
      <c r="BN880" s="67"/>
      <c r="BO880" s="67"/>
      <c r="BP880" s="48"/>
      <c r="BQ880" s="368" t="s">
        <v>2074</v>
      </c>
      <c r="BR880" s="380" t="s">
        <v>718</v>
      </c>
      <c r="BS880" s="381" t="s">
        <v>709</v>
      </c>
      <c r="BT880" s="382" t="s">
        <v>707</v>
      </c>
      <c r="BU880" s="383" t="s">
        <v>707</v>
      </c>
      <c r="BV880" s="384" t="s">
        <v>1581</v>
      </c>
      <c r="BW880" s="384">
        <v>60220</v>
      </c>
      <c r="BX880" s="385"/>
      <c r="BY880" s="84"/>
      <c r="BZ880" s="475">
        <v>1400</v>
      </c>
      <c r="CA880" s="320" t="b">
        <f>EXACT(A880,CH880)</f>
        <v>1</v>
      </c>
      <c r="CB880" s="318" t="b">
        <f>EXACT(D880,CF880)</f>
        <v>1</v>
      </c>
      <c r="CC880" s="318" t="b">
        <f>EXACT(E880,CG880)</f>
        <v>1</v>
      </c>
      <c r="CD880" s="502">
        <f>+S879-BC879</f>
        <v>0</v>
      </c>
      <c r="CE880" s="51" t="s">
        <v>672</v>
      </c>
      <c r="CF880" s="157" t="s">
        <v>320</v>
      </c>
      <c r="CG880" s="103" t="s">
        <v>914</v>
      </c>
      <c r="CH880" s="275">
        <v>3600900017553</v>
      </c>
      <c r="CJ880" s="51"/>
      <c r="CL880" s="51"/>
      <c r="CM880" s="273"/>
      <c r="CO880" s="158"/>
    </row>
    <row r="881" spans="1:93">
      <c r="A881" s="452" t="s">
        <v>4863</v>
      </c>
      <c r="B881" s="83" t="s">
        <v>709</v>
      </c>
      <c r="C881" s="129" t="s">
        <v>686</v>
      </c>
      <c r="D881" s="158" t="s">
        <v>2378</v>
      </c>
      <c r="E881" s="92" t="s">
        <v>914</v>
      </c>
      <c r="F881" s="452" t="s">
        <v>4863</v>
      </c>
      <c r="G881" s="59" t="s">
        <v>1580</v>
      </c>
      <c r="H881" s="449" t="s">
        <v>3957</v>
      </c>
      <c r="I881" s="234">
        <v>41293.199999999997</v>
      </c>
      <c r="J881" s="234">
        <v>0</v>
      </c>
      <c r="K881" s="234">
        <v>32.18</v>
      </c>
      <c r="L881" s="234">
        <v>0</v>
      </c>
      <c r="M881" s="85">
        <v>0</v>
      </c>
      <c r="N881" s="85">
        <v>0</v>
      </c>
      <c r="O881" s="234">
        <v>0</v>
      </c>
      <c r="P881" s="234">
        <v>0</v>
      </c>
      <c r="Q881" s="234">
        <v>0</v>
      </c>
      <c r="R881" s="234">
        <v>11863</v>
      </c>
      <c r="S881" s="234">
        <v>29462.379999999997</v>
      </c>
      <c r="T881" s="227" t="s">
        <v>1581</v>
      </c>
      <c r="U881" s="496">
        <v>375</v>
      </c>
      <c r="V881" s="129" t="s">
        <v>686</v>
      </c>
      <c r="W881" s="158" t="s">
        <v>2378</v>
      </c>
      <c r="X881" s="92" t="s">
        <v>914</v>
      </c>
      <c r="Y881" s="261">
        <v>3600900017561</v>
      </c>
      <c r="Z881" s="228" t="s">
        <v>1581</v>
      </c>
      <c r="AA881" s="266">
        <v>11863</v>
      </c>
      <c r="AB881" s="65">
        <v>11000</v>
      </c>
      <c r="AC881" s="65"/>
      <c r="AD881" s="65">
        <v>863</v>
      </c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148"/>
      <c r="AW881" s="65"/>
      <c r="AX881" s="65">
        <v>0</v>
      </c>
      <c r="AY881" s="65"/>
      <c r="AZ881" s="65">
        <v>0</v>
      </c>
      <c r="BA881" s="57">
        <v>0</v>
      </c>
      <c r="BB881" s="65">
        <v>41325.379999999997</v>
      </c>
      <c r="BC881" s="65">
        <v>29462.379999999997</v>
      </c>
      <c r="BD881" s="252"/>
      <c r="BE881" s="170">
        <v>376</v>
      </c>
      <c r="BF881" s="163" t="s">
        <v>4052</v>
      </c>
      <c r="BG881" s="86" t="s">
        <v>2378</v>
      </c>
      <c r="BH881" s="92" t="s">
        <v>914</v>
      </c>
      <c r="BI881" s="65">
        <v>11000</v>
      </c>
      <c r="BJ881" s="57">
        <v>11000</v>
      </c>
      <c r="BK881" s="65">
        <v>0</v>
      </c>
      <c r="BL881" s="86"/>
      <c r="BM881" s="48"/>
      <c r="BN881" s="67"/>
      <c r="BO881" s="67"/>
      <c r="BP881" s="48"/>
      <c r="BQ881" s="368" t="s">
        <v>4277</v>
      </c>
      <c r="BR881" s="380">
        <v>8</v>
      </c>
      <c r="BS881" s="381" t="s">
        <v>51</v>
      </c>
      <c r="BT881" s="382" t="s">
        <v>707</v>
      </c>
      <c r="BU881" s="383" t="s">
        <v>707</v>
      </c>
      <c r="BV881" s="384" t="s">
        <v>1581</v>
      </c>
      <c r="BW881" s="384">
        <v>60220</v>
      </c>
      <c r="BX881" s="385">
        <v>861998508</v>
      </c>
      <c r="BZ881" s="495">
        <v>193</v>
      </c>
      <c r="CA881" s="320" t="b">
        <f>EXACT(A881,CH881)</f>
        <v>1</v>
      </c>
      <c r="CB881" s="318" t="b">
        <f>EXACT(D881,CF881)</f>
        <v>1</v>
      </c>
      <c r="CC881" s="318" t="b">
        <f>EXACT(E881,CG881)</f>
        <v>1</v>
      </c>
      <c r="CD881" s="502">
        <f>+S880-BC880</f>
        <v>0</v>
      </c>
      <c r="CE881" s="17" t="s">
        <v>686</v>
      </c>
      <c r="CF881" s="17" t="s">
        <v>2378</v>
      </c>
      <c r="CG881" s="103" t="s">
        <v>914</v>
      </c>
      <c r="CH881" s="275">
        <v>3600900017561</v>
      </c>
    </row>
    <row r="882" spans="1:93">
      <c r="A882" s="452" t="s">
        <v>4861</v>
      </c>
      <c r="B882" s="83" t="s">
        <v>709</v>
      </c>
      <c r="C882" s="129" t="s">
        <v>686</v>
      </c>
      <c r="D882" s="158" t="s">
        <v>2378</v>
      </c>
      <c r="E882" s="92" t="s">
        <v>3000</v>
      </c>
      <c r="F882" s="452" t="s">
        <v>4861</v>
      </c>
      <c r="G882" s="59" t="s">
        <v>1580</v>
      </c>
      <c r="H882" s="449" t="s">
        <v>3465</v>
      </c>
      <c r="I882" s="234">
        <v>41237.800000000003</v>
      </c>
      <c r="J882" s="234">
        <v>0</v>
      </c>
      <c r="K882" s="234">
        <v>59.63</v>
      </c>
      <c r="L882" s="234">
        <v>0</v>
      </c>
      <c r="M882" s="85">
        <v>0</v>
      </c>
      <c r="N882" s="85">
        <v>0</v>
      </c>
      <c r="O882" s="234">
        <v>0</v>
      </c>
      <c r="P882" s="234">
        <v>752.41</v>
      </c>
      <c r="Q882" s="234">
        <v>0</v>
      </c>
      <c r="R882" s="234">
        <v>11612</v>
      </c>
      <c r="S882" s="234">
        <v>28933.02</v>
      </c>
      <c r="T882" s="227" t="s">
        <v>1581</v>
      </c>
      <c r="U882" s="496">
        <v>372</v>
      </c>
      <c r="V882" s="129" t="s">
        <v>686</v>
      </c>
      <c r="W882" s="158" t="s">
        <v>2378</v>
      </c>
      <c r="X882" s="92" t="s">
        <v>3000</v>
      </c>
      <c r="Y882" s="261">
        <v>3600900019572</v>
      </c>
      <c r="Z882" s="228" t="s">
        <v>1581</v>
      </c>
      <c r="AA882" s="54">
        <v>12364.41</v>
      </c>
      <c r="AB882" s="55">
        <v>10325</v>
      </c>
      <c r="AC882" s="56"/>
      <c r="AD882" s="175">
        <v>863</v>
      </c>
      <c r="AE882" s="175">
        <v>424</v>
      </c>
      <c r="AF882" s="55"/>
      <c r="AG882" s="55"/>
      <c r="AH882" s="55"/>
      <c r="AI882" s="55"/>
      <c r="AJ882" s="55"/>
      <c r="AK882" s="55"/>
      <c r="AL882" s="55"/>
      <c r="AM882" s="57"/>
      <c r="AN882" s="57"/>
      <c r="AO882" s="57"/>
      <c r="AP882" s="57"/>
      <c r="AQ882" s="58"/>
      <c r="AR882" s="57"/>
      <c r="AS882" s="57"/>
      <c r="AT882" s="57"/>
      <c r="AU882" s="57"/>
      <c r="AV882" s="147"/>
      <c r="AW882" s="57"/>
      <c r="AX882" s="57">
        <v>0</v>
      </c>
      <c r="AY882" s="58"/>
      <c r="AZ882" s="58">
        <v>752.41</v>
      </c>
      <c r="BA882" s="74">
        <v>0</v>
      </c>
      <c r="BB882" s="58">
        <v>41297.43</v>
      </c>
      <c r="BC882" s="58">
        <v>28933.02</v>
      </c>
      <c r="BD882" s="252"/>
      <c r="BE882" s="170">
        <v>373</v>
      </c>
      <c r="BF882" s="229" t="s">
        <v>3548</v>
      </c>
      <c r="BG882" s="158" t="s">
        <v>2378</v>
      </c>
      <c r="BH882" s="92" t="s">
        <v>3000</v>
      </c>
      <c r="BI882" s="124">
        <v>10325</v>
      </c>
      <c r="BJ882" s="124">
        <v>10325</v>
      </c>
      <c r="BK882" s="124">
        <v>0</v>
      </c>
      <c r="BL882" s="158"/>
      <c r="BM882" s="59"/>
      <c r="BN882" s="60"/>
      <c r="BO882" s="60"/>
      <c r="BP882" s="59"/>
      <c r="BQ882" s="370">
        <v>25</v>
      </c>
      <c r="BR882" s="387">
        <v>1</v>
      </c>
      <c r="BS882" s="381" t="s">
        <v>709</v>
      </c>
      <c r="BT882" s="388" t="s">
        <v>707</v>
      </c>
      <c r="BU882" s="388" t="s">
        <v>707</v>
      </c>
      <c r="BV882" s="388" t="s">
        <v>1581</v>
      </c>
      <c r="BW882" s="389">
        <v>60220</v>
      </c>
      <c r="BX882" s="385" t="s">
        <v>3622</v>
      </c>
      <c r="BY882" s="76"/>
      <c r="BZ882" s="495">
        <v>793</v>
      </c>
      <c r="CA882" s="320" t="b">
        <f>EXACT(A882,CH882)</f>
        <v>1</v>
      </c>
      <c r="CB882" s="318" t="b">
        <f>EXACT(D882,CF882)</f>
        <v>1</v>
      </c>
      <c r="CC882" s="318" t="b">
        <f>EXACT(E882,CG882)</f>
        <v>1</v>
      </c>
      <c r="CD882" s="502">
        <f>+S881-BC881</f>
        <v>0</v>
      </c>
      <c r="CE882" s="51" t="s">
        <v>686</v>
      </c>
      <c r="CF882" s="51" t="s">
        <v>2378</v>
      </c>
      <c r="CG882" s="51" t="s">
        <v>3000</v>
      </c>
      <c r="CH882" s="312">
        <v>3600900019572</v>
      </c>
      <c r="CJ882" s="51"/>
      <c r="CM882" s="273"/>
    </row>
    <row r="883" spans="1:93">
      <c r="A883" s="452" t="s">
        <v>4785</v>
      </c>
      <c r="B883" s="83" t="s">
        <v>709</v>
      </c>
      <c r="C883" s="129" t="s">
        <v>672</v>
      </c>
      <c r="D883" s="158" t="s">
        <v>33</v>
      </c>
      <c r="E883" s="92" t="s">
        <v>3000</v>
      </c>
      <c r="F883" s="452" t="s">
        <v>4785</v>
      </c>
      <c r="G883" s="59" t="s">
        <v>1580</v>
      </c>
      <c r="H883" s="449" t="s">
        <v>3063</v>
      </c>
      <c r="I883" s="234">
        <v>34463.22</v>
      </c>
      <c r="J883" s="234">
        <v>0</v>
      </c>
      <c r="K883" s="234">
        <v>67.13</v>
      </c>
      <c r="L883" s="234">
        <v>0</v>
      </c>
      <c r="M883" s="85">
        <v>1378</v>
      </c>
      <c r="N883" s="85">
        <v>0</v>
      </c>
      <c r="O883" s="234">
        <v>0</v>
      </c>
      <c r="P883" s="234">
        <v>446.95</v>
      </c>
      <c r="Q883" s="234">
        <v>0</v>
      </c>
      <c r="R883" s="234">
        <v>3752</v>
      </c>
      <c r="S883" s="234">
        <v>31709.399999999998</v>
      </c>
      <c r="T883" s="227" t="s">
        <v>1581</v>
      </c>
      <c r="U883" s="496">
        <v>249</v>
      </c>
      <c r="V883" s="129" t="s">
        <v>672</v>
      </c>
      <c r="W883" s="158" t="s">
        <v>33</v>
      </c>
      <c r="X883" s="92" t="s">
        <v>3000</v>
      </c>
      <c r="Y883" s="264">
        <v>3600900019581</v>
      </c>
      <c r="Z883" s="228" t="s">
        <v>1581</v>
      </c>
      <c r="AA883" s="266">
        <v>4198.95</v>
      </c>
      <c r="AB883" s="66">
        <v>2465</v>
      </c>
      <c r="AC883" s="65"/>
      <c r="AD883" s="266">
        <v>863</v>
      </c>
      <c r="AE883" s="266">
        <v>424</v>
      </c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148"/>
      <c r="AW883" s="65"/>
      <c r="AX883" s="65">
        <v>0</v>
      </c>
      <c r="AY883" s="66"/>
      <c r="AZ883" s="66">
        <v>446.95</v>
      </c>
      <c r="BA883" s="74">
        <v>0</v>
      </c>
      <c r="BB883" s="66">
        <v>35908.35</v>
      </c>
      <c r="BC883" s="66">
        <v>31709.399999999998</v>
      </c>
      <c r="BD883" s="252"/>
      <c r="BE883" s="170">
        <v>250</v>
      </c>
      <c r="BF883" s="101" t="s">
        <v>3114</v>
      </c>
      <c r="BG883" s="158" t="s">
        <v>33</v>
      </c>
      <c r="BH883" s="92" t="s">
        <v>3000</v>
      </c>
      <c r="BI883" s="169">
        <v>2465</v>
      </c>
      <c r="BJ883" s="124">
        <v>2465</v>
      </c>
      <c r="BK883" s="124">
        <v>0</v>
      </c>
      <c r="BL883" s="158"/>
      <c r="BM883" s="48"/>
      <c r="BN883" s="67"/>
      <c r="BO883" s="67"/>
      <c r="BP883" s="48"/>
      <c r="BQ883" s="368">
        <v>25</v>
      </c>
      <c r="BR883" s="380" t="s">
        <v>676</v>
      </c>
      <c r="BS883" s="381" t="s">
        <v>51</v>
      </c>
      <c r="BT883" s="382" t="s">
        <v>707</v>
      </c>
      <c r="BU883" s="383" t="s">
        <v>707</v>
      </c>
      <c r="BV883" s="384" t="s">
        <v>1581</v>
      </c>
      <c r="BW883" s="384">
        <v>60220</v>
      </c>
      <c r="BX883" s="385" t="s">
        <v>3199</v>
      </c>
      <c r="BY883" s="61"/>
      <c r="BZ883" s="475">
        <v>376</v>
      </c>
      <c r="CA883" s="320" t="b">
        <f>EXACT(A883,CH883)</f>
        <v>1</v>
      </c>
      <c r="CB883" s="318" t="b">
        <f>EXACT(D883,CF883)</f>
        <v>1</v>
      </c>
      <c r="CC883" s="318" t="b">
        <f>EXACT(E883,CG883)</f>
        <v>1</v>
      </c>
      <c r="CD883" s="502">
        <f>+S882-BC882</f>
        <v>0</v>
      </c>
      <c r="CE883" s="51" t="s">
        <v>672</v>
      </c>
      <c r="CF883" s="157" t="s">
        <v>33</v>
      </c>
      <c r="CG883" s="99" t="s">
        <v>3000</v>
      </c>
      <c r="CH883" s="311">
        <v>3600900019581</v>
      </c>
      <c r="CM883" s="273"/>
      <c r="CO883" s="157"/>
    </row>
    <row r="884" spans="1:93">
      <c r="A884" s="451" t="s">
        <v>7474</v>
      </c>
      <c r="B884" s="83" t="s">
        <v>709</v>
      </c>
      <c r="C884" s="237" t="s">
        <v>672</v>
      </c>
      <c r="D884" s="158" t="s">
        <v>6794</v>
      </c>
      <c r="E884" s="1" t="s">
        <v>6795</v>
      </c>
      <c r="F884" s="451" t="s">
        <v>7474</v>
      </c>
      <c r="G884" s="59" t="s">
        <v>1580</v>
      </c>
      <c r="H884" s="449" t="s">
        <v>6924</v>
      </c>
      <c r="I884" s="244">
        <v>43360.800000000003</v>
      </c>
      <c r="J884" s="310">
        <v>0</v>
      </c>
      <c r="K884" s="81">
        <v>0</v>
      </c>
      <c r="L884" s="81">
        <v>0</v>
      </c>
      <c r="M884" s="85">
        <v>0</v>
      </c>
      <c r="N884" s="81">
        <v>0</v>
      </c>
      <c r="O884" s="81">
        <v>0</v>
      </c>
      <c r="P884" s="85">
        <v>971.58</v>
      </c>
      <c r="Q884" s="81">
        <v>0</v>
      </c>
      <c r="R884" s="85">
        <v>7065</v>
      </c>
      <c r="S884" s="81">
        <v>35324.22</v>
      </c>
      <c r="T884" s="227" t="s">
        <v>1581</v>
      </c>
      <c r="U884" s="496">
        <v>758</v>
      </c>
      <c r="V884" s="237" t="s">
        <v>672</v>
      </c>
      <c r="W884" s="158" t="s">
        <v>6794</v>
      </c>
      <c r="X884" s="424" t="s">
        <v>6795</v>
      </c>
      <c r="Y884" s="262">
        <v>3600900023189</v>
      </c>
      <c r="Z884" s="228" t="s">
        <v>1581</v>
      </c>
      <c r="AA884" s="55">
        <v>8036.58</v>
      </c>
      <c r="AB884" s="55">
        <v>4985</v>
      </c>
      <c r="AC884" s="59"/>
      <c r="AD884" s="175">
        <v>863</v>
      </c>
      <c r="AE884" s="175">
        <v>424</v>
      </c>
      <c r="AF884" s="59">
        <v>793</v>
      </c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148"/>
      <c r="AW884" s="59"/>
      <c r="AX884" s="59">
        <v>0</v>
      </c>
      <c r="AY884" s="59"/>
      <c r="AZ884" s="55">
        <v>971.58</v>
      </c>
      <c r="BA884" s="74">
        <v>0</v>
      </c>
      <c r="BB884" s="55">
        <v>43360.800000000003</v>
      </c>
      <c r="BC884" s="55">
        <v>35324.22</v>
      </c>
      <c r="BD884" s="252"/>
      <c r="BE884" s="170">
        <v>759</v>
      </c>
      <c r="BF884" s="101" t="s">
        <v>7092</v>
      </c>
      <c r="BG884" s="158" t="s">
        <v>6794</v>
      </c>
      <c r="BH884" s="92" t="s">
        <v>6795</v>
      </c>
      <c r="BI884" s="140">
        <v>4985</v>
      </c>
      <c r="BJ884" s="140">
        <v>4985</v>
      </c>
      <c r="BK884" s="124">
        <v>0</v>
      </c>
      <c r="BL884" s="158"/>
      <c r="BM884" s="59"/>
      <c r="BN884" s="59"/>
      <c r="BO884" s="59"/>
      <c r="BP884" s="48"/>
      <c r="BQ884" s="368" t="s">
        <v>7365</v>
      </c>
      <c r="BR884" s="380" t="s">
        <v>712</v>
      </c>
      <c r="BS884" s="381" t="s">
        <v>709</v>
      </c>
      <c r="BT884" s="383" t="s">
        <v>707</v>
      </c>
      <c r="BU884" s="383" t="s">
        <v>707</v>
      </c>
      <c r="BV884" s="383" t="s">
        <v>1581</v>
      </c>
      <c r="BW884" s="383">
        <v>60220</v>
      </c>
      <c r="BX884" s="385" t="s">
        <v>7366</v>
      </c>
      <c r="BY884" s="76"/>
      <c r="BZ884" s="495">
        <v>373</v>
      </c>
      <c r="CA884" s="320" t="b">
        <f>EXACT(A884,CH884)</f>
        <v>1</v>
      </c>
      <c r="CB884" s="318" t="b">
        <f>EXACT(D884,CF884)</f>
        <v>1</v>
      </c>
      <c r="CC884" s="318" t="b">
        <f>EXACT(E884,CG884)</f>
        <v>1</v>
      </c>
      <c r="CD884" s="502">
        <f>+S883-BC883</f>
        <v>0</v>
      </c>
      <c r="CE884" s="51" t="s">
        <v>672</v>
      </c>
      <c r="CF884" s="17" t="s">
        <v>6794</v>
      </c>
      <c r="CG884" s="103" t="s">
        <v>6795</v>
      </c>
      <c r="CH884" s="275">
        <v>3600900023189</v>
      </c>
      <c r="CM884" s="273"/>
      <c r="CO884" s="157"/>
    </row>
    <row r="885" spans="1:93">
      <c r="A885" s="452" t="s">
        <v>4689</v>
      </c>
      <c r="B885" s="83" t="s">
        <v>709</v>
      </c>
      <c r="C885" s="129" t="s">
        <v>686</v>
      </c>
      <c r="D885" s="158" t="s">
        <v>353</v>
      </c>
      <c r="E885" s="92" t="s">
        <v>243</v>
      </c>
      <c r="F885" s="452" t="s">
        <v>4689</v>
      </c>
      <c r="G885" s="59" t="s">
        <v>1580</v>
      </c>
      <c r="H885" s="449" t="s">
        <v>1005</v>
      </c>
      <c r="I885" s="234">
        <v>7547.4</v>
      </c>
      <c r="J885" s="234">
        <v>0</v>
      </c>
      <c r="K885" s="234">
        <v>0</v>
      </c>
      <c r="L885" s="234">
        <v>0</v>
      </c>
      <c r="M885" s="85">
        <v>2452.6</v>
      </c>
      <c r="N885" s="85">
        <v>0</v>
      </c>
      <c r="O885" s="234">
        <v>0</v>
      </c>
      <c r="P885" s="234">
        <v>0</v>
      </c>
      <c r="Q885" s="234">
        <v>0</v>
      </c>
      <c r="R885" s="234">
        <v>5518</v>
      </c>
      <c r="S885" s="234">
        <v>4482</v>
      </c>
      <c r="T885" s="227" t="s">
        <v>1581</v>
      </c>
      <c r="U885" s="496">
        <v>941</v>
      </c>
      <c r="V885" s="129" t="s">
        <v>686</v>
      </c>
      <c r="W885" s="158" t="s">
        <v>353</v>
      </c>
      <c r="X885" s="92" t="s">
        <v>243</v>
      </c>
      <c r="Y885" s="262">
        <v>3600900023596</v>
      </c>
      <c r="Z885" s="228" t="s">
        <v>1581</v>
      </c>
      <c r="AA885" s="266">
        <v>5518</v>
      </c>
      <c r="AB885" s="66">
        <v>4655</v>
      </c>
      <c r="AC885" s="65"/>
      <c r="AD885" s="266">
        <v>863</v>
      </c>
      <c r="AE885" s="266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148"/>
      <c r="AW885" s="65"/>
      <c r="AX885" s="65">
        <v>0</v>
      </c>
      <c r="AY885" s="66"/>
      <c r="AZ885" s="66">
        <v>0</v>
      </c>
      <c r="BA885" s="74">
        <v>0</v>
      </c>
      <c r="BB885" s="66">
        <v>10000</v>
      </c>
      <c r="BC885" s="66">
        <v>4482</v>
      </c>
      <c r="BD885" s="252"/>
      <c r="BE885" s="170">
        <v>942</v>
      </c>
      <c r="BF885" s="101" t="s">
        <v>2287</v>
      </c>
      <c r="BG885" s="158" t="s">
        <v>353</v>
      </c>
      <c r="BH885" s="92" t="s">
        <v>243</v>
      </c>
      <c r="BI885" s="169">
        <v>4655</v>
      </c>
      <c r="BJ885" s="124">
        <v>4655</v>
      </c>
      <c r="BK885" s="124">
        <v>0</v>
      </c>
      <c r="BL885" s="158"/>
      <c r="BM885" s="48"/>
      <c r="BN885" s="67"/>
      <c r="BO885" s="67"/>
      <c r="BP885" s="59"/>
      <c r="BQ885" s="369" t="s">
        <v>354</v>
      </c>
      <c r="BR885" s="380" t="s">
        <v>712</v>
      </c>
      <c r="BS885" s="381" t="s">
        <v>51</v>
      </c>
      <c r="BT885" s="383" t="s">
        <v>707</v>
      </c>
      <c r="BU885" s="383" t="s">
        <v>707</v>
      </c>
      <c r="BV885" s="383" t="s">
        <v>1581</v>
      </c>
      <c r="BW885" s="383" t="s">
        <v>708</v>
      </c>
      <c r="BX885" s="385" t="s">
        <v>1301</v>
      </c>
      <c r="BY885" s="69"/>
      <c r="BZ885" s="475">
        <v>250</v>
      </c>
      <c r="CA885" s="320" t="b">
        <f>EXACT(A885,CH885)</f>
        <v>1</v>
      </c>
      <c r="CB885" s="318" t="b">
        <f>EXACT(D885,CF885)</f>
        <v>1</v>
      </c>
      <c r="CC885" s="318" t="b">
        <f>EXACT(E885,CG885)</f>
        <v>1</v>
      </c>
      <c r="CD885" s="502">
        <f>+S884-BC884</f>
        <v>0</v>
      </c>
      <c r="CE885" s="17" t="s">
        <v>686</v>
      </c>
      <c r="CF885" s="94" t="s">
        <v>353</v>
      </c>
      <c r="CG885" s="99" t="s">
        <v>243</v>
      </c>
      <c r="CH885" s="275">
        <v>3600900023596</v>
      </c>
      <c r="CL885" s="51"/>
      <c r="CM885" s="273"/>
      <c r="CO885" s="157"/>
    </row>
    <row r="886" spans="1:93">
      <c r="A886" s="452" t="s">
        <v>4333</v>
      </c>
      <c r="B886" s="83" t="s">
        <v>709</v>
      </c>
      <c r="C886" s="129" t="s">
        <v>695</v>
      </c>
      <c r="D886" s="158" t="s">
        <v>3333</v>
      </c>
      <c r="E886" s="92" t="s">
        <v>3334</v>
      </c>
      <c r="F886" s="452" t="s">
        <v>4333</v>
      </c>
      <c r="G886" s="59" t="s">
        <v>1580</v>
      </c>
      <c r="H886" s="449" t="s">
        <v>3438</v>
      </c>
      <c r="I886" s="234">
        <v>22792.7</v>
      </c>
      <c r="J886" s="234">
        <v>0</v>
      </c>
      <c r="K886" s="234">
        <v>0</v>
      </c>
      <c r="L886" s="234">
        <v>0</v>
      </c>
      <c r="M886" s="85">
        <v>0</v>
      </c>
      <c r="N886" s="85">
        <v>0</v>
      </c>
      <c r="O886" s="234">
        <v>0</v>
      </c>
      <c r="P886" s="234">
        <v>0</v>
      </c>
      <c r="Q886" s="234">
        <v>0</v>
      </c>
      <c r="R886" s="234">
        <v>12468</v>
      </c>
      <c r="S886" s="234">
        <v>10324.700000000001</v>
      </c>
      <c r="T886" s="227" t="s">
        <v>1581</v>
      </c>
      <c r="U886" s="496">
        <v>38</v>
      </c>
      <c r="V886" s="129" t="s">
        <v>695</v>
      </c>
      <c r="W886" s="158" t="s">
        <v>3333</v>
      </c>
      <c r="X886" s="92" t="s">
        <v>3334</v>
      </c>
      <c r="Y886" s="262">
        <v>3600900023634</v>
      </c>
      <c r="Z886" s="228" t="s">
        <v>1581</v>
      </c>
      <c r="AA886" s="266">
        <v>12468</v>
      </c>
      <c r="AB886" s="66">
        <v>11605</v>
      </c>
      <c r="AC886" s="65"/>
      <c r="AD886" s="266">
        <v>863</v>
      </c>
      <c r="AE886" s="266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6"/>
      <c r="AR886" s="65"/>
      <c r="AS886" s="65"/>
      <c r="AT886" s="65"/>
      <c r="AU886" s="65"/>
      <c r="AV886" s="148"/>
      <c r="AW886" s="65"/>
      <c r="AX886" s="65">
        <v>0</v>
      </c>
      <c r="AY886" s="66"/>
      <c r="AZ886" s="66">
        <v>0</v>
      </c>
      <c r="BA886" s="74">
        <v>0</v>
      </c>
      <c r="BB886" s="66">
        <v>22792.7</v>
      </c>
      <c r="BC886" s="66">
        <v>10324.700000000001</v>
      </c>
      <c r="BD886" s="252"/>
      <c r="BE886" s="170">
        <v>38</v>
      </c>
      <c r="BF886" s="101" t="s">
        <v>6987</v>
      </c>
      <c r="BG886" s="158" t="s">
        <v>3333</v>
      </c>
      <c r="BH886" s="92" t="s">
        <v>3334</v>
      </c>
      <c r="BI886" s="169">
        <v>11605</v>
      </c>
      <c r="BJ886" s="124">
        <v>11605</v>
      </c>
      <c r="BK886" s="124">
        <v>0</v>
      </c>
      <c r="BL886" s="158"/>
      <c r="BM886" s="48"/>
      <c r="BN886" s="67"/>
      <c r="BO886" s="67"/>
      <c r="BP886" s="59"/>
      <c r="BQ886" s="369">
        <v>326</v>
      </c>
      <c r="BR886" s="380" t="s">
        <v>712</v>
      </c>
      <c r="BS886" s="381" t="s">
        <v>709</v>
      </c>
      <c r="BT886" s="383" t="s">
        <v>707</v>
      </c>
      <c r="BU886" s="383" t="s">
        <v>707</v>
      </c>
      <c r="BV886" s="383" t="s">
        <v>1581</v>
      </c>
      <c r="BW886" s="383">
        <v>60220</v>
      </c>
      <c r="BX886" s="385" t="s">
        <v>3672</v>
      </c>
      <c r="BY886" s="51"/>
      <c r="BZ886" s="475">
        <v>758</v>
      </c>
      <c r="CA886" s="320" t="b">
        <f>EXACT(A886,CH886)</f>
        <v>1</v>
      </c>
      <c r="CB886" s="318" t="b">
        <f>EXACT(D886,CF886)</f>
        <v>1</v>
      </c>
      <c r="CC886" s="318" t="b">
        <f>EXACT(E886,CG886)</f>
        <v>1</v>
      </c>
      <c r="CD886" s="502">
        <f>+S886-BC886</f>
        <v>0</v>
      </c>
      <c r="CE886" s="17" t="s">
        <v>695</v>
      </c>
      <c r="CF886" s="94" t="s">
        <v>3333</v>
      </c>
      <c r="CG886" s="99" t="s">
        <v>3334</v>
      </c>
      <c r="CH886" s="311">
        <v>3600900023634</v>
      </c>
      <c r="CL886" s="51"/>
      <c r="CM886" s="273"/>
      <c r="CO886" s="157"/>
    </row>
    <row r="887" spans="1:93">
      <c r="A887" s="452" t="s">
        <v>4695</v>
      </c>
      <c r="B887" s="83" t="s">
        <v>709</v>
      </c>
      <c r="C887" s="129" t="s">
        <v>672</v>
      </c>
      <c r="D887" s="158" t="s">
        <v>346</v>
      </c>
      <c r="E887" s="92" t="s">
        <v>3886</v>
      </c>
      <c r="F887" s="452" t="s">
        <v>4695</v>
      </c>
      <c r="G887" s="59" t="s">
        <v>1580</v>
      </c>
      <c r="H887" s="449" t="s">
        <v>3994</v>
      </c>
      <c r="I887" s="234">
        <v>40566.800000000003</v>
      </c>
      <c r="J887" s="234">
        <v>0</v>
      </c>
      <c r="K887" s="234">
        <v>0</v>
      </c>
      <c r="L887" s="234">
        <v>0</v>
      </c>
      <c r="M887" s="85">
        <v>0</v>
      </c>
      <c r="N887" s="85">
        <v>0</v>
      </c>
      <c r="O887" s="234">
        <v>0</v>
      </c>
      <c r="P887" s="234">
        <v>838.34</v>
      </c>
      <c r="Q887" s="234">
        <v>0</v>
      </c>
      <c r="R887" s="234">
        <v>26712</v>
      </c>
      <c r="S887" s="234">
        <v>13016.460000000003</v>
      </c>
      <c r="T887" s="227" t="s">
        <v>1581</v>
      </c>
      <c r="U887" s="496">
        <v>909</v>
      </c>
      <c r="V887" s="129" t="s">
        <v>672</v>
      </c>
      <c r="W887" s="158" t="s">
        <v>346</v>
      </c>
      <c r="X887" s="92" t="s">
        <v>3886</v>
      </c>
      <c r="Y887" s="261">
        <v>3600900025131</v>
      </c>
      <c r="Z887" s="228" t="s">
        <v>1581</v>
      </c>
      <c r="AA887" s="266">
        <v>27550.34</v>
      </c>
      <c r="AB887" s="66">
        <v>25355</v>
      </c>
      <c r="AC887" s="65"/>
      <c r="AD887" s="266">
        <v>863</v>
      </c>
      <c r="AE887" s="266">
        <v>424</v>
      </c>
      <c r="AF887" s="65">
        <v>70</v>
      </c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148"/>
      <c r="AW887" s="65"/>
      <c r="AX887" s="65">
        <v>0</v>
      </c>
      <c r="AY887" s="66"/>
      <c r="AZ887" s="66">
        <v>838.34</v>
      </c>
      <c r="BA887" s="74">
        <v>0</v>
      </c>
      <c r="BB887" s="66">
        <v>40566.800000000003</v>
      </c>
      <c r="BC887" s="66">
        <v>13016.460000000003</v>
      </c>
      <c r="BD887" s="252"/>
      <c r="BE887" s="170">
        <v>910</v>
      </c>
      <c r="BF887" s="101" t="s">
        <v>4088</v>
      </c>
      <c r="BG887" s="158" t="s">
        <v>346</v>
      </c>
      <c r="BH887" s="92" t="s">
        <v>3886</v>
      </c>
      <c r="BI887" s="66">
        <v>25355</v>
      </c>
      <c r="BJ887" s="58">
        <v>25355</v>
      </c>
      <c r="BK887" s="124">
        <v>0</v>
      </c>
      <c r="BL887" s="158"/>
      <c r="BM887" s="48" t="s">
        <v>704</v>
      </c>
      <c r="BN887" s="67"/>
      <c r="BO887" s="67"/>
      <c r="BP887" s="48"/>
      <c r="BQ887" s="368">
        <v>445</v>
      </c>
      <c r="BR887" s="380" t="s">
        <v>3722</v>
      </c>
      <c r="BS887" s="381" t="s">
        <v>51</v>
      </c>
      <c r="BT887" s="383" t="s">
        <v>127</v>
      </c>
      <c r="BU887" s="383" t="s">
        <v>127</v>
      </c>
      <c r="BV887" s="384" t="s">
        <v>128</v>
      </c>
      <c r="BW887" s="384">
        <v>60220</v>
      </c>
      <c r="BX887" s="385" t="s">
        <v>4182</v>
      </c>
      <c r="BY887" s="1"/>
      <c r="BZ887" s="495">
        <v>941</v>
      </c>
      <c r="CA887" s="320" t="b">
        <f>EXACT(A887,CH887)</f>
        <v>1</v>
      </c>
      <c r="CB887" s="318" t="b">
        <f>EXACT(D887,CF887)</f>
        <v>1</v>
      </c>
      <c r="CC887" s="318" t="b">
        <f>EXACT(E887,CG887)</f>
        <v>1</v>
      </c>
      <c r="CD887" s="502">
        <f>+S886-BC886</f>
        <v>0</v>
      </c>
      <c r="CE887" s="17" t="s">
        <v>672</v>
      </c>
      <c r="CF887" s="157" t="s">
        <v>346</v>
      </c>
      <c r="CG887" s="99" t="s">
        <v>3886</v>
      </c>
      <c r="CH887" s="275">
        <v>3600900025131</v>
      </c>
      <c r="CM887" s="273"/>
      <c r="CO887" s="157"/>
    </row>
    <row r="888" spans="1:93">
      <c r="A888" s="452" t="s">
        <v>4913</v>
      </c>
      <c r="B888" s="83" t="s">
        <v>709</v>
      </c>
      <c r="C888" s="129" t="s">
        <v>672</v>
      </c>
      <c r="D888" s="158" t="s">
        <v>224</v>
      </c>
      <c r="E888" s="92" t="s">
        <v>225</v>
      </c>
      <c r="F888" s="452" t="s">
        <v>4913</v>
      </c>
      <c r="G888" s="59" t="s">
        <v>1580</v>
      </c>
      <c r="H888" s="449" t="s">
        <v>1811</v>
      </c>
      <c r="I888" s="234">
        <v>24607.8</v>
      </c>
      <c r="J888" s="234">
        <v>0</v>
      </c>
      <c r="K888" s="234">
        <v>297.14999999999998</v>
      </c>
      <c r="L888" s="234">
        <v>0</v>
      </c>
      <c r="M888" s="85">
        <v>5614</v>
      </c>
      <c r="N888" s="85">
        <v>0</v>
      </c>
      <c r="O888" s="234">
        <v>0</v>
      </c>
      <c r="P888" s="234">
        <v>0</v>
      </c>
      <c r="Q888" s="234">
        <v>0</v>
      </c>
      <c r="R888" s="234">
        <v>10148</v>
      </c>
      <c r="S888" s="234">
        <v>20370.95</v>
      </c>
      <c r="T888" s="227" t="s">
        <v>1581</v>
      </c>
      <c r="U888" s="496">
        <v>454</v>
      </c>
      <c r="V888" s="129" t="s">
        <v>672</v>
      </c>
      <c r="W888" s="158" t="s">
        <v>224</v>
      </c>
      <c r="X888" s="92" t="s">
        <v>225</v>
      </c>
      <c r="Y888" s="262">
        <v>3600900027761</v>
      </c>
      <c r="Z888" s="228" t="s">
        <v>1581</v>
      </c>
      <c r="AA888" s="54">
        <v>10148</v>
      </c>
      <c r="AB888" s="55">
        <v>9285</v>
      </c>
      <c r="AC888" s="56"/>
      <c r="AD888" s="175">
        <v>863</v>
      </c>
      <c r="AE888" s="175">
        <v>0</v>
      </c>
      <c r="AF888" s="55"/>
      <c r="AG888" s="55"/>
      <c r="AH888" s="55"/>
      <c r="AI888" s="55"/>
      <c r="AJ888" s="55"/>
      <c r="AK888" s="55"/>
      <c r="AL888" s="55"/>
      <c r="AM888" s="57"/>
      <c r="AN888" s="57"/>
      <c r="AO888" s="57"/>
      <c r="AP888" s="57"/>
      <c r="AQ888" s="58"/>
      <c r="AR888" s="57"/>
      <c r="AS888" s="57"/>
      <c r="AT888" s="57"/>
      <c r="AU888" s="57"/>
      <c r="AV888" s="147"/>
      <c r="AW888" s="57"/>
      <c r="AX888" s="57">
        <v>0</v>
      </c>
      <c r="AY888" s="58"/>
      <c r="AZ888" s="58">
        <v>0</v>
      </c>
      <c r="BA888" s="74">
        <v>0</v>
      </c>
      <c r="BB888" s="58">
        <v>30518.95</v>
      </c>
      <c r="BC888" s="58">
        <v>20370.95</v>
      </c>
      <c r="BD888" s="252"/>
      <c r="BE888" s="170">
        <v>455</v>
      </c>
      <c r="BF888" s="101" t="s">
        <v>2189</v>
      </c>
      <c r="BG888" s="158" t="s">
        <v>224</v>
      </c>
      <c r="BH888" s="92" t="s">
        <v>225</v>
      </c>
      <c r="BI888" s="124">
        <v>9285</v>
      </c>
      <c r="BJ888" s="124">
        <v>9285</v>
      </c>
      <c r="BK888" s="124">
        <v>0</v>
      </c>
      <c r="BL888" s="158"/>
      <c r="BM888" s="59"/>
      <c r="BN888" s="60"/>
      <c r="BO888" s="60"/>
      <c r="BP888" s="59"/>
      <c r="BQ888" s="370" t="s">
        <v>226</v>
      </c>
      <c r="BR888" s="387" t="s">
        <v>689</v>
      </c>
      <c r="BS888" s="381" t="s">
        <v>51</v>
      </c>
      <c r="BT888" s="388" t="s">
        <v>707</v>
      </c>
      <c r="BU888" s="388" t="s">
        <v>227</v>
      </c>
      <c r="BV888" s="388" t="s">
        <v>1581</v>
      </c>
      <c r="BW888" s="389" t="s">
        <v>708</v>
      </c>
      <c r="BX888" s="389" t="s">
        <v>2706</v>
      </c>
      <c r="BZ888" s="475">
        <v>38</v>
      </c>
      <c r="CA888" s="320" t="b">
        <f>EXACT(A888,CH888)</f>
        <v>1</v>
      </c>
      <c r="CB888" s="318" t="b">
        <f>EXACT(D888,CF888)</f>
        <v>1</v>
      </c>
      <c r="CC888" s="318" t="b">
        <f>EXACT(E888,CG888)</f>
        <v>1</v>
      </c>
      <c r="CD888" s="502">
        <f>+S887-BC887</f>
        <v>0</v>
      </c>
      <c r="CE888" s="17" t="s">
        <v>672</v>
      </c>
      <c r="CF888" s="17" t="s">
        <v>224</v>
      </c>
      <c r="CG888" s="103" t="s">
        <v>225</v>
      </c>
      <c r="CH888" s="275">
        <v>3600900027761</v>
      </c>
      <c r="CI888" s="51"/>
      <c r="CJ888" s="51"/>
      <c r="CL888" s="51"/>
      <c r="CM888" s="273"/>
      <c r="CO888" s="158"/>
    </row>
    <row r="889" spans="1:93">
      <c r="A889" s="511" t="s">
        <v>8522</v>
      </c>
      <c r="B889" s="83" t="s">
        <v>709</v>
      </c>
      <c r="C889" s="237" t="s">
        <v>686</v>
      </c>
      <c r="D889" s="17" t="s">
        <v>8421</v>
      </c>
      <c r="E889" s="75" t="s">
        <v>811</v>
      </c>
      <c r="F889" s="514" t="s">
        <v>8522</v>
      </c>
      <c r="G889" s="59" t="s">
        <v>1580</v>
      </c>
      <c r="H889" s="98" t="s">
        <v>8618</v>
      </c>
      <c r="I889" s="133">
        <v>37504</v>
      </c>
      <c r="J889" s="167">
        <v>0</v>
      </c>
      <c r="K889" s="18">
        <v>0</v>
      </c>
      <c r="L889" s="18">
        <v>0</v>
      </c>
      <c r="M889" s="53">
        <v>0</v>
      </c>
      <c r="N889" s="18">
        <v>0</v>
      </c>
      <c r="O889" s="18">
        <v>0</v>
      </c>
      <c r="P889" s="53">
        <v>500.63</v>
      </c>
      <c r="Q889" s="18">
        <v>0</v>
      </c>
      <c r="R889" s="53">
        <v>2682</v>
      </c>
      <c r="S889" s="18">
        <v>34321.370000000003</v>
      </c>
      <c r="T889" s="227" t="s">
        <v>1581</v>
      </c>
      <c r="U889" s="496">
        <v>1305</v>
      </c>
      <c r="V889" s="516" t="s">
        <v>686</v>
      </c>
      <c r="W889" s="17" t="s">
        <v>8421</v>
      </c>
      <c r="X889" s="17" t="s">
        <v>811</v>
      </c>
      <c r="Y889" s="261">
        <v>3600900027869</v>
      </c>
      <c r="Z889" s="228" t="s">
        <v>1581</v>
      </c>
      <c r="AA889" s="266">
        <v>3182.63</v>
      </c>
      <c r="AB889" s="65">
        <v>1555</v>
      </c>
      <c r="AC889" s="65"/>
      <c r="AD889" s="65">
        <v>863</v>
      </c>
      <c r="AE889" s="65"/>
      <c r="AF889" s="65">
        <v>264</v>
      </c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148"/>
      <c r="AW889" s="65"/>
      <c r="AX889" s="65">
        <v>0</v>
      </c>
      <c r="AY889" s="65"/>
      <c r="AZ889" s="65">
        <v>500.63</v>
      </c>
      <c r="BA889" s="57">
        <v>0</v>
      </c>
      <c r="BB889" s="65">
        <v>37504</v>
      </c>
      <c r="BC889" s="65">
        <v>34321.370000000003</v>
      </c>
      <c r="BD889" s="260"/>
      <c r="BE889" s="170">
        <v>1307</v>
      </c>
      <c r="BF889" s="163" t="s">
        <v>8713</v>
      </c>
      <c r="BG889" s="51" t="s">
        <v>8421</v>
      </c>
      <c r="BH889" s="17" t="s">
        <v>811</v>
      </c>
      <c r="BI889" s="65">
        <v>1555</v>
      </c>
      <c r="BJ889" s="57">
        <v>1555</v>
      </c>
      <c r="BK889" s="171">
        <v>0</v>
      </c>
      <c r="BM889" s="48"/>
      <c r="BN889" s="67"/>
      <c r="BO889" s="67"/>
      <c r="BP889" s="48"/>
      <c r="BQ889" s="435" t="s">
        <v>8840</v>
      </c>
      <c r="BR889" s="380">
        <v>2</v>
      </c>
      <c r="BS889" s="381"/>
      <c r="BT889" s="382" t="s">
        <v>707</v>
      </c>
      <c r="BU889" s="383" t="s">
        <v>707</v>
      </c>
      <c r="BV889" s="384" t="s">
        <v>1581</v>
      </c>
      <c r="BW889" s="384">
        <v>60220</v>
      </c>
      <c r="BX889" s="385" t="s">
        <v>8841</v>
      </c>
      <c r="BZ889" s="495">
        <v>909</v>
      </c>
      <c r="CA889" s="320" t="b">
        <f>EXACT(A889,CH889)</f>
        <v>1</v>
      </c>
      <c r="CB889" s="318" t="b">
        <f>EXACT(D889,CF889)</f>
        <v>1</v>
      </c>
      <c r="CC889" s="318" t="b">
        <f>EXACT(E889,CG889)</f>
        <v>1</v>
      </c>
      <c r="CD889" s="502">
        <f>+S888-BC888</f>
        <v>0</v>
      </c>
      <c r="CE889" s="51" t="s">
        <v>686</v>
      </c>
      <c r="CF889" s="17" t="s">
        <v>8421</v>
      </c>
      <c r="CG889" s="103" t="s">
        <v>811</v>
      </c>
      <c r="CH889" s="275">
        <v>3600900027869</v>
      </c>
      <c r="CM889" s="273"/>
      <c r="CO889" s="157"/>
    </row>
    <row r="890" spans="1:93">
      <c r="A890" s="452" t="s">
        <v>5091</v>
      </c>
      <c r="B890" s="83" t="s">
        <v>709</v>
      </c>
      <c r="C890" s="129" t="s">
        <v>686</v>
      </c>
      <c r="D890" s="158" t="s">
        <v>318</v>
      </c>
      <c r="E890" s="92" t="s">
        <v>2541</v>
      </c>
      <c r="F890" s="452" t="s">
        <v>5091</v>
      </c>
      <c r="G890" s="59" t="s">
        <v>1580</v>
      </c>
      <c r="H890" s="449" t="s">
        <v>3255</v>
      </c>
      <c r="I890" s="234">
        <v>26208.93</v>
      </c>
      <c r="J890" s="234">
        <v>0</v>
      </c>
      <c r="K890" s="234">
        <v>0</v>
      </c>
      <c r="L890" s="234">
        <v>0</v>
      </c>
      <c r="M890" s="85">
        <v>1048</v>
      </c>
      <c r="N890" s="85">
        <v>0</v>
      </c>
      <c r="O890" s="234">
        <v>0</v>
      </c>
      <c r="P890" s="234">
        <v>0</v>
      </c>
      <c r="Q890" s="234">
        <v>0</v>
      </c>
      <c r="R890" s="234">
        <v>16207</v>
      </c>
      <c r="S890" s="234">
        <v>11049.93</v>
      </c>
      <c r="T890" s="227" t="s">
        <v>1581</v>
      </c>
      <c r="U890" s="496">
        <v>771</v>
      </c>
      <c r="V890" s="129" t="s">
        <v>686</v>
      </c>
      <c r="W890" s="158" t="s">
        <v>318</v>
      </c>
      <c r="X890" s="92" t="s">
        <v>2541</v>
      </c>
      <c r="Y890" s="262">
        <v>3600900027940</v>
      </c>
      <c r="Z890" s="228" t="s">
        <v>1581</v>
      </c>
      <c r="AA890" s="266">
        <v>16207</v>
      </c>
      <c r="AB890" s="66">
        <v>0</v>
      </c>
      <c r="AC890" s="65">
        <v>14920</v>
      </c>
      <c r="AD890" s="266">
        <v>863</v>
      </c>
      <c r="AE890" s="266">
        <v>424</v>
      </c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148"/>
      <c r="AW890" s="65"/>
      <c r="AX890" s="65">
        <v>0</v>
      </c>
      <c r="AY890" s="65"/>
      <c r="AZ890" s="65">
        <v>0</v>
      </c>
      <c r="BA890" s="57">
        <v>0</v>
      </c>
      <c r="BB890" s="65">
        <v>27256.93</v>
      </c>
      <c r="BC890" s="65">
        <v>11049.93</v>
      </c>
      <c r="BD890" s="252"/>
      <c r="BE890" s="170">
        <v>772</v>
      </c>
      <c r="BF890" s="282" t="s">
        <v>5883</v>
      </c>
      <c r="BG890" s="158" t="s">
        <v>318</v>
      </c>
      <c r="BH890" s="92" t="s">
        <v>2541</v>
      </c>
      <c r="BI890" s="171">
        <v>0</v>
      </c>
      <c r="BJ890" s="172">
        <v>0</v>
      </c>
      <c r="BK890" s="171">
        <v>0</v>
      </c>
      <c r="BL890" s="158"/>
      <c r="BM890" s="48"/>
      <c r="BN890" s="67"/>
      <c r="BO890" s="67"/>
      <c r="BP890" s="48"/>
      <c r="BQ890" s="368">
        <v>368</v>
      </c>
      <c r="BR890" s="380">
        <v>5</v>
      </c>
      <c r="BS890" s="381" t="s">
        <v>8</v>
      </c>
      <c r="BT890" s="382" t="s">
        <v>127</v>
      </c>
      <c r="BU890" s="383" t="s">
        <v>707</v>
      </c>
      <c r="BV890" s="384" t="s">
        <v>128</v>
      </c>
      <c r="BW890" s="384">
        <v>60220</v>
      </c>
      <c r="BX890" s="385" t="s">
        <v>3258</v>
      </c>
      <c r="BY890" s="23"/>
      <c r="BZ890" s="495">
        <v>455</v>
      </c>
      <c r="CA890" s="320" t="b">
        <f>EXACT(A890,CH890)</f>
        <v>1</v>
      </c>
      <c r="CB890" s="318" t="b">
        <f>EXACT(D890,CF890)</f>
        <v>1</v>
      </c>
      <c r="CC890" s="318" t="b">
        <f>EXACT(E890,CG890)</f>
        <v>1</v>
      </c>
      <c r="CD890" s="502">
        <f>+S889-BC889</f>
        <v>0</v>
      </c>
      <c r="CE890" s="17" t="s">
        <v>686</v>
      </c>
      <c r="CF890" s="17" t="s">
        <v>318</v>
      </c>
      <c r="CG890" s="103" t="s">
        <v>2541</v>
      </c>
      <c r="CH890" s="275">
        <v>3600900027940</v>
      </c>
      <c r="CI890" s="51"/>
      <c r="CM890" s="273"/>
      <c r="CO890" s="157"/>
    </row>
    <row r="891" spans="1:93">
      <c r="A891" s="452" t="s">
        <v>4759</v>
      </c>
      <c r="B891" s="83" t="s">
        <v>709</v>
      </c>
      <c r="C891" s="129" t="s">
        <v>672</v>
      </c>
      <c r="D891" s="158" t="s">
        <v>421</v>
      </c>
      <c r="E891" s="92" t="s">
        <v>191</v>
      </c>
      <c r="F891" s="452" t="s">
        <v>4759</v>
      </c>
      <c r="G891" s="59" t="s">
        <v>1580</v>
      </c>
      <c r="H891" s="449" t="s">
        <v>1682</v>
      </c>
      <c r="I891" s="234">
        <v>28095.599999999999</v>
      </c>
      <c r="J891" s="234">
        <v>0</v>
      </c>
      <c r="K891" s="234">
        <v>128.93</v>
      </c>
      <c r="L891" s="234">
        <v>0</v>
      </c>
      <c r="M891" s="85">
        <v>2165</v>
      </c>
      <c r="N891" s="85">
        <v>0</v>
      </c>
      <c r="O891" s="234">
        <v>0</v>
      </c>
      <c r="P891" s="234">
        <v>0</v>
      </c>
      <c r="Q891" s="234">
        <v>0</v>
      </c>
      <c r="R891" s="234">
        <v>3952</v>
      </c>
      <c r="S891" s="234">
        <v>26437.53</v>
      </c>
      <c r="T891" s="227" t="s">
        <v>1581</v>
      </c>
      <c r="U891" s="496">
        <v>811</v>
      </c>
      <c r="V891" s="129" t="s">
        <v>672</v>
      </c>
      <c r="W891" s="158" t="s">
        <v>421</v>
      </c>
      <c r="X891" s="92" t="s">
        <v>191</v>
      </c>
      <c r="Y891" s="262">
        <v>3600900030746</v>
      </c>
      <c r="Z891" s="228" t="s">
        <v>1581</v>
      </c>
      <c r="AA891" s="266">
        <v>3952</v>
      </c>
      <c r="AB891" s="66">
        <v>2665</v>
      </c>
      <c r="AC891" s="65"/>
      <c r="AD891" s="266">
        <v>863</v>
      </c>
      <c r="AE891" s="266">
        <v>424</v>
      </c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148"/>
      <c r="AW891" s="65"/>
      <c r="AX891" s="65">
        <v>0</v>
      </c>
      <c r="AY891" s="66"/>
      <c r="AZ891" s="66">
        <v>0</v>
      </c>
      <c r="BA891" s="74">
        <v>0</v>
      </c>
      <c r="BB891" s="66">
        <v>30389.53</v>
      </c>
      <c r="BC891" s="66">
        <v>26437.53</v>
      </c>
      <c r="BD891" s="252"/>
      <c r="BE891" s="170">
        <v>812</v>
      </c>
      <c r="BF891" s="101" t="s">
        <v>118</v>
      </c>
      <c r="BG891" s="158" t="s">
        <v>421</v>
      </c>
      <c r="BH891" s="92" t="s">
        <v>191</v>
      </c>
      <c r="BI891" s="169">
        <v>2665</v>
      </c>
      <c r="BJ891" s="124">
        <v>2665</v>
      </c>
      <c r="BK891" s="124">
        <v>0</v>
      </c>
      <c r="BL891" s="158"/>
      <c r="BM891" s="48"/>
      <c r="BN891" s="67"/>
      <c r="BO891" s="67"/>
      <c r="BP891" s="59"/>
      <c r="BQ891" s="370" t="s">
        <v>126</v>
      </c>
      <c r="BR891" s="387" t="s">
        <v>676</v>
      </c>
      <c r="BS891" s="381" t="s">
        <v>709</v>
      </c>
      <c r="BT891" s="388" t="s">
        <v>707</v>
      </c>
      <c r="BU891" s="388" t="s">
        <v>127</v>
      </c>
      <c r="BV891" s="388" t="s">
        <v>128</v>
      </c>
      <c r="BW891" s="389">
        <v>60220</v>
      </c>
      <c r="BX891" s="389" t="s">
        <v>129</v>
      </c>
      <c r="BY891" s="23"/>
      <c r="BZ891" s="495">
        <v>1305</v>
      </c>
      <c r="CA891" s="320" t="b">
        <f>EXACT(A891,CH891)</f>
        <v>1</v>
      </c>
      <c r="CB891" s="318" t="b">
        <f>EXACT(D891,CF891)</f>
        <v>1</v>
      </c>
      <c r="CC891" s="318" t="b">
        <f>EXACT(E891,CG891)</f>
        <v>1</v>
      </c>
      <c r="CD891" s="502">
        <f>+S890-BC890</f>
        <v>0</v>
      </c>
      <c r="CE891" s="17" t="s">
        <v>672</v>
      </c>
      <c r="CF891" s="157" t="s">
        <v>421</v>
      </c>
      <c r="CG891" s="103" t="s">
        <v>191</v>
      </c>
      <c r="CH891" s="311">
        <v>3600900030746</v>
      </c>
      <c r="CM891" s="273"/>
      <c r="CO891" s="457"/>
    </row>
    <row r="892" spans="1:93">
      <c r="A892" s="511" t="s">
        <v>9062</v>
      </c>
      <c r="B892" s="83"/>
      <c r="C892" s="237" t="s">
        <v>686</v>
      </c>
      <c r="D892" s="86" t="s">
        <v>521</v>
      </c>
      <c r="E892" s="92" t="s">
        <v>9061</v>
      </c>
      <c r="F892" s="514" t="s">
        <v>9062</v>
      </c>
      <c r="G892" s="59" t="s">
        <v>1580</v>
      </c>
      <c r="H892" s="283">
        <v>9824223509</v>
      </c>
      <c r="I892" s="244">
        <v>57993.599999999999</v>
      </c>
      <c r="J892" s="310">
        <v>0</v>
      </c>
      <c r="K892" s="81">
        <v>0</v>
      </c>
      <c r="L892" s="81">
        <v>0</v>
      </c>
      <c r="M892" s="85">
        <v>0</v>
      </c>
      <c r="N892" s="81">
        <v>0</v>
      </c>
      <c r="O892" s="81">
        <v>0</v>
      </c>
      <c r="P892" s="85">
        <v>2189.94</v>
      </c>
      <c r="Q892" s="81">
        <v>0</v>
      </c>
      <c r="R892" s="85">
        <v>6763</v>
      </c>
      <c r="S892" s="81">
        <v>49040.659999999996</v>
      </c>
      <c r="T892" s="227" t="s">
        <v>1581</v>
      </c>
      <c r="U892" s="496">
        <v>1403</v>
      </c>
      <c r="V892" s="516" t="s">
        <v>686</v>
      </c>
      <c r="W892" s="86" t="s">
        <v>521</v>
      </c>
      <c r="X892" s="86" t="s">
        <v>9061</v>
      </c>
      <c r="Y892" s="261" t="s">
        <v>9062</v>
      </c>
      <c r="Z892" s="228" t="s">
        <v>1581</v>
      </c>
      <c r="AA892" s="266">
        <v>8952.94</v>
      </c>
      <c r="AB892" s="65">
        <v>5900</v>
      </c>
      <c r="AC892" s="65"/>
      <c r="AD892" s="65">
        <v>863</v>
      </c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148"/>
      <c r="AW892" s="65"/>
      <c r="AX892" s="65">
        <v>0</v>
      </c>
      <c r="AY892" s="65"/>
      <c r="AZ892" s="65">
        <v>2189.94</v>
      </c>
      <c r="BA892" s="57">
        <v>0</v>
      </c>
      <c r="BB892" s="65">
        <v>57993.599999999999</v>
      </c>
      <c r="BC892" s="65">
        <v>49040.659999999996</v>
      </c>
      <c r="BD892" s="260"/>
      <c r="BE892" s="170">
        <v>1406</v>
      </c>
      <c r="BF892" s="163" t="s">
        <v>9153</v>
      </c>
      <c r="BG892" s="1" t="s">
        <v>521</v>
      </c>
      <c r="BH892" s="86" t="s">
        <v>9061</v>
      </c>
      <c r="BI892" s="171">
        <v>5900</v>
      </c>
      <c r="BJ892" s="172">
        <v>5900</v>
      </c>
      <c r="BK892" s="171">
        <v>0</v>
      </c>
      <c r="BL892" s="86"/>
      <c r="BM892" s="48"/>
      <c r="BN892" s="67"/>
      <c r="BO892" s="67"/>
      <c r="BP892" s="48"/>
      <c r="BQ892" s="435" t="s">
        <v>8852</v>
      </c>
      <c r="BR892" s="382" t="s">
        <v>689</v>
      </c>
      <c r="BS892" s="395"/>
      <c r="BT892" s="383" t="s">
        <v>707</v>
      </c>
      <c r="BU892" s="383" t="s">
        <v>707</v>
      </c>
      <c r="BV892" s="383" t="s">
        <v>1581</v>
      </c>
      <c r="BW892" s="383">
        <v>60220</v>
      </c>
      <c r="BX892" s="382" t="s">
        <v>9243</v>
      </c>
      <c r="BY892" s="61"/>
      <c r="BZ892" s="495">
        <v>771</v>
      </c>
      <c r="CA892" s="320" t="b">
        <f>EXACT(A892,CH892)</f>
        <v>1</v>
      </c>
      <c r="CB892" s="318" t="b">
        <f>EXACT(D892,CF892)</f>
        <v>1</v>
      </c>
      <c r="CC892" s="318" t="b">
        <f>EXACT(E892,CG892)</f>
        <v>1</v>
      </c>
      <c r="CD892" s="502">
        <f>+S891-BC891</f>
        <v>0</v>
      </c>
      <c r="CE892" s="17" t="s">
        <v>686</v>
      </c>
      <c r="CF892" s="17" t="s">
        <v>521</v>
      </c>
      <c r="CG892" s="103" t="s">
        <v>9061</v>
      </c>
      <c r="CH892" s="275" t="s">
        <v>9062</v>
      </c>
    </row>
    <row r="893" spans="1:93">
      <c r="A893" s="452" t="s">
        <v>4882</v>
      </c>
      <c r="B893" s="83" t="s">
        <v>709</v>
      </c>
      <c r="C893" s="129" t="s">
        <v>672</v>
      </c>
      <c r="D893" s="158" t="s">
        <v>3837</v>
      </c>
      <c r="E893" s="92" t="s">
        <v>71</v>
      </c>
      <c r="F893" s="452" t="s">
        <v>4882</v>
      </c>
      <c r="G893" s="59" t="s">
        <v>1580</v>
      </c>
      <c r="H893" s="449" t="s">
        <v>3958</v>
      </c>
      <c r="I893" s="234">
        <v>47665.8</v>
      </c>
      <c r="J893" s="234">
        <v>0</v>
      </c>
      <c r="K893" s="234">
        <v>21.45</v>
      </c>
      <c r="L893" s="234">
        <v>0</v>
      </c>
      <c r="M893" s="85">
        <v>0</v>
      </c>
      <c r="N893" s="85">
        <v>0</v>
      </c>
      <c r="O893" s="234">
        <v>0</v>
      </c>
      <c r="P893" s="234">
        <v>1560.39</v>
      </c>
      <c r="Q893" s="234">
        <v>0</v>
      </c>
      <c r="R893" s="234">
        <v>24642.22</v>
      </c>
      <c r="S893" s="234">
        <v>21484.639999999999</v>
      </c>
      <c r="T893" s="227" t="s">
        <v>1581</v>
      </c>
      <c r="U893" s="496">
        <v>404</v>
      </c>
      <c r="V893" s="129" t="s">
        <v>672</v>
      </c>
      <c r="W893" s="158" t="s">
        <v>3837</v>
      </c>
      <c r="X893" s="92" t="s">
        <v>71</v>
      </c>
      <c r="Y893" s="264">
        <v>3600900035951</v>
      </c>
      <c r="Z893" s="228" t="s">
        <v>1581</v>
      </c>
      <c r="AA893" s="55">
        <v>26202.61</v>
      </c>
      <c r="AB893" s="55">
        <v>21605.52</v>
      </c>
      <c r="AC893" s="59"/>
      <c r="AD893" s="175">
        <v>863</v>
      </c>
      <c r="AE893" s="175">
        <v>424</v>
      </c>
      <c r="AF893" s="59">
        <v>1749.7</v>
      </c>
      <c r="AG893" s="59" t="s">
        <v>8971</v>
      </c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148"/>
      <c r="AW893" s="59"/>
      <c r="AX893" s="59">
        <v>0</v>
      </c>
      <c r="AY893" s="59"/>
      <c r="AZ893" s="55">
        <v>1560.39</v>
      </c>
      <c r="BA893" s="74">
        <v>0</v>
      </c>
      <c r="BB893" s="55">
        <v>47687.25</v>
      </c>
      <c r="BC893" s="55">
        <v>21484.639999999999</v>
      </c>
      <c r="BD893" s="252"/>
      <c r="BE893" s="170">
        <v>405</v>
      </c>
      <c r="BF893" s="101" t="s">
        <v>4053</v>
      </c>
      <c r="BG893" s="158" t="s">
        <v>3837</v>
      </c>
      <c r="BH893" s="92" t="s">
        <v>71</v>
      </c>
      <c r="BI893" s="140">
        <v>21605.52</v>
      </c>
      <c r="BJ893" s="140">
        <v>21605.52</v>
      </c>
      <c r="BK893" s="124">
        <v>0</v>
      </c>
      <c r="BL893" s="158"/>
      <c r="BM893" s="59"/>
      <c r="BN893" s="59"/>
      <c r="BO893" s="59"/>
      <c r="BP893" s="59"/>
      <c r="BQ893" s="369" t="s">
        <v>4137</v>
      </c>
      <c r="BR893" s="380">
        <v>6</v>
      </c>
      <c r="BS893" s="381" t="s">
        <v>709</v>
      </c>
      <c r="BT893" s="383" t="s">
        <v>127</v>
      </c>
      <c r="BU893" s="383" t="s">
        <v>127</v>
      </c>
      <c r="BV893" s="383" t="s">
        <v>128</v>
      </c>
      <c r="BW893" s="383">
        <v>60220</v>
      </c>
      <c r="BX893" s="385" t="s">
        <v>4138</v>
      </c>
      <c r="BY893" s="51"/>
      <c r="BZ893" s="495">
        <v>811</v>
      </c>
      <c r="CA893" s="320" t="b">
        <f>EXACT(A893,CH893)</f>
        <v>1</v>
      </c>
      <c r="CB893" s="318" t="b">
        <f>EXACT(D893,CF893)</f>
        <v>1</v>
      </c>
      <c r="CC893" s="318" t="b">
        <f>EXACT(E893,CG893)</f>
        <v>1</v>
      </c>
      <c r="CD893" s="502">
        <f>+S892-BC892</f>
        <v>0</v>
      </c>
      <c r="CE893" s="17" t="s">
        <v>672</v>
      </c>
      <c r="CF893" s="17" t="s">
        <v>3837</v>
      </c>
      <c r="CG893" s="103" t="s">
        <v>71</v>
      </c>
      <c r="CH893" s="275">
        <v>3600900035951</v>
      </c>
      <c r="CM893" s="273"/>
      <c r="CO893" s="157"/>
    </row>
    <row r="894" spans="1:93">
      <c r="A894" s="451" t="s">
        <v>5275</v>
      </c>
      <c r="B894" s="83" t="s">
        <v>709</v>
      </c>
      <c r="C894" s="129" t="s">
        <v>686</v>
      </c>
      <c r="D894" s="158" t="s">
        <v>3880</v>
      </c>
      <c r="E894" s="92" t="s">
        <v>71</v>
      </c>
      <c r="F894" s="451" t="s">
        <v>5275</v>
      </c>
      <c r="G894" s="59" t="s">
        <v>1580</v>
      </c>
      <c r="H894" s="449" t="s">
        <v>5276</v>
      </c>
      <c r="I894" s="234">
        <v>41002</v>
      </c>
      <c r="J894" s="234">
        <v>0</v>
      </c>
      <c r="K894" s="234">
        <v>0</v>
      </c>
      <c r="L894" s="234">
        <v>0</v>
      </c>
      <c r="M894" s="85">
        <v>0</v>
      </c>
      <c r="N894" s="85">
        <v>0</v>
      </c>
      <c r="O894" s="234">
        <v>0</v>
      </c>
      <c r="P894" s="234">
        <v>689.17</v>
      </c>
      <c r="Q894" s="234">
        <v>0</v>
      </c>
      <c r="R894" s="234">
        <v>22296.799999999999</v>
      </c>
      <c r="S894" s="234">
        <v>18016.030000000002</v>
      </c>
      <c r="T894" s="227" t="s">
        <v>1581</v>
      </c>
      <c r="U894" s="496">
        <v>399</v>
      </c>
      <c r="V894" s="129" t="s">
        <v>686</v>
      </c>
      <c r="W894" s="158" t="s">
        <v>3880</v>
      </c>
      <c r="X894" s="92" t="s">
        <v>71</v>
      </c>
      <c r="Y894" s="262">
        <v>3600900035969</v>
      </c>
      <c r="Z894" s="228" t="s">
        <v>1581</v>
      </c>
      <c r="AA894" s="266">
        <v>22985.969999999998</v>
      </c>
      <c r="AB894" s="66">
        <v>19245</v>
      </c>
      <c r="AC894" s="65"/>
      <c r="AD894" s="266">
        <v>863</v>
      </c>
      <c r="AE894" s="266">
        <v>424</v>
      </c>
      <c r="AF894" s="65">
        <v>1764.8</v>
      </c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148"/>
      <c r="AW894" s="65"/>
      <c r="AX894" s="65">
        <v>0</v>
      </c>
      <c r="AY894" s="66"/>
      <c r="AZ894" s="66">
        <v>689.17</v>
      </c>
      <c r="BA894" s="74">
        <v>0</v>
      </c>
      <c r="BB894" s="66">
        <v>41002</v>
      </c>
      <c r="BC894" s="66">
        <v>18016.030000000002</v>
      </c>
      <c r="BD894" s="252"/>
      <c r="BE894" s="170">
        <v>400</v>
      </c>
      <c r="BF894" s="101" t="s">
        <v>5576</v>
      </c>
      <c r="BG894" s="1" t="s">
        <v>3880</v>
      </c>
      <c r="BH894" s="1" t="s">
        <v>71</v>
      </c>
      <c r="BI894" s="169">
        <v>19245</v>
      </c>
      <c r="BJ894" s="124">
        <v>19245</v>
      </c>
      <c r="BK894" s="124">
        <v>0</v>
      </c>
      <c r="BL894" s="158"/>
      <c r="BM894" s="48"/>
      <c r="BN894" s="67"/>
      <c r="BO894" s="67"/>
      <c r="BP894" s="59"/>
      <c r="BQ894" s="369" t="s">
        <v>5724</v>
      </c>
      <c r="BR894" s="380" t="s">
        <v>716</v>
      </c>
      <c r="BS894" s="381" t="s">
        <v>51</v>
      </c>
      <c r="BT894" s="383" t="s">
        <v>707</v>
      </c>
      <c r="BU894" s="383" t="s">
        <v>707</v>
      </c>
      <c r="BV894" s="383" t="s">
        <v>1581</v>
      </c>
      <c r="BW894" s="383">
        <v>60220</v>
      </c>
      <c r="BX894" s="385" t="s">
        <v>5725</v>
      </c>
      <c r="BY894" s="61"/>
      <c r="BZ894" s="475">
        <v>1404</v>
      </c>
      <c r="CA894" s="320" t="b">
        <f>EXACT(A894,CH894)</f>
        <v>1</v>
      </c>
      <c r="CB894" s="318" t="b">
        <f>EXACT(D894,CF894)</f>
        <v>1</v>
      </c>
      <c r="CC894" s="318" t="b">
        <f>EXACT(E894,CG894)</f>
        <v>1</v>
      </c>
      <c r="CD894" s="502">
        <f>+S893-BC893</f>
        <v>0</v>
      </c>
      <c r="CE894" s="17" t="s">
        <v>686</v>
      </c>
      <c r="CF894" s="17" t="s">
        <v>3880</v>
      </c>
      <c r="CG894" s="103" t="s">
        <v>71</v>
      </c>
      <c r="CH894" s="275">
        <v>3600900035969</v>
      </c>
      <c r="CM894" s="273"/>
      <c r="CO894" s="157"/>
    </row>
    <row r="895" spans="1:93">
      <c r="A895" s="452" t="s">
        <v>7778</v>
      </c>
      <c r="B895" s="83" t="s">
        <v>709</v>
      </c>
      <c r="C895" s="237" t="s">
        <v>686</v>
      </c>
      <c r="D895" s="86" t="s">
        <v>7655</v>
      </c>
      <c r="E895" s="92" t="s">
        <v>7656</v>
      </c>
      <c r="F895" s="452" t="s">
        <v>7778</v>
      </c>
      <c r="G895" s="59" t="s">
        <v>1580</v>
      </c>
      <c r="H895" s="449" t="s">
        <v>7892</v>
      </c>
      <c r="I895" s="244">
        <v>38808</v>
      </c>
      <c r="J895" s="310">
        <v>0</v>
      </c>
      <c r="K895" s="81">
        <v>0</v>
      </c>
      <c r="L895" s="81">
        <v>0</v>
      </c>
      <c r="M895" s="85">
        <v>0</v>
      </c>
      <c r="N895" s="81">
        <v>0</v>
      </c>
      <c r="O895" s="81">
        <v>0</v>
      </c>
      <c r="P895" s="85">
        <v>672.46</v>
      </c>
      <c r="Q895" s="81">
        <v>0</v>
      </c>
      <c r="R895" s="85">
        <v>23663.18</v>
      </c>
      <c r="S895" s="81">
        <v>10419.279999999999</v>
      </c>
      <c r="T895" s="227" t="s">
        <v>1581</v>
      </c>
      <c r="U895" s="496">
        <v>215</v>
      </c>
      <c r="V895" s="237" t="s">
        <v>686</v>
      </c>
      <c r="W895" s="86" t="s">
        <v>7655</v>
      </c>
      <c r="X895" s="92" t="s">
        <v>7656</v>
      </c>
      <c r="Y895" s="262" t="s">
        <v>7778</v>
      </c>
      <c r="Z895" s="228" t="s">
        <v>1581</v>
      </c>
      <c r="AA895" s="54">
        <v>28388.720000000001</v>
      </c>
      <c r="AB895" s="55">
        <v>22800.18</v>
      </c>
      <c r="AC895" s="56"/>
      <c r="AD895" s="175">
        <v>863</v>
      </c>
      <c r="AE895" s="175"/>
      <c r="AF895" s="55"/>
      <c r="AG895" s="55"/>
      <c r="AH895" s="55"/>
      <c r="AI895" s="55"/>
      <c r="AJ895" s="55"/>
      <c r="AK895" s="55"/>
      <c r="AL895" s="55">
        <v>0</v>
      </c>
      <c r="AM895" s="57"/>
      <c r="AN895" s="57"/>
      <c r="AO895" s="57">
        <v>0</v>
      </c>
      <c r="AP895" s="57"/>
      <c r="AQ895" s="58"/>
      <c r="AR895" s="58"/>
      <c r="AS895" s="57"/>
      <c r="AT895" s="57"/>
      <c r="AU895" s="57"/>
      <c r="AV895" s="147"/>
      <c r="AW895" s="57"/>
      <c r="AX895" s="57">
        <v>4053.08</v>
      </c>
      <c r="AY895" s="58"/>
      <c r="AZ895" s="58">
        <v>672.46</v>
      </c>
      <c r="BA895" s="74">
        <v>0</v>
      </c>
      <c r="BB895" s="58">
        <v>38808</v>
      </c>
      <c r="BC895" s="58">
        <v>10419.279999999999</v>
      </c>
      <c r="BD895" s="252"/>
      <c r="BE895" s="170">
        <v>216</v>
      </c>
      <c r="BF895" s="101" t="s">
        <v>8287</v>
      </c>
      <c r="BG895" s="158" t="s">
        <v>7655</v>
      </c>
      <c r="BH895" s="92" t="s">
        <v>7656</v>
      </c>
      <c r="BI895" s="124">
        <v>22800.18</v>
      </c>
      <c r="BJ895" s="124">
        <v>22800.18</v>
      </c>
      <c r="BK895" s="124">
        <v>0</v>
      </c>
      <c r="BL895" s="158"/>
      <c r="BM895" s="59"/>
      <c r="BN895" s="60"/>
      <c r="BO895" s="60"/>
      <c r="BP895" s="48"/>
      <c r="BQ895" s="368">
        <v>110</v>
      </c>
      <c r="BR895" s="380">
        <v>2</v>
      </c>
      <c r="BS895" s="380" t="s">
        <v>709</v>
      </c>
      <c r="BT895" s="382" t="s">
        <v>1</v>
      </c>
      <c r="BU895" s="383" t="s">
        <v>707</v>
      </c>
      <c r="BV895" s="384" t="s">
        <v>1581</v>
      </c>
      <c r="BW895" s="384">
        <v>60220</v>
      </c>
      <c r="BX895" s="385" t="s">
        <v>7994</v>
      </c>
      <c r="BY895" s="76"/>
      <c r="BZ895" s="495">
        <v>405</v>
      </c>
      <c r="CA895" s="320" t="b">
        <f>EXACT(A895,CH895)</f>
        <v>1</v>
      </c>
      <c r="CB895" s="318" t="b">
        <f>EXACT(D895,CF895)</f>
        <v>1</v>
      </c>
      <c r="CC895" s="318" t="b">
        <f>EXACT(E895,CG895)</f>
        <v>1</v>
      </c>
      <c r="CD895" s="502">
        <f>+S894-BC894</f>
        <v>0</v>
      </c>
      <c r="CE895" s="17" t="s">
        <v>686</v>
      </c>
      <c r="CF895" s="94" t="s">
        <v>7655</v>
      </c>
      <c r="CG895" s="99" t="s">
        <v>7656</v>
      </c>
      <c r="CH895" s="311" t="s">
        <v>7778</v>
      </c>
      <c r="CJ895" s="51"/>
      <c r="CL895" s="51"/>
      <c r="CM895" s="273"/>
      <c r="CO895" s="157"/>
    </row>
    <row r="896" spans="1:93">
      <c r="A896" s="452" t="s">
        <v>6096</v>
      </c>
      <c r="B896" s="83" t="s">
        <v>709</v>
      </c>
      <c r="C896" s="237" t="s">
        <v>686</v>
      </c>
      <c r="D896" s="86" t="s">
        <v>6095</v>
      </c>
      <c r="E896" s="92" t="s">
        <v>5934</v>
      </c>
      <c r="F896" s="452" t="s">
        <v>6096</v>
      </c>
      <c r="G896" s="59" t="s">
        <v>1580</v>
      </c>
      <c r="H896" s="283" t="s">
        <v>6287</v>
      </c>
      <c r="I896" s="244">
        <v>39386.199999999997</v>
      </c>
      <c r="J896" s="310">
        <v>0</v>
      </c>
      <c r="K896" s="81">
        <v>0</v>
      </c>
      <c r="L896" s="81">
        <v>0</v>
      </c>
      <c r="M896" s="85">
        <v>0</v>
      </c>
      <c r="N896" s="81">
        <v>0</v>
      </c>
      <c r="O896" s="81">
        <v>0</v>
      </c>
      <c r="P896" s="85">
        <v>730.28</v>
      </c>
      <c r="Q896" s="81">
        <v>0</v>
      </c>
      <c r="R896" s="85">
        <v>9762</v>
      </c>
      <c r="S896" s="81">
        <v>28893.919999999998</v>
      </c>
      <c r="T896" s="227" t="s">
        <v>1581</v>
      </c>
      <c r="U896" s="496">
        <v>1104</v>
      </c>
      <c r="V896" s="237" t="s">
        <v>686</v>
      </c>
      <c r="W896" s="86" t="s">
        <v>6095</v>
      </c>
      <c r="X896" s="92" t="s">
        <v>5934</v>
      </c>
      <c r="Y896" s="261">
        <v>3600900047746</v>
      </c>
      <c r="Z896" s="228" t="s">
        <v>1581</v>
      </c>
      <c r="AA896" s="266">
        <v>10492.28</v>
      </c>
      <c r="AB896" s="65">
        <v>8475</v>
      </c>
      <c r="AC896" s="65"/>
      <c r="AD896" s="65">
        <v>863</v>
      </c>
      <c r="AE896" s="65">
        <v>424</v>
      </c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148"/>
      <c r="AW896" s="65"/>
      <c r="AX896" s="65">
        <v>0</v>
      </c>
      <c r="AY896" s="65"/>
      <c r="AZ896" s="65">
        <v>730.28</v>
      </c>
      <c r="BA896" s="57">
        <v>0</v>
      </c>
      <c r="BB896" s="65">
        <v>39386.199999999997</v>
      </c>
      <c r="BC896" s="65">
        <v>28893.919999999998</v>
      </c>
      <c r="BD896" s="260"/>
      <c r="BE896" s="170">
        <v>1105</v>
      </c>
      <c r="BF896" s="163" t="s">
        <v>6397</v>
      </c>
      <c r="BG896" s="86" t="s">
        <v>6095</v>
      </c>
      <c r="BH896" s="86" t="s">
        <v>5934</v>
      </c>
      <c r="BI896" s="171">
        <v>8475</v>
      </c>
      <c r="BJ896" s="172">
        <v>8475</v>
      </c>
      <c r="BK896" s="171">
        <v>0</v>
      </c>
      <c r="BL896" s="86"/>
      <c r="BM896" s="48"/>
      <c r="BN896" s="67"/>
      <c r="BO896" s="67"/>
      <c r="BP896" s="48"/>
      <c r="BQ896" s="368">
        <v>325</v>
      </c>
      <c r="BR896" s="380" t="s">
        <v>676</v>
      </c>
      <c r="BS896" s="381" t="s">
        <v>709</v>
      </c>
      <c r="BT896" s="382" t="s">
        <v>707</v>
      </c>
      <c r="BU896" s="383" t="s">
        <v>707</v>
      </c>
      <c r="BV896" s="384" t="s">
        <v>1581</v>
      </c>
      <c r="BW896" s="384">
        <v>60220</v>
      </c>
      <c r="BX896" s="385" t="s">
        <v>6546</v>
      </c>
      <c r="BZ896" s="475">
        <v>400</v>
      </c>
      <c r="CA896" s="320" t="b">
        <f>EXACT(A896,CH896)</f>
        <v>1</v>
      </c>
      <c r="CB896" s="318" t="b">
        <f>EXACT(D896,CF896)</f>
        <v>1</v>
      </c>
      <c r="CC896" s="318" t="b">
        <f>EXACT(E896,CG896)</f>
        <v>1</v>
      </c>
      <c r="CD896" s="502">
        <f>+S895-BC895</f>
        <v>0</v>
      </c>
      <c r="CE896" s="51" t="s">
        <v>686</v>
      </c>
      <c r="CF896" s="157" t="s">
        <v>6095</v>
      </c>
      <c r="CG896" s="103" t="s">
        <v>5934</v>
      </c>
      <c r="CH896" s="275">
        <v>3600900047746</v>
      </c>
      <c r="CI896" s="51"/>
      <c r="CJ896" s="51"/>
      <c r="CL896" s="51"/>
      <c r="CM896" s="273"/>
      <c r="CO896" s="157"/>
    </row>
    <row r="897" spans="1:93">
      <c r="A897" s="452" t="s">
        <v>4687</v>
      </c>
      <c r="B897" s="83" t="s">
        <v>709</v>
      </c>
      <c r="C897" s="129" t="s">
        <v>672</v>
      </c>
      <c r="D897" s="158" t="s">
        <v>3889</v>
      </c>
      <c r="E897" s="92" t="s">
        <v>3890</v>
      </c>
      <c r="F897" s="452" t="s">
        <v>4687</v>
      </c>
      <c r="G897" s="59" t="s">
        <v>1580</v>
      </c>
      <c r="H897" s="449" t="s">
        <v>3998</v>
      </c>
      <c r="I897" s="234">
        <v>38220.400000000001</v>
      </c>
      <c r="J897" s="234">
        <v>0</v>
      </c>
      <c r="K897" s="234">
        <v>16.100000000000001</v>
      </c>
      <c r="L897" s="234">
        <v>0</v>
      </c>
      <c r="M897" s="85">
        <v>0</v>
      </c>
      <c r="N897" s="85">
        <v>0</v>
      </c>
      <c r="O897" s="234">
        <v>0</v>
      </c>
      <c r="P897" s="234">
        <v>226.45</v>
      </c>
      <c r="Q897" s="234">
        <v>0</v>
      </c>
      <c r="R897" s="234">
        <v>33035.25</v>
      </c>
      <c r="S897" s="234">
        <v>4974.8000000000029</v>
      </c>
      <c r="T897" s="227" t="s">
        <v>1581</v>
      </c>
      <c r="U897" s="496">
        <v>939</v>
      </c>
      <c r="V897" s="129" t="s">
        <v>672</v>
      </c>
      <c r="W897" s="158" t="s">
        <v>3889</v>
      </c>
      <c r="X897" s="92" t="s">
        <v>3890</v>
      </c>
      <c r="Y897" s="262">
        <v>3600900060017</v>
      </c>
      <c r="Z897" s="228" t="s">
        <v>1581</v>
      </c>
      <c r="AA897" s="266">
        <v>33261.699999999997</v>
      </c>
      <c r="AB897" s="66">
        <v>23663.85</v>
      </c>
      <c r="AC897" s="65"/>
      <c r="AD897" s="266">
        <v>863</v>
      </c>
      <c r="AE897" s="266">
        <v>424</v>
      </c>
      <c r="AF897" s="65">
        <v>584.4</v>
      </c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148"/>
      <c r="AW897" s="65">
        <v>7500</v>
      </c>
      <c r="AX897" s="65">
        <v>0</v>
      </c>
      <c r="AY897" s="65"/>
      <c r="AZ897" s="66">
        <v>226.45</v>
      </c>
      <c r="BA897" s="74">
        <v>0</v>
      </c>
      <c r="BB897" s="66">
        <v>38236.5</v>
      </c>
      <c r="BC897" s="66">
        <v>4974.8000000000029</v>
      </c>
      <c r="BD897" s="252"/>
      <c r="BE897" s="170">
        <v>940</v>
      </c>
      <c r="BF897" s="101" t="s">
        <v>4092</v>
      </c>
      <c r="BG897" s="158" t="s">
        <v>3889</v>
      </c>
      <c r="BH897" s="92" t="s">
        <v>3890</v>
      </c>
      <c r="BI897" s="66">
        <v>23663.85</v>
      </c>
      <c r="BJ897" s="58">
        <v>23663.85</v>
      </c>
      <c r="BK897" s="58">
        <v>0</v>
      </c>
      <c r="BL897" s="158"/>
      <c r="BM897" s="48"/>
      <c r="BN897" s="67"/>
      <c r="BO897" s="67"/>
      <c r="BP897" s="59"/>
      <c r="BQ897" s="369" t="s">
        <v>4295</v>
      </c>
      <c r="BR897" s="380" t="s">
        <v>716</v>
      </c>
      <c r="BS897" s="381" t="s">
        <v>51</v>
      </c>
      <c r="BT897" s="383" t="s">
        <v>1</v>
      </c>
      <c r="BU897" s="383" t="s">
        <v>707</v>
      </c>
      <c r="BV897" s="383" t="s">
        <v>1581</v>
      </c>
      <c r="BW897" s="383">
        <v>60220</v>
      </c>
      <c r="BX897" s="385" t="s">
        <v>4296</v>
      </c>
      <c r="BZ897" s="475">
        <v>216</v>
      </c>
      <c r="CA897" s="320" t="b">
        <f>EXACT(A897,CH897)</f>
        <v>1</v>
      </c>
      <c r="CB897" s="318" t="b">
        <f>EXACT(D897,CF897)</f>
        <v>1</v>
      </c>
      <c r="CC897" s="318" t="b">
        <f>EXACT(E897,CG897)</f>
        <v>1</v>
      </c>
      <c r="CD897" s="502">
        <f>+S896-BC896</f>
        <v>0</v>
      </c>
      <c r="CE897" s="17" t="s">
        <v>672</v>
      </c>
      <c r="CF897" s="17" t="s">
        <v>3889</v>
      </c>
      <c r="CG897" s="103" t="s">
        <v>3890</v>
      </c>
      <c r="CH897" s="275">
        <v>3600900060017</v>
      </c>
      <c r="CL897" s="51"/>
      <c r="CM897" s="273"/>
      <c r="CO897" s="364"/>
    </row>
    <row r="898" spans="1:93">
      <c r="A898" s="452" t="s">
        <v>4937</v>
      </c>
      <c r="B898" s="83" t="s">
        <v>709</v>
      </c>
      <c r="C898" s="237" t="s">
        <v>672</v>
      </c>
      <c r="D898" s="86" t="s">
        <v>903</v>
      </c>
      <c r="E898" s="92" t="s">
        <v>904</v>
      </c>
      <c r="F898" s="452" t="s">
        <v>4937</v>
      </c>
      <c r="G898" s="59" t="s">
        <v>1580</v>
      </c>
      <c r="H898" s="449" t="s">
        <v>905</v>
      </c>
      <c r="I898" s="244">
        <v>27994.2</v>
      </c>
      <c r="J898" s="310">
        <v>0</v>
      </c>
      <c r="K898" s="81">
        <v>64.349999999999994</v>
      </c>
      <c r="L898" s="81">
        <v>0</v>
      </c>
      <c r="M898" s="85">
        <v>914</v>
      </c>
      <c r="N898" s="81">
        <v>0</v>
      </c>
      <c r="O898" s="81">
        <v>0</v>
      </c>
      <c r="P898" s="85">
        <v>0</v>
      </c>
      <c r="Q898" s="81">
        <v>0</v>
      </c>
      <c r="R898" s="85">
        <v>12153.55</v>
      </c>
      <c r="S898" s="81">
        <v>16819</v>
      </c>
      <c r="T898" s="227" t="s">
        <v>1581</v>
      </c>
      <c r="U898" s="496">
        <v>497</v>
      </c>
      <c r="V898" s="237" t="s">
        <v>672</v>
      </c>
      <c r="W898" s="86" t="s">
        <v>903</v>
      </c>
      <c r="X898" s="92" t="s">
        <v>904</v>
      </c>
      <c r="Y898" s="263">
        <v>3600900061170</v>
      </c>
      <c r="Z898" s="228" t="s">
        <v>1581</v>
      </c>
      <c r="AA898" s="266">
        <v>12153.55</v>
      </c>
      <c r="AB898" s="65">
        <v>9918.5499999999993</v>
      </c>
      <c r="AC898" s="65"/>
      <c r="AD898" s="65">
        <v>863</v>
      </c>
      <c r="AE898" s="65">
        <v>424</v>
      </c>
      <c r="AF898" s="65">
        <v>948</v>
      </c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148"/>
      <c r="AW898" s="65"/>
      <c r="AX898" s="65">
        <v>0</v>
      </c>
      <c r="AY898" s="65"/>
      <c r="AZ898" s="65">
        <v>0</v>
      </c>
      <c r="BA898" s="57">
        <v>0</v>
      </c>
      <c r="BB898" s="65">
        <v>28972.55</v>
      </c>
      <c r="BC898" s="65">
        <v>16819</v>
      </c>
      <c r="BD898" s="252"/>
      <c r="BE898" s="170">
        <v>498</v>
      </c>
      <c r="BF898" s="163" t="s">
        <v>936</v>
      </c>
      <c r="BG898" s="158" t="s">
        <v>903</v>
      </c>
      <c r="BH898" s="92" t="s">
        <v>904</v>
      </c>
      <c r="BI898" s="171">
        <v>9918.5499999999993</v>
      </c>
      <c r="BJ898" s="172">
        <v>9918.5499999999993</v>
      </c>
      <c r="BK898" s="171">
        <v>0</v>
      </c>
      <c r="BL898" s="86"/>
      <c r="BM898" s="48"/>
      <c r="BN898" s="67"/>
      <c r="BO898" s="67"/>
      <c r="BP898" s="48"/>
      <c r="BQ898" s="368">
        <v>242</v>
      </c>
      <c r="BR898" s="380" t="s">
        <v>698</v>
      </c>
      <c r="BS898" s="381" t="s">
        <v>709</v>
      </c>
      <c r="BT898" s="382" t="s">
        <v>740</v>
      </c>
      <c r="BU898" s="383" t="s">
        <v>707</v>
      </c>
      <c r="BV898" s="384" t="s">
        <v>1581</v>
      </c>
      <c r="BW898" s="384">
        <v>60220</v>
      </c>
      <c r="BX898" s="385" t="s">
        <v>2079</v>
      </c>
      <c r="BZ898" s="495">
        <v>1103</v>
      </c>
      <c r="CA898" s="320" t="b">
        <f>EXACT(A898,CH898)</f>
        <v>1</v>
      </c>
      <c r="CB898" s="318" t="b">
        <f>EXACT(D898,CF898)</f>
        <v>1</v>
      </c>
      <c r="CC898" s="318" t="b">
        <f>EXACT(E898,CG898)</f>
        <v>1</v>
      </c>
      <c r="CD898" s="502">
        <f>+S897-BC897</f>
        <v>0</v>
      </c>
      <c r="CE898" s="51" t="s">
        <v>672</v>
      </c>
      <c r="CF898" s="157" t="s">
        <v>903</v>
      </c>
      <c r="CG898" s="103" t="s">
        <v>904</v>
      </c>
      <c r="CH898" s="275">
        <v>3600900061170</v>
      </c>
      <c r="CI898" s="51"/>
      <c r="CL898" s="51"/>
      <c r="CM898" s="273"/>
      <c r="CO898" s="158"/>
    </row>
    <row r="899" spans="1:93">
      <c r="A899" s="451" t="s">
        <v>5200</v>
      </c>
      <c r="B899" s="83" t="s">
        <v>709</v>
      </c>
      <c r="C899" s="129" t="s">
        <v>686</v>
      </c>
      <c r="D899" s="158" t="s">
        <v>5199</v>
      </c>
      <c r="E899" s="92" t="s">
        <v>904</v>
      </c>
      <c r="F899" s="451" t="s">
        <v>5200</v>
      </c>
      <c r="G899" s="59" t="s">
        <v>1580</v>
      </c>
      <c r="H899" s="449" t="s">
        <v>5201</v>
      </c>
      <c r="I899" s="234">
        <v>30298.22</v>
      </c>
      <c r="J899" s="234">
        <v>0</v>
      </c>
      <c r="K899" s="234">
        <v>33.979999999999997</v>
      </c>
      <c r="L899" s="234">
        <v>0</v>
      </c>
      <c r="M899" s="85">
        <v>0</v>
      </c>
      <c r="N899" s="85">
        <v>0</v>
      </c>
      <c r="O899" s="234">
        <v>0</v>
      </c>
      <c r="P899" s="234">
        <v>0</v>
      </c>
      <c r="Q899" s="234">
        <v>0</v>
      </c>
      <c r="R899" s="234">
        <v>2478.4</v>
      </c>
      <c r="S899" s="234">
        <v>27853.8</v>
      </c>
      <c r="T899" s="227" t="s">
        <v>1581</v>
      </c>
      <c r="U899" s="496">
        <v>168</v>
      </c>
      <c r="V899" s="129" t="s">
        <v>686</v>
      </c>
      <c r="W899" s="158" t="s">
        <v>5199</v>
      </c>
      <c r="X899" s="92" t="s">
        <v>904</v>
      </c>
      <c r="Y899" s="264">
        <v>3600900061188</v>
      </c>
      <c r="Z899" s="228" t="s">
        <v>1581</v>
      </c>
      <c r="AA899" s="266">
        <v>2478.4</v>
      </c>
      <c r="AB899" s="66">
        <v>100</v>
      </c>
      <c r="AC899" s="65"/>
      <c r="AD899" s="266">
        <v>863</v>
      </c>
      <c r="AE899" s="266">
        <v>424</v>
      </c>
      <c r="AF899" s="65">
        <v>1091.4000000000001</v>
      </c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148"/>
      <c r="AW899" s="65"/>
      <c r="AX899" s="65">
        <v>0</v>
      </c>
      <c r="AY899" s="65"/>
      <c r="AZ899" s="66">
        <v>0</v>
      </c>
      <c r="BA899" s="74">
        <v>0</v>
      </c>
      <c r="BB899" s="66">
        <v>30332.2</v>
      </c>
      <c r="BC899" s="66">
        <v>27853.8</v>
      </c>
      <c r="BD899" s="252"/>
      <c r="BE899" s="170">
        <v>168</v>
      </c>
      <c r="BF899" s="101" t="s">
        <v>5554</v>
      </c>
      <c r="BG899" s="158" t="s">
        <v>5199</v>
      </c>
      <c r="BH899" s="92" t="s">
        <v>904</v>
      </c>
      <c r="BI899" s="169">
        <v>100</v>
      </c>
      <c r="BJ899" s="124">
        <v>100</v>
      </c>
      <c r="BK899" s="124">
        <v>0</v>
      </c>
      <c r="BL899" s="158"/>
      <c r="BM899" s="48"/>
      <c r="BN899" s="67"/>
      <c r="BO899" s="67"/>
      <c r="BP899" s="59"/>
      <c r="BQ899" s="370">
        <v>242</v>
      </c>
      <c r="BR899" s="387" t="s">
        <v>698</v>
      </c>
      <c r="BS899" s="381" t="s">
        <v>709</v>
      </c>
      <c r="BT899" s="388" t="s">
        <v>740</v>
      </c>
      <c r="BU899" s="388" t="s">
        <v>707</v>
      </c>
      <c r="BV899" s="388" t="s">
        <v>1581</v>
      </c>
      <c r="BW899" s="389">
        <v>60220</v>
      </c>
      <c r="BX899" s="389" t="s">
        <v>5678</v>
      </c>
      <c r="BZ899" s="495">
        <v>939</v>
      </c>
      <c r="CA899" s="320" t="b">
        <f>EXACT(A899,CH899)</f>
        <v>1</v>
      </c>
      <c r="CB899" s="318" t="b">
        <f>EXACT(D899,CF899)</f>
        <v>1</v>
      </c>
      <c r="CC899" s="318" t="b">
        <f>EXACT(E899,CG899)</f>
        <v>1</v>
      </c>
      <c r="CD899" s="502">
        <f>+S899-BC899</f>
        <v>0</v>
      </c>
      <c r="CE899" s="17" t="s">
        <v>686</v>
      </c>
      <c r="CF899" s="17" t="s">
        <v>5199</v>
      </c>
      <c r="CG899" s="103" t="s">
        <v>904</v>
      </c>
      <c r="CH899" s="275">
        <v>3600900061188</v>
      </c>
      <c r="CJ899" s="51"/>
      <c r="CM899" s="273"/>
      <c r="CO899" s="157"/>
    </row>
    <row r="900" spans="1:93">
      <c r="A900" s="452" t="s">
        <v>7868</v>
      </c>
      <c r="B900" s="83" t="s">
        <v>709</v>
      </c>
      <c r="C900" s="238" t="s">
        <v>672</v>
      </c>
      <c r="D900" s="239" t="s">
        <v>7648</v>
      </c>
      <c r="E900" s="240" t="s">
        <v>7649</v>
      </c>
      <c r="F900" s="452" t="s">
        <v>7868</v>
      </c>
      <c r="G900" s="59" t="s">
        <v>1580</v>
      </c>
      <c r="H900" s="449" t="s">
        <v>7888</v>
      </c>
      <c r="I900" s="418">
        <v>17362</v>
      </c>
      <c r="J900" s="418">
        <v>0</v>
      </c>
      <c r="K900" s="418">
        <v>0</v>
      </c>
      <c r="L900" s="418">
        <v>0</v>
      </c>
      <c r="M900" s="419">
        <v>0</v>
      </c>
      <c r="N900" s="419">
        <v>0</v>
      </c>
      <c r="O900" s="418">
        <v>0</v>
      </c>
      <c r="P900" s="418">
        <v>0</v>
      </c>
      <c r="Q900" s="418">
        <v>0</v>
      </c>
      <c r="R900" s="418">
        <v>14492</v>
      </c>
      <c r="S900" s="418">
        <v>1470</v>
      </c>
      <c r="T900" s="227" t="s">
        <v>1581</v>
      </c>
      <c r="U900" s="496">
        <v>1427</v>
      </c>
      <c r="V900" s="238" t="s">
        <v>672</v>
      </c>
      <c r="W900" s="239" t="s">
        <v>7648</v>
      </c>
      <c r="X900" s="240" t="s">
        <v>7649</v>
      </c>
      <c r="Y900" s="261">
        <v>3600900061731</v>
      </c>
      <c r="Z900" s="228" t="s">
        <v>1581</v>
      </c>
      <c r="AA900" s="266">
        <v>15892</v>
      </c>
      <c r="AB900" s="66">
        <v>13205</v>
      </c>
      <c r="AC900" s="65"/>
      <c r="AD900" s="266">
        <v>863</v>
      </c>
      <c r="AE900" s="266">
        <v>424</v>
      </c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148"/>
      <c r="AW900" s="65"/>
      <c r="AX900" s="65">
        <v>1400</v>
      </c>
      <c r="AY900" s="66"/>
      <c r="AZ900" s="66">
        <v>0</v>
      </c>
      <c r="BA900" s="74">
        <v>0</v>
      </c>
      <c r="BB900" s="66">
        <v>17362</v>
      </c>
      <c r="BC900" s="66">
        <v>1470</v>
      </c>
      <c r="BD900" s="252"/>
      <c r="BE900" s="170">
        <v>1429</v>
      </c>
      <c r="BF900" s="101" t="s">
        <v>8282</v>
      </c>
      <c r="BG900" s="158" t="s">
        <v>7648</v>
      </c>
      <c r="BH900" s="92" t="s">
        <v>7649</v>
      </c>
      <c r="BI900" s="169">
        <v>13205</v>
      </c>
      <c r="BJ900" s="124">
        <v>13205</v>
      </c>
      <c r="BK900" s="124">
        <v>0</v>
      </c>
      <c r="BL900" s="158"/>
      <c r="BM900" s="48"/>
      <c r="BN900" s="67"/>
      <c r="BO900" s="67"/>
      <c r="BP900" s="59"/>
      <c r="BQ900" s="373" t="s">
        <v>8071</v>
      </c>
      <c r="BR900" s="380">
        <v>4</v>
      </c>
      <c r="BS900" s="381" t="s">
        <v>709</v>
      </c>
      <c r="BT900" s="382" t="s">
        <v>707</v>
      </c>
      <c r="BU900" s="383" t="s">
        <v>707</v>
      </c>
      <c r="BV900" s="384" t="s">
        <v>1581</v>
      </c>
      <c r="BW900" s="384">
        <v>60220</v>
      </c>
      <c r="BX900" s="385" t="s">
        <v>8072</v>
      </c>
      <c r="BZ900" s="475">
        <v>498</v>
      </c>
      <c r="CA900" s="320" t="b">
        <f>EXACT(A900,CH900)</f>
        <v>1</v>
      </c>
      <c r="CB900" s="318" t="b">
        <f>EXACT(D900,CF900)</f>
        <v>1</v>
      </c>
      <c r="CC900" s="318" t="b">
        <f>EXACT(E900,CG900)</f>
        <v>1</v>
      </c>
      <c r="CD900" s="502">
        <f>+S900-BC900</f>
        <v>0</v>
      </c>
      <c r="CE900" s="17" t="s">
        <v>672</v>
      </c>
      <c r="CF900" s="157" t="s">
        <v>7648</v>
      </c>
      <c r="CG900" s="99" t="s">
        <v>7649</v>
      </c>
      <c r="CH900" s="311">
        <v>3600900061731</v>
      </c>
      <c r="CJ900" s="51"/>
      <c r="CL900" s="51"/>
      <c r="CM900" s="273"/>
      <c r="CO900" s="157"/>
    </row>
    <row r="901" spans="1:93">
      <c r="A901" s="452" t="s">
        <v>4521</v>
      </c>
      <c r="B901" s="83" t="s">
        <v>709</v>
      </c>
      <c r="C901" s="129" t="s">
        <v>672</v>
      </c>
      <c r="D901" s="158" t="s">
        <v>522</v>
      </c>
      <c r="E901" s="92" t="s">
        <v>2021</v>
      </c>
      <c r="F901" s="452" t="s">
        <v>4521</v>
      </c>
      <c r="G901" s="59" t="s">
        <v>1580</v>
      </c>
      <c r="H901" s="449" t="s">
        <v>1758</v>
      </c>
      <c r="I901" s="234">
        <v>19488</v>
      </c>
      <c r="J901" s="234">
        <v>0</v>
      </c>
      <c r="K901" s="234">
        <v>16.100000000000001</v>
      </c>
      <c r="L901" s="234">
        <v>0</v>
      </c>
      <c r="M901" s="85">
        <v>1465</v>
      </c>
      <c r="N901" s="85">
        <v>0</v>
      </c>
      <c r="O901" s="234">
        <v>0</v>
      </c>
      <c r="P901" s="234">
        <v>0</v>
      </c>
      <c r="Q901" s="234">
        <v>0</v>
      </c>
      <c r="R901" s="234">
        <v>11041.56</v>
      </c>
      <c r="S901" s="234">
        <v>9927.5399999999991</v>
      </c>
      <c r="T901" s="227" t="s">
        <v>1581</v>
      </c>
      <c r="U901" s="496">
        <v>169</v>
      </c>
      <c r="V901" s="129" t="s">
        <v>672</v>
      </c>
      <c r="W901" s="158" t="s">
        <v>522</v>
      </c>
      <c r="X901" s="92" t="s">
        <v>2021</v>
      </c>
      <c r="Y901" s="262">
        <v>3600900061838</v>
      </c>
      <c r="Z901" s="228" t="s">
        <v>1581</v>
      </c>
      <c r="AA901" s="266">
        <v>11041.56</v>
      </c>
      <c r="AB901" s="66">
        <v>10178.56</v>
      </c>
      <c r="AC901" s="65"/>
      <c r="AD901" s="266">
        <v>863</v>
      </c>
      <c r="AE901" s="266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148"/>
      <c r="AW901" s="65"/>
      <c r="AX901" s="65">
        <v>0</v>
      </c>
      <c r="AY901" s="65"/>
      <c r="AZ901" s="65">
        <v>0</v>
      </c>
      <c r="BA901" s="57">
        <v>0</v>
      </c>
      <c r="BB901" s="65">
        <v>20969.099999999999</v>
      </c>
      <c r="BC901" s="65">
        <v>9927.5399999999991</v>
      </c>
      <c r="BD901" s="252"/>
      <c r="BE901" s="170">
        <v>169</v>
      </c>
      <c r="BF901" s="282" t="s">
        <v>1709</v>
      </c>
      <c r="BG901" s="158" t="s">
        <v>522</v>
      </c>
      <c r="BH901" s="92" t="s">
        <v>2021</v>
      </c>
      <c r="BI901" s="171">
        <v>10178.56</v>
      </c>
      <c r="BJ901" s="172">
        <v>10178.56</v>
      </c>
      <c r="BK901" s="171">
        <v>0</v>
      </c>
      <c r="BL901" s="158"/>
      <c r="BM901" s="48" t="s">
        <v>717</v>
      </c>
      <c r="BN901" s="67"/>
      <c r="BO901" s="67"/>
      <c r="BP901" s="48"/>
      <c r="BQ901" s="368">
        <v>13</v>
      </c>
      <c r="BR901" s="380">
        <v>3</v>
      </c>
      <c r="BS901" s="381" t="s">
        <v>8</v>
      </c>
      <c r="BT901" s="382" t="s">
        <v>740</v>
      </c>
      <c r="BU901" s="383" t="s">
        <v>707</v>
      </c>
      <c r="BV901" s="384" t="s">
        <v>1581</v>
      </c>
      <c r="BW901" s="384">
        <v>60220</v>
      </c>
      <c r="BX901" s="385" t="s">
        <v>9</v>
      </c>
      <c r="BZ901" s="475">
        <v>168</v>
      </c>
      <c r="CA901" s="320" t="b">
        <f>EXACT(A901,CH901)</f>
        <v>1</v>
      </c>
      <c r="CB901" s="318" t="b">
        <f>EXACT(D901,CF901)</f>
        <v>1</v>
      </c>
      <c r="CC901" s="318" t="b">
        <f>EXACT(E901,CG901)</f>
        <v>1</v>
      </c>
      <c r="CD901" s="502">
        <f>+S901-BC901</f>
        <v>0</v>
      </c>
      <c r="CE901" s="17" t="s">
        <v>672</v>
      </c>
      <c r="CF901" s="157" t="s">
        <v>522</v>
      </c>
      <c r="CG901" s="99" t="s">
        <v>2021</v>
      </c>
      <c r="CH901" s="275">
        <v>3600900061838</v>
      </c>
      <c r="CI901" s="51"/>
      <c r="CM901" s="273"/>
      <c r="CO901" s="157"/>
    </row>
    <row r="902" spans="1:93">
      <c r="A902" s="511" t="s">
        <v>8548</v>
      </c>
      <c r="B902" s="83" t="s">
        <v>709</v>
      </c>
      <c r="C902" s="237" t="s">
        <v>686</v>
      </c>
      <c r="D902" s="17" t="s">
        <v>8449</v>
      </c>
      <c r="E902" s="75" t="s">
        <v>2388</v>
      </c>
      <c r="F902" s="514" t="s">
        <v>8548</v>
      </c>
      <c r="G902" s="59" t="s">
        <v>1580</v>
      </c>
      <c r="H902" s="98" t="s">
        <v>8644</v>
      </c>
      <c r="I902" s="133">
        <v>48944</v>
      </c>
      <c r="J902" s="167">
        <v>0</v>
      </c>
      <c r="K902" s="18">
        <v>0</v>
      </c>
      <c r="L902" s="18">
        <v>0</v>
      </c>
      <c r="M902" s="53">
        <v>0</v>
      </c>
      <c r="N902" s="18">
        <v>0</v>
      </c>
      <c r="O902" s="18">
        <v>0</v>
      </c>
      <c r="P902" s="53">
        <v>1686.06</v>
      </c>
      <c r="Q902" s="18">
        <v>0</v>
      </c>
      <c r="R902" s="53">
        <v>38641.199999999997</v>
      </c>
      <c r="S902" s="18">
        <v>8616.7400000000052</v>
      </c>
      <c r="T902" s="227" t="s">
        <v>1581</v>
      </c>
      <c r="U902" s="496">
        <v>1331</v>
      </c>
      <c r="V902" s="516" t="s">
        <v>686</v>
      </c>
      <c r="W902" s="17" t="s">
        <v>8449</v>
      </c>
      <c r="X902" s="17" t="s">
        <v>2388</v>
      </c>
      <c r="Y902" s="261">
        <v>3600900062273</v>
      </c>
      <c r="Z902" s="228" t="s">
        <v>1581</v>
      </c>
      <c r="AA902" s="266">
        <v>40327.259999999995</v>
      </c>
      <c r="AB902" s="65">
        <v>36155</v>
      </c>
      <c r="AC902" s="65"/>
      <c r="AD902" s="65">
        <v>863</v>
      </c>
      <c r="AE902" s="65">
        <v>424</v>
      </c>
      <c r="AF902" s="65">
        <v>1199.2</v>
      </c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148"/>
      <c r="AW902" s="65"/>
      <c r="AX902" s="65">
        <v>0</v>
      </c>
      <c r="AY902" s="65"/>
      <c r="AZ902" s="65">
        <v>1686.06</v>
      </c>
      <c r="BA902" s="57">
        <v>0</v>
      </c>
      <c r="BB902" s="65">
        <v>48944</v>
      </c>
      <c r="BC902" s="65">
        <v>8616.7400000000052</v>
      </c>
      <c r="BD902" s="260"/>
      <c r="BE902" s="170">
        <v>1333</v>
      </c>
      <c r="BF902" s="163" t="s">
        <v>8739</v>
      </c>
      <c r="BG902" s="51" t="s">
        <v>8449</v>
      </c>
      <c r="BH902" s="17" t="s">
        <v>2388</v>
      </c>
      <c r="BI902" s="171">
        <v>36155</v>
      </c>
      <c r="BJ902" s="172">
        <v>36155</v>
      </c>
      <c r="BK902" s="171">
        <v>0</v>
      </c>
      <c r="BM902" s="48"/>
      <c r="BN902" s="67"/>
      <c r="BO902" s="67"/>
      <c r="BP902" s="48"/>
      <c r="BQ902" s="435" t="s">
        <v>8790</v>
      </c>
      <c r="BR902" s="380">
        <v>3</v>
      </c>
      <c r="BS902" s="381"/>
      <c r="BT902" s="382" t="s">
        <v>740</v>
      </c>
      <c r="BU902" s="383" t="s">
        <v>707</v>
      </c>
      <c r="BV902" s="384" t="s">
        <v>1581</v>
      </c>
      <c r="BW902" s="384">
        <v>60220</v>
      </c>
      <c r="BX902" s="385" t="s">
        <v>8887</v>
      </c>
      <c r="BZ902" s="495">
        <v>1427</v>
      </c>
      <c r="CA902" s="320" t="b">
        <f>EXACT(A902,CH902)</f>
        <v>1</v>
      </c>
      <c r="CB902" s="318" t="b">
        <f>EXACT(D902,CF902)</f>
        <v>1</v>
      </c>
      <c r="CC902" s="318" t="b">
        <f>EXACT(E902,CG902)</f>
        <v>1</v>
      </c>
      <c r="CD902" s="502">
        <f>+S901-BC901</f>
        <v>0</v>
      </c>
      <c r="CE902" s="17" t="s">
        <v>686</v>
      </c>
      <c r="CF902" s="17" t="s">
        <v>8449</v>
      </c>
      <c r="CG902" s="103" t="s">
        <v>2388</v>
      </c>
      <c r="CH902" s="275">
        <v>3600900062273</v>
      </c>
      <c r="CI902" s="51"/>
      <c r="CM902" s="273"/>
    </row>
    <row r="903" spans="1:93">
      <c r="A903" s="511" t="s">
        <v>8498</v>
      </c>
      <c r="B903" s="83" t="s">
        <v>709</v>
      </c>
      <c r="C903" s="237" t="s">
        <v>686</v>
      </c>
      <c r="D903" s="17" t="s">
        <v>6019</v>
      </c>
      <c r="E903" s="75" t="s">
        <v>5361</v>
      </c>
      <c r="F903" s="514" t="s">
        <v>8498</v>
      </c>
      <c r="G903" s="59" t="s">
        <v>1580</v>
      </c>
      <c r="H903" s="98" t="s">
        <v>8594</v>
      </c>
      <c r="I903" s="133">
        <v>52808</v>
      </c>
      <c r="J903" s="167">
        <v>0</v>
      </c>
      <c r="K903" s="18">
        <v>0</v>
      </c>
      <c r="L903" s="18">
        <v>0</v>
      </c>
      <c r="M903" s="53">
        <v>0</v>
      </c>
      <c r="N903" s="18">
        <v>0</v>
      </c>
      <c r="O903" s="18">
        <v>0</v>
      </c>
      <c r="P903" s="53">
        <v>1906.66</v>
      </c>
      <c r="Q903" s="18">
        <v>0</v>
      </c>
      <c r="R903" s="53">
        <v>37029.660000000003</v>
      </c>
      <c r="S903" s="18">
        <v>10111.409999999996</v>
      </c>
      <c r="T903" s="227" t="s">
        <v>1581</v>
      </c>
      <c r="U903" s="496">
        <v>1281</v>
      </c>
      <c r="V903" s="516" t="s">
        <v>686</v>
      </c>
      <c r="W903" s="17" t="s">
        <v>6019</v>
      </c>
      <c r="X903" s="17" t="s">
        <v>5361</v>
      </c>
      <c r="Y903" s="261">
        <v>3600900062346</v>
      </c>
      <c r="Z903" s="228" t="s">
        <v>1581</v>
      </c>
      <c r="AA903" s="266">
        <v>42696.590000000004</v>
      </c>
      <c r="AB903" s="65">
        <v>35388.660000000003</v>
      </c>
      <c r="AC903" s="65"/>
      <c r="AD903" s="65">
        <v>863</v>
      </c>
      <c r="AE903" s="65">
        <v>424</v>
      </c>
      <c r="AF903" s="65">
        <v>354</v>
      </c>
      <c r="AG903" s="65"/>
      <c r="AH903" s="65"/>
      <c r="AI903" s="65"/>
      <c r="AJ903" s="65"/>
      <c r="AK903" s="65"/>
      <c r="AL903" s="65"/>
      <c r="AM903" s="65"/>
      <c r="AN903" s="65"/>
      <c r="AO903" s="65">
        <v>0</v>
      </c>
      <c r="AP903" s="65"/>
      <c r="AQ903" s="65"/>
      <c r="AR903" s="65"/>
      <c r="AS903" s="65"/>
      <c r="AT903" s="65"/>
      <c r="AU903" s="65"/>
      <c r="AV903" s="148"/>
      <c r="AW903" s="65"/>
      <c r="AX903" s="65">
        <v>3760.27</v>
      </c>
      <c r="AY903" s="65"/>
      <c r="AZ903" s="65">
        <v>1906.66</v>
      </c>
      <c r="BA903" s="57">
        <v>0</v>
      </c>
      <c r="BB903" s="65">
        <v>52808</v>
      </c>
      <c r="BC903" s="65">
        <v>10111.409999999996</v>
      </c>
      <c r="BD903" s="260"/>
      <c r="BE903" s="170">
        <v>1283</v>
      </c>
      <c r="BF903" s="163" t="s">
        <v>8689</v>
      </c>
      <c r="BG903" s="51" t="s">
        <v>6019</v>
      </c>
      <c r="BH903" s="17" t="s">
        <v>5361</v>
      </c>
      <c r="BI903" s="65">
        <v>35388.660000000003</v>
      </c>
      <c r="BJ903" s="57">
        <v>35388.660000000003</v>
      </c>
      <c r="BK903" s="171">
        <v>0</v>
      </c>
      <c r="BM903" s="48"/>
      <c r="BN903" s="67"/>
      <c r="BO903" s="67"/>
      <c r="BP903" s="48"/>
      <c r="BQ903" s="435" t="s">
        <v>8794</v>
      </c>
      <c r="BR903" s="380">
        <v>3</v>
      </c>
      <c r="BS903" s="381"/>
      <c r="BT903" s="382" t="s">
        <v>740</v>
      </c>
      <c r="BU903" s="383" t="s">
        <v>707</v>
      </c>
      <c r="BV903" s="384" t="s">
        <v>1581</v>
      </c>
      <c r="BW903" s="384">
        <v>60220</v>
      </c>
      <c r="BX903" s="385" t="s">
        <v>8795</v>
      </c>
      <c r="BZ903" s="495">
        <v>169</v>
      </c>
      <c r="CA903" s="320" t="b">
        <f>EXACT(A903,CH903)</f>
        <v>1</v>
      </c>
      <c r="CB903" s="318" t="b">
        <f>EXACT(D903,CF903)</f>
        <v>1</v>
      </c>
      <c r="CC903" s="318" t="b">
        <f>EXACT(E903,CG903)</f>
        <v>1</v>
      </c>
      <c r="CD903" s="502">
        <f>+S902-BC902</f>
        <v>0</v>
      </c>
      <c r="CE903" s="51" t="s">
        <v>686</v>
      </c>
      <c r="CF903" s="17" t="s">
        <v>6019</v>
      </c>
      <c r="CG903" s="103" t="s">
        <v>5361</v>
      </c>
      <c r="CH903" s="275">
        <v>3600900062346</v>
      </c>
      <c r="CJ903" s="51"/>
      <c r="CM903" s="273"/>
      <c r="CO903" s="157"/>
    </row>
    <row r="904" spans="1:93">
      <c r="A904" s="452" t="s">
        <v>5047</v>
      </c>
      <c r="B904" s="83" t="s">
        <v>709</v>
      </c>
      <c r="C904" s="129" t="s">
        <v>672</v>
      </c>
      <c r="D904" s="158" t="s">
        <v>487</v>
      </c>
      <c r="E904" s="92" t="s">
        <v>811</v>
      </c>
      <c r="F904" s="452" t="s">
        <v>5047</v>
      </c>
      <c r="G904" s="59" t="s">
        <v>1580</v>
      </c>
      <c r="H904" s="449" t="s">
        <v>2509</v>
      </c>
      <c r="I904" s="234">
        <v>31020.6</v>
      </c>
      <c r="J904" s="234">
        <v>0</v>
      </c>
      <c r="K904" s="234">
        <v>120.83</v>
      </c>
      <c r="L904" s="234">
        <v>0</v>
      </c>
      <c r="M904" s="85">
        <v>976</v>
      </c>
      <c r="N904" s="85">
        <v>0</v>
      </c>
      <c r="O904" s="234">
        <v>0</v>
      </c>
      <c r="P904" s="234">
        <v>0</v>
      </c>
      <c r="Q904" s="234">
        <v>0</v>
      </c>
      <c r="R904" s="234">
        <v>1923</v>
      </c>
      <c r="S904" s="234">
        <v>30194.43</v>
      </c>
      <c r="T904" s="227" t="s">
        <v>1581</v>
      </c>
      <c r="U904" s="496">
        <v>695</v>
      </c>
      <c r="V904" s="129" t="s">
        <v>672</v>
      </c>
      <c r="W904" s="158" t="s">
        <v>487</v>
      </c>
      <c r="X904" s="92" t="s">
        <v>811</v>
      </c>
      <c r="Y904" s="262">
        <v>3600900063237</v>
      </c>
      <c r="Z904" s="228" t="s">
        <v>1581</v>
      </c>
      <c r="AA904" s="266">
        <v>1923</v>
      </c>
      <c r="AB904" s="66">
        <v>1060</v>
      </c>
      <c r="AC904" s="65"/>
      <c r="AD904" s="266">
        <v>863</v>
      </c>
      <c r="AE904" s="266">
        <v>0</v>
      </c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148"/>
      <c r="AW904" s="65"/>
      <c r="AX904" s="65">
        <v>0</v>
      </c>
      <c r="AY904" s="65"/>
      <c r="AZ904" s="66">
        <v>0</v>
      </c>
      <c r="BA904" s="74">
        <v>0</v>
      </c>
      <c r="BB904" s="66">
        <v>32117.43</v>
      </c>
      <c r="BC904" s="66">
        <v>30194.43</v>
      </c>
      <c r="BD904" s="252"/>
      <c r="BE904" s="170">
        <v>696</v>
      </c>
      <c r="BF904" s="101" t="s">
        <v>2427</v>
      </c>
      <c r="BG904" s="158" t="s">
        <v>487</v>
      </c>
      <c r="BH904" s="92" t="s">
        <v>811</v>
      </c>
      <c r="BI904" s="169">
        <v>1060</v>
      </c>
      <c r="BJ904" s="124">
        <v>1060</v>
      </c>
      <c r="BK904" s="124">
        <v>0</v>
      </c>
      <c r="BL904" s="158"/>
      <c r="BM904" s="48" t="s">
        <v>677</v>
      </c>
      <c r="BN904" s="67"/>
      <c r="BO904" s="67"/>
      <c r="BP904" s="48"/>
      <c r="BQ904" s="368">
        <v>26</v>
      </c>
      <c r="BR904" s="380" t="s">
        <v>698</v>
      </c>
      <c r="BS904" s="381" t="s">
        <v>709</v>
      </c>
      <c r="BT904" s="382" t="s">
        <v>740</v>
      </c>
      <c r="BU904" s="383" t="s">
        <v>707</v>
      </c>
      <c r="BV904" s="384" t="s">
        <v>1581</v>
      </c>
      <c r="BW904" s="384">
        <v>60220</v>
      </c>
      <c r="BX904" s="385" t="s">
        <v>2452</v>
      </c>
      <c r="BZ904" s="495">
        <v>1331</v>
      </c>
      <c r="CA904" s="320" t="b">
        <f>EXACT(A904,CH904)</f>
        <v>1</v>
      </c>
      <c r="CB904" s="318" t="b">
        <f>EXACT(D904,CF904)</f>
        <v>1</v>
      </c>
      <c r="CC904" s="318" t="b">
        <f>EXACT(E904,CG904)</f>
        <v>1</v>
      </c>
      <c r="CD904" s="502">
        <f>+S903-BC903</f>
        <v>0</v>
      </c>
      <c r="CE904" s="51" t="s">
        <v>672</v>
      </c>
      <c r="CF904" s="157" t="s">
        <v>487</v>
      </c>
      <c r="CG904" s="99" t="s">
        <v>811</v>
      </c>
      <c r="CH904" s="311">
        <v>3600900063237</v>
      </c>
      <c r="CM904" s="273"/>
      <c r="CO904" s="364"/>
    </row>
    <row r="905" spans="1:93">
      <c r="A905" s="452" t="s">
        <v>7524</v>
      </c>
      <c r="B905" s="83" t="s">
        <v>709</v>
      </c>
      <c r="C905" s="237" t="s">
        <v>686</v>
      </c>
      <c r="D905" s="86" t="s">
        <v>6846</v>
      </c>
      <c r="E905" s="86" t="s">
        <v>3384</v>
      </c>
      <c r="F905" s="452" t="s">
        <v>7524</v>
      </c>
      <c r="G905" s="59" t="s">
        <v>1580</v>
      </c>
      <c r="H905" s="449" t="s">
        <v>6971</v>
      </c>
      <c r="I905" s="234">
        <v>55612.4</v>
      </c>
      <c r="J905" s="234">
        <v>0</v>
      </c>
      <c r="K905" s="234">
        <v>20.25</v>
      </c>
      <c r="L905" s="234">
        <v>0</v>
      </c>
      <c r="M905" s="85">
        <v>0</v>
      </c>
      <c r="N905" s="85">
        <v>0</v>
      </c>
      <c r="O905" s="234">
        <v>0</v>
      </c>
      <c r="P905" s="234">
        <v>2386.56</v>
      </c>
      <c r="Q905" s="234">
        <v>0</v>
      </c>
      <c r="R905" s="234">
        <v>20363</v>
      </c>
      <c r="S905" s="234">
        <v>32883.089999999997</v>
      </c>
      <c r="T905" s="227" t="s">
        <v>1581</v>
      </c>
      <c r="U905" s="496">
        <v>1239</v>
      </c>
      <c r="V905" s="237" t="s">
        <v>686</v>
      </c>
      <c r="W905" s="86" t="s">
        <v>6846</v>
      </c>
      <c r="X905" s="422" t="s">
        <v>3384</v>
      </c>
      <c r="Y905" s="262">
        <v>3600900064543</v>
      </c>
      <c r="Z905" s="228" t="s">
        <v>1581</v>
      </c>
      <c r="AA905" s="54">
        <v>22749.56</v>
      </c>
      <c r="AB905" s="55">
        <v>19500</v>
      </c>
      <c r="AC905" s="56"/>
      <c r="AD905" s="175">
        <v>863</v>
      </c>
      <c r="AE905" s="175"/>
      <c r="AF905" s="55"/>
      <c r="AG905" s="55"/>
      <c r="AH905" s="55"/>
      <c r="AI905" s="55"/>
      <c r="AJ905" s="55"/>
      <c r="AK905" s="55"/>
      <c r="AL905" s="55"/>
      <c r="AM905" s="57"/>
      <c r="AN905" s="57"/>
      <c r="AO905" s="57"/>
      <c r="AP905" s="57"/>
      <c r="AQ905" s="58"/>
      <c r="AR905" s="57"/>
      <c r="AS905" s="57"/>
      <c r="AT905" s="57"/>
      <c r="AU905" s="57"/>
      <c r="AV905" s="147"/>
      <c r="AW905" s="57"/>
      <c r="AX905" s="57">
        <v>0</v>
      </c>
      <c r="AY905" s="58"/>
      <c r="AZ905" s="58">
        <v>2386.56</v>
      </c>
      <c r="BA905" s="74">
        <v>0</v>
      </c>
      <c r="BB905" s="58">
        <v>55632.65</v>
      </c>
      <c r="BC905" s="58">
        <v>32883.089999999997</v>
      </c>
      <c r="BD905" s="252"/>
      <c r="BE905" s="170">
        <v>1241</v>
      </c>
      <c r="BF905" s="101" t="s">
        <v>7160</v>
      </c>
      <c r="BG905" s="158" t="s">
        <v>6846</v>
      </c>
      <c r="BH905" s="92" t="s">
        <v>3384</v>
      </c>
      <c r="BI905" s="124">
        <v>19500</v>
      </c>
      <c r="BJ905" s="124">
        <v>19500</v>
      </c>
      <c r="BK905" s="124">
        <v>0</v>
      </c>
      <c r="BL905" s="158"/>
      <c r="BM905" s="59"/>
      <c r="BN905" s="60"/>
      <c r="BO905" s="60"/>
      <c r="BP905" s="48"/>
      <c r="BQ905" s="368">
        <v>46</v>
      </c>
      <c r="BR905" s="380" t="s">
        <v>698</v>
      </c>
      <c r="BS905" s="381" t="s">
        <v>709</v>
      </c>
      <c r="BT905" s="382" t="s">
        <v>740</v>
      </c>
      <c r="BU905" s="383" t="s">
        <v>707</v>
      </c>
      <c r="BV905" s="383" t="s">
        <v>1581</v>
      </c>
      <c r="BW905" s="383">
        <v>60220</v>
      </c>
      <c r="BX905" s="385" t="s">
        <v>7290</v>
      </c>
      <c r="BY905" s="157"/>
      <c r="BZ905" s="495">
        <v>1281</v>
      </c>
      <c r="CA905" s="320" t="b">
        <f>EXACT(A905,CH905)</f>
        <v>1</v>
      </c>
      <c r="CB905" s="318" t="b">
        <f>EXACT(D905,CF905)</f>
        <v>1</v>
      </c>
      <c r="CC905" s="318" t="b">
        <f>EXACT(E905,CG905)</f>
        <v>1</v>
      </c>
      <c r="CD905" s="502">
        <f>+S904-BC904</f>
        <v>0</v>
      </c>
      <c r="CE905" s="86" t="s">
        <v>686</v>
      </c>
      <c r="CF905" s="17" t="s">
        <v>6846</v>
      </c>
      <c r="CG905" s="103" t="s">
        <v>3384</v>
      </c>
      <c r="CH905" s="275">
        <v>3600900064543</v>
      </c>
    </row>
    <row r="906" spans="1:93">
      <c r="A906" s="452" t="s">
        <v>5012</v>
      </c>
      <c r="B906" s="83" t="s">
        <v>709</v>
      </c>
      <c r="C906" s="237" t="s">
        <v>672</v>
      </c>
      <c r="D906" s="86" t="s">
        <v>3383</v>
      </c>
      <c r="E906" s="92" t="s">
        <v>3384</v>
      </c>
      <c r="F906" s="452" t="s">
        <v>5012</v>
      </c>
      <c r="G906" s="59" t="s">
        <v>1580</v>
      </c>
      <c r="H906" s="449" t="s">
        <v>3478</v>
      </c>
      <c r="I906" s="244">
        <v>43800.6</v>
      </c>
      <c r="J906" s="310">
        <v>0</v>
      </c>
      <c r="K906" s="81">
        <v>20.25</v>
      </c>
      <c r="L906" s="81">
        <v>0</v>
      </c>
      <c r="M906" s="85">
        <v>0</v>
      </c>
      <c r="N906" s="81">
        <v>0</v>
      </c>
      <c r="O906" s="81">
        <v>0</v>
      </c>
      <c r="P906" s="85">
        <v>1173.75</v>
      </c>
      <c r="Q906" s="81">
        <v>0</v>
      </c>
      <c r="R906" s="85">
        <v>25543</v>
      </c>
      <c r="S906" s="81">
        <v>17104.099999999999</v>
      </c>
      <c r="T906" s="227" t="s">
        <v>1581</v>
      </c>
      <c r="U906" s="496">
        <v>626</v>
      </c>
      <c r="V906" s="237" t="s">
        <v>672</v>
      </c>
      <c r="W906" s="86" t="s">
        <v>3383</v>
      </c>
      <c r="X906" s="92" t="s">
        <v>3384</v>
      </c>
      <c r="Y906" s="262">
        <v>3600900064560</v>
      </c>
      <c r="Z906" s="228" t="s">
        <v>1581</v>
      </c>
      <c r="AA906" s="55">
        <v>26716.75</v>
      </c>
      <c r="AB906" s="55">
        <v>24680</v>
      </c>
      <c r="AC906" s="59"/>
      <c r="AD906" s="175">
        <v>863</v>
      </c>
      <c r="AE906" s="175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147"/>
      <c r="AW906" s="59"/>
      <c r="AX906" s="59">
        <v>0</v>
      </c>
      <c r="AY906" s="59"/>
      <c r="AZ906" s="55">
        <v>1173.75</v>
      </c>
      <c r="BA906" s="74">
        <v>0</v>
      </c>
      <c r="BB906" s="55">
        <v>43820.85</v>
      </c>
      <c r="BC906" s="55">
        <v>17104.099999999999</v>
      </c>
      <c r="BD906" s="252"/>
      <c r="BE906" s="170">
        <v>627</v>
      </c>
      <c r="BF906" s="101" t="s">
        <v>3560</v>
      </c>
      <c r="BG906" s="158" t="s">
        <v>3383</v>
      </c>
      <c r="BH906" s="92" t="s">
        <v>3384</v>
      </c>
      <c r="BI906" s="140">
        <v>24680</v>
      </c>
      <c r="BJ906" s="140">
        <v>24680</v>
      </c>
      <c r="BK906" s="124">
        <v>0</v>
      </c>
      <c r="BL906" s="158"/>
      <c r="BM906" s="59" t="s">
        <v>690</v>
      </c>
      <c r="BN906" s="59"/>
      <c r="BO906" s="59"/>
      <c r="BP906" s="48"/>
      <c r="BQ906" s="368">
        <v>46</v>
      </c>
      <c r="BR906" s="380">
        <v>3</v>
      </c>
      <c r="BS906" s="381" t="s">
        <v>709</v>
      </c>
      <c r="BT906" s="382" t="s">
        <v>740</v>
      </c>
      <c r="BU906" s="383" t="s">
        <v>707</v>
      </c>
      <c r="BV906" s="384" t="s">
        <v>1581</v>
      </c>
      <c r="BW906" s="384">
        <v>60220</v>
      </c>
      <c r="BX906" s="385" t="s">
        <v>3634</v>
      </c>
      <c r="BY906" s="23"/>
      <c r="BZ906" s="475">
        <v>696</v>
      </c>
      <c r="CA906" s="320" t="b">
        <f>EXACT(A906,CH906)</f>
        <v>1</v>
      </c>
      <c r="CB906" s="318" t="b">
        <f>EXACT(D906,CF906)</f>
        <v>1</v>
      </c>
      <c r="CC906" s="318" t="b">
        <f>EXACT(E906,CG906)</f>
        <v>1</v>
      </c>
      <c r="CD906" s="502">
        <f>+S905-BC905</f>
        <v>0</v>
      </c>
      <c r="CE906" s="51" t="s">
        <v>672</v>
      </c>
      <c r="CF906" s="17" t="s">
        <v>3383</v>
      </c>
      <c r="CG906" s="103" t="s">
        <v>3384</v>
      </c>
      <c r="CH906" s="275">
        <v>3600900064560</v>
      </c>
      <c r="CI906" s="51"/>
      <c r="CM906" s="273"/>
      <c r="CO906" s="157"/>
    </row>
    <row r="907" spans="1:93">
      <c r="A907" s="451" t="s">
        <v>5267</v>
      </c>
      <c r="B907" s="83" t="s">
        <v>709</v>
      </c>
      <c r="C907" s="129" t="s">
        <v>686</v>
      </c>
      <c r="D907" s="158" t="s">
        <v>2378</v>
      </c>
      <c r="E907" s="92" t="s">
        <v>5266</v>
      </c>
      <c r="F907" s="451" t="s">
        <v>5267</v>
      </c>
      <c r="G907" s="59" t="s">
        <v>1580</v>
      </c>
      <c r="H907" s="449" t="s">
        <v>5268</v>
      </c>
      <c r="I907" s="234">
        <v>30403.919999999998</v>
      </c>
      <c r="J907" s="234">
        <v>0</v>
      </c>
      <c r="K907" s="234">
        <v>20.25</v>
      </c>
      <c r="L907" s="234">
        <v>0</v>
      </c>
      <c r="M907" s="85">
        <v>0</v>
      </c>
      <c r="N907" s="85">
        <v>0</v>
      </c>
      <c r="O907" s="234">
        <v>0</v>
      </c>
      <c r="P907" s="234">
        <v>229.54</v>
      </c>
      <c r="Q907" s="234">
        <v>0</v>
      </c>
      <c r="R907" s="234">
        <v>24058.77</v>
      </c>
      <c r="S907" s="234">
        <v>1415.8599999999969</v>
      </c>
      <c r="T907" s="227" t="s">
        <v>1581</v>
      </c>
      <c r="U907" s="496">
        <v>374</v>
      </c>
      <c r="V907" s="129" t="s">
        <v>686</v>
      </c>
      <c r="W907" s="158" t="s">
        <v>2378</v>
      </c>
      <c r="X907" s="92" t="s">
        <v>5266</v>
      </c>
      <c r="Y907" s="262">
        <v>3600900066325</v>
      </c>
      <c r="Z907" s="228" t="s">
        <v>1581</v>
      </c>
      <c r="AA907" s="266">
        <v>29008.31</v>
      </c>
      <c r="AB907" s="55">
        <v>23195.77</v>
      </c>
      <c r="AC907" s="56"/>
      <c r="AD907" s="175">
        <v>863</v>
      </c>
      <c r="AE907" s="175"/>
      <c r="AF907" s="55"/>
      <c r="AG907" s="55"/>
      <c r="AH907" s="55"/>
      <c r="AI907" s="55"/>
      <c r="AJ907" s="55"/>
      <c r="AK907" s="55"/>
      <c r="AL907" s="55"/>
      <c r="AM907" s="65"/>
      <c r="AN907" s="65"/>
      <c r="AO907" s="65">
        <v>0</v>
      </c>
      <c r="AP907" s="65"/>
      <c r="AQ907" s="66"/>
      <c r="AR907" s="66"/>
      <c r="AS907" s="65"/>
      <c r="AT907" s="65"/>
      <c r="AU907" s="65"/>
      <c r="AV907" s="148"/>
      <c r="AW907" s="65"/>
      <c r="AX907" s="65">
        <v>4720</v>
      </c>
      <c r="AY907" s="66"/>
      <c r="AZ907" s="66">
        <v>229.54</v>
      </c>
      <c r="BA907" s="74">
        <v>0</v>
      </c>
      <c r="BB907" s="66">
        <v>30424.17</v>
      </c>
      <c r="BC907" s="66">
        <v>1415.8599999999969</v>
      </c>
      <c r="BD907" s="252"/>
      <c r="BE907" s="170">
        <v>375</v>
      </c>
      <c r="BF907" s="101" t="s">
        <v>5573</v>
      </c>
      <c r="BG907" s="158" t="s">
        <v>2378</v>
      </c>
      <c r="BH907" s="92" t="s">
        <v>5266</v>
      </c>
      <c r="BI907" s="169">
        <v>23195.77</v>
      </c>
      <c r="BJ907" s="124">
        <v>23195.77</v>
      </c>
      <c r="BK907" s="124">
        <v>0</v>
      </c>
      <c r="BL907" s="158"/>
      <c r="BM907" s="48"/>
      <c r="BN907" s="67"/>
      <c r="BO907" s="67"/>
      <c r="BP907" s="59"/>
      <c r="BQ907" s="369">
        <v>230</v>
      </c>
      <c r="BR907" s="380">
        <v>5</v>
      </c>
      <c r="BS907" s="381" t="s">
        <v>5916</v>
      </c>
      <c r="BT907" s="383" t="s">
        <v>2445</v>
      </c>
      <c r="BU907" s="383" t="s">
        <v>1259</v>
      </c>
      <c r="BV907" s="383" t="s">
        <v>1581</v>
      </c>
      <c r="BW907" s="383">
        <v>60130</v>
      </c>
      <c r="BX907" s="385" t="s">
        <v>5720</v>
      </c>
      <c r="BZ907" s="495">
        <v>1239</v>
      </c>
      <c r="CA907" s="320" t="b">
        <f>EXACT(A907,CH907)</f>
        <v>1</v>
      </c>
      <c r="CB907" s="318" t="b">
        <f>EXACT(D907,CF907)</f>
        <v>1</v>
      </c>
      <c r="CC907" s="318" t="b">
        <f>EXACT(E907,CG907)</f>
        <v>1</v>
      </c>
      <c r="CD907" s="502">
        <f>+S906-BC906</f>
        <v>0</v>
      </c>
      <c r="CE907" s="17" t="s">
        <v>686</v>
      </c>
      <c r="CF907" s="17" t="s">
        <v>2378</v>
      </c>
      <c r="CG907" s="103" t="s">
        <v>5266</v>
      </c>
      <c r="CH907" s="275">
        <v>3600900066325</v>
      </c>
    </row>
    <row r="908" spans="1:93">
      <c r="A908" s="452" t="s">
        <v>4764</v>
      </c>
      <c r="B908" s="83" t="s">
        <v>709</v>
      </c>
      <c r="C908" s="129" t="s">
        <v>672</v>
      </c>
      <c r="D908" s="158" t="s">
        <v>325</v>
      </c>
      <c r="E908" s="92" t="s">
        <v>591</v>
      </c>
      <c r="F908" s="452" t="s">
        <v>4764</v>
      </c>
      <c r="G908" s="59" t="s">
        <v>1580</v>
      </c>
      <c r="H908" s="449" t="s">
        <v>639</v>
      </c>
      <c r="I908" s="234">
        <v>23478</v>
      </c>
      <c r="J908" s="234">
        <v>0</v>
      </c>
      <c r="K908" s="234">
        <v>59.63</v>
      </c>
      <c r="L908" s="234">
        <v>0</v>
      </c>
      <c r="M908" s="85">
        <v>2159</v>
      </c>
      <c r="N908" s="85">
        <v>0</v>
      </c>
      <c r="O908" s="234">
        <v>0</v>
      </c>
      <c r="P908" s="234">
        <v>0</v>
      </c>
      <c r="Q908" s="234">
        <v>0</v>
      </c>
      <c r="R908" s="234">
        <v>15775.95</v>
      </c>
      <c r="S908" s="234">
        <v>9920.68</v>
      </c>
      <c r="T908" s="227" t="s">
        <v>1581</v>
      </c>
      <c r="U908" s="496">
        <v>802</v>
      </c>
      <c r="V908" s="129" t="s">
        <v>672</v>
      </c>
      <c r="W908" s="158" t="s">
        <v>325</v>
      </c>
      <c r="X908" s="92" t="s">
        <v>591</v>
      </c>
      <c r="Y908" s="261">
        <v>3600900067909</v>
      </c>
      <c r="Z908" s="228" t="s">
        <v>1581</v>
      </c>
      <c r="AA908" s="55">
        <v>15775.95</v>
      </c>
      <c r="AB908" s="55">
        <v>10115</v>
      </c>
      <c r="AC908" s="59"/>
      <c r="AD908" s="175">
        <v>863</v>
      </c>
      <c r="AE908" s="175"/>
      <c r="AF908" s="59">
        <v>4797.95</v>
      </c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>
        <v>0</v>
      </c>
      <c r="AY908" s="59"/>
      <c r="AZ908" s="59">
        <v>0</v>
      </c>
      <c r="BA908" s="59">
        <v>0</v>
      </c>
      <c r="BB908" s="59">
        <v>25696.63</v>
      </c>
      <c r="BC908" s="59">
        <v>9920.68</v>
      </c>
      <c r="BD908" s="252"/>
      <c r="BE908" s="170">
        <v>803</v>
      </c>
      <c r="BF908" s="282" t="s">
        <v>1879</v>
      </c>
      <c r="BG908" s="158" t="s">
        <v>325</v>
      </c>
      <c r="BH908" s="92" t="s">
        <v>591</v>
      </c>
      <c r="BI908" s="121">
        <v>10115</v>
      </c>
      <c r="BJ908" s="121">
        <v>10115</v>
      </c>
      <c r="BK908" s="121">
        <v>0</v>
      </c>
      <c r="BL908" s="158"/>
      <c r="BM908" s="59" t="s">
        <v>704</v>
      </c>
      <c r="BN908" s="59"/>
      <c r="BO908" s="59"/>
      <c r="BP908" s="48"/>
      <c r="BQ908" s="368" t="s">
        <v>845</v>
      </c>
      <c r="BR908" s="380" t="s">
        <v>738</v>
      </c>
      <c r="BS908" s="381" t="s">
        <v>709</v>
      </c>
      <c r="BT908" s="382" t="s">
        <v>719</v>
      </c>
      <c r="BU908" s="383" t="s">
        <v>719</v>
      </c>
      <c r="BV908" s="384" t="s">
        <v>1581</v>
      </c>
      <c r="BW908" s="384">
        <v>60140</v>
      </c>
      <c r="BX908" s="385" t="s">
        <v>846</v>
      </c>
      <c r="BZ908" s="495">
        <v>627</v>
      </c>
      <c r="CA908" s="320" t="b">
        <f>EXACT(A908,CH908)</f>
        <v>1</v>
      </c>
      <c r="CB908" s="318" t="b">
        <f>EXACT(D908,CF908)</f>
        <v>1</v>
      </c>
      <c r="CC908" s="318" t="b">
        <f>EXACT(E908,CG908)</f>
        <v>1</v>
      </c>
      <c r="CD908" s="502">
        <f>+S907-BC907</f>
        <v>0</v>
      </c>
      <c r="CE908" s="17" t="s">
        <v>672</v>
      </c>
      <c r="CF908" s="17" t="s">
        <v>325</v>
      </c>
      <c r="CG908" s="103" t="s">
        <v>591</v>
      </c>
      <c r="CH908" s="275">
        <v>3600900067909</v>
      </c>
    </row>
    <row r="909" spans="1:93">
      <c r="A909" s="511" t="s">
        <v>9070</v>
      </c>
      <c r="B909" s="83"/>
      <c r="C909" s="237" t="s">
        <v>686</v>
      </c>
      <c r="D909" s="86" t="s">
        <v>1655</v>
      </c>
      <c r="E909" s="92" t="s">
        <v>9069</v>
      </c>
      <c r="F909" s="514" t="s">
        <v>9070</v>
      </c>
      <c r="G909" s="59" t="s">
        <v>1580</v>
      </c>
      <c r="H909" s="283">
        <v>6281213114</v>
      </c>
      <c r="I909" s="244">
        <v>39954.6</v>
      </c>
      <c r="J909" s="310">
        <v>0</v>
      </c>
      <c r="K909" s="81">
        <v>0</v>
      </c>
      <c r="L909" s="81">
        <v>0</v>
      </c>
      <c r="M909" s="85">
        <v>0</v>
      </c>
      <c r="N909" s="81">
        <v>0</v>
      </c>
      <c r="O909" s="81">
        <v>0</v>
      </c>
      <c r="P909" s="85">
        <v>581.05999999999995</v>
      </c>
      <c r="Q909" s="81">
        <v>0</v>
      </c>
      <c r="R909" s="85">
        <v>22666.87</v>
      </c>
      <c r="S909" s="81">
        <v>16706.669999999998</v>
      </c>
      <c r="T909" s="227" t="s">
        <v>1581</v>
      </c>
      <c r="U909" s="496">
        <v>1406</v>
      </c>
      <c r="V909" s="516" t="s">
        <v>686</v>
      </c>
      <c r="W909" s="86" t="s">
        <v>1655</v>
      </c>
      <c r="X909" s="86" t="s">
        <v>9069</v>
      </c>
      <c r="Y909" s="261" t="s">
        <v>9070</v>
      </c>
      <c r="Z909" s="228" t="s">
        <v>1581</v>
      </c>
      <c r="AA909" s="266">
        <v>23247.93</v>
      </c>
      <c r="AB909" s="65">
        <v>21659.17</v>
      </c>
      <c r="AC909" s="65"/>
      <c r="AD909" s="65">
        <v>863</v>
      </c>
      <c r="AE909" s="65"/>
      <c r="AF909" s="65">
        <v>144.69999999999999</v>
      </c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148"/>
      <c r="AW909" s="65"/>
      <c r="AX909" s="65">
        <v>0</v>
      </c>
      <c r="AY909" s="65"/>
      <c r="AZ909" s="65">
        <v>581.05999999999995</v>
      </c>
      <c r="BA909" s="57">
        <v>0</v>
      </c>
      <c r="BB909" s="65">
        <v>39954.6</v>
      </c>
      <c r="BC909" s="65">
        <v>16706.669999999998</v>
      </c>
      <c r="BD909" s="260"/>
      <c r="BE909" s="170">
        <v>1409</v>
      </c>
      <c r="BF909" s="163" t="s">
        <v>9156</v>
      </c>
      <c r="BG909" s="1" t="s">
        <v>1655</v>
      </c>
      <c r="BH909" s="86" t="s">
        <v>9069</v>
      </c>
      <c r="BI909" s="171">
        <v>21659.17</v>
      </c>
      <c r="BJ909" s="172">
        <v>21659.17</v>
      </c>
      <c r="BK909" s="171">
        <v>0</v>
      </c>
      <c r="BL909" s="86"/>
      <c r="BM909" s="48"/>
      <c r="BN909" s="67"/>
      <c r="BO909" s="67"/>
      <c r="BP909" s="48"/>
      <c r="BQ909" s="435" t="s">
        <v>9248</v>
      </c>
      <c r="BR909" s="382" t="s">
        <v>698</v>
      </c>
      <c r="BS909" s="395"/>
      <c r="BT909" s="382" t="s">
        <v>740</v>
      </c>
      <c r="BU909" s="383" t="s">
        <v>707</v>
      </c>
      <c r="BV909" s="383" t="s">
        <v>1581</v>
      </c>
      <c r="BW909" s="383">
        <v>60220</v>
      </c>
      <c r="BX909" s="382" t="s">
        <v>9249</v>
      </c>
      <c r="BY909" s="84"/>
      <c r="BZ909" s="495">
        <v>375</v>
      </c>
      <c r="CA909" s="320" t="b">
        <f>EXACT(A909,CH909)</f>
        <v>1</v>
      </c>
      <c r="CB909" s="318" t="b">
        <f>EXACT(D909,CF909)</f>
        <v>1</v>
      </c>
      <c r="CC909" s="318" t="b">
        <f>EXACT(E909,CG909)</f>
        <v>1</v>
      </c>
      <c r="CD909" s="502">
        <f>+S908-BC908</f>
        <v>0</v>
      </c>
      <c r="CE909" s="51" t="s">
        <v>686</v>
      </c>
      <c r="CF909" s="17" t="s">
        <v>1655</v>
      </c>
      <c r="CG909" s="103" t="s">
        <v>9069</v>
      </c>
      <c r="CH909" s="311" t="s">
        <v>9070</v>
      </c>
      <c r="CL909" s="51"/>
      <c r="CM909" s="273"/>
      <c r="CO909" s="158"/>
    </row>
    <row r="910" spans="1:93">
      <c r="A910" s="452" t="s">
        <v>4405</v>
      </c>
      <c r="B910" s="83" t="s">
        <v>709</v>
      </c>
      <c r="C910" s="129" t="s">
        <v>686</v>
      </c>
      <c r="D910" s="158" t="s">
        <v>810</v>
      </c>
      <c r="E910" s="92" t="s">
        <v>811</v>
      </c>
      <c r="F910" s="452" t="s">
        <v>4405</v>
      </c>
      <c r="G910" s="59" t="s">
        <v>1580</v>
      </c>
      <c r="H910" s="449" t="s">
        <v>1752</v>
      </c>
      <c r="I910" s="234">
        <v>16525.2</v>
      </c>
      <c r="J910" s="234">
        <v>0</v>
      </c>
      <c r="K910" s="234">
        <v>238.35</v>
      </c>
      <c r="L910" s="234">
        <v>0</v>
      </c>
      <c r="M910" s="85">
        <v>3769</v>
      </c>
      <c r="N910" s="85">
        <v>0</v>
      </c>
      <c r="O910" s="234">
        <v>0</v>
      </c>
      <c r="P910" s="234">
        <v>0</v>
      </c>
      <c r="Q910" s="234">
        <v>0</v>
      </c>
      <c r="R910" s="234">
        <v>1418</v>
      </c>
      <c r="S910" s="234">
        <v>19114.55</v>
      </c>
      <c r="T910" s="227" t="s">
        <v>1581</v>
      </c>
      <c r="U910" s="496">
        <v>144</v>
      </c>
      <c r="V910" s="129" t="s">
        <v>686</v>
      </c>
      <c r="W910" s="158" t="s">
        <v>810</v>
      </c>
      <c r="X910" s="92" t="s">
        <v>811</v>
      </c>
      <c r="Y910" s="262">
        <v>3600900069588</v>
      </c>
      <c r="Z910" s="228" t="s">
        <v>1581</v>
      </c>
      <c r="AA910" s="54">
        <v>1418</v>
      </c>
      <c r="AB910" s="55">
        <v>555</v>
      </c>
      <c r="AC910" s="56"/>
      <c r="AD910" s="175">
        <v>863</v>
      </c>
      <c r="AE910" s="175"/>
      <c r="AF910" s="55"/>
      <c r="AG910" s="55"/>
      <c r="AH910" s="55"/>
      <c r="AI910" s="55"/>
      <c r="AJ910" s="55"/>
      <c r="AK910" s="55"/>
      <c r="AL910" s="55"/>
      <c r="AM910" s="57"/>
      <c r="AN910" s="57"/>
      <c r="AO910" s="57"/>
      <c r="AP910" s="57"/>
      <c r="AQ910" s="58"/>
      <c r="AR910" s="57"/>
      <c r="AS910" s="57"/>
      <c r="AT910" s="57"/>
      <c r="AU910" s="57"/>
      <c r="AV910" s="147"/>
      <c r="AW910" s="57"/>
      <c r="AX910" s="57">
        <v>0</v>
      </c>
      <c r="AY910" s="58"/>
      <c r="AZ910" s="58">
        <v>0</v>
      </c>
      <c r="BA910" s="74">
        <v>0</v>
      </c>
      <c r="BB910" s="58">
        <v>20532.55</v>
      </c>
      <c r="BC910" s="58">
        <v>19114.55</v>
      </c>
      <c r="BD910" s="252"/>
      <c r="BE910" s="170">
        <v>144</v>
      </c>
      <c r="BF910" s="101" t="s">
        <v>1704</v>
      </c>
      <c r="BG910" s="158" t="s">
        <v>810</v>
      </c>
      <c r="BH910" s="92" t="s">
        <v>811</v>
      </c>
      <c r="BI910" s="124">
        <v>555</v>
      </c>
      <c r="BJ910" s="124">
        <v>555</v>
      </c>
      <c r="BK910" s="124">
        <v>0</v>
      </c>
      <c r="BL910" s="158"/>
      <c r="BM910" s="59"/>
      <c r="BN910" s="60"/>
      <c r="BO910" s="60"/>
      <c r="BP910" s="59"/>
      <c r="BQ910" s="369" t="s">
        <v>812</v>
      </c>
      <c r="BR910" s="380" t="s">
        <v>698</v>
      </c>
      <c r="BS910" s="381" t="s">
        <v>51</v>
      </c>
      <c r="BT910" s="383" t="s">
        <v>740</v>
      </c>
      <c r="BU910" s="383" t="s">
        <v>707</v>
      </c>
      <c r="BV910" s="383" t="s">
        <v>1581</v>
      </c>
      <c r="BW910" s="383" t="s">
        <v>708</v>
      </c>
      <c r="BX910" s="385" t="s">
        <v>2004</v>
      </c>
      <c r="BY910" s="51"/>
      <c r="BZ910" s="475">
        <v>802</v>
      </c>
      <c r="CA910" s="320" t="b">
        <f>EXACT(A910,CH910)</f>
        <v>1</v>
      </c>
      <c r="CB910" s="318" t="b">
        <f>EXACT(D910,CF910)</f>
        <v>1</v>
      </c>
      <c r="CC910" s="318" t="b">
        <f>EXACT(E910,CG910)</f>
        <v>1</v>
      </c>
      <c r="CD910" s="502">
        <f>+S910-BC910</f>
        <v>0</v>
      </c>
      <c r="CE910" s="51" t="s">
        <v>686</v>
      </c>
      <c r="CF910" s="51" t="s">
        <v>810</v>
      </c>
      <c r="CG910" s="51" t="s">
        <v>811</v>
      </c>
      <c r="CH910" s="312">
        <v>3600900069588</v>
      </c>
      <c r="CJ910" s="51"/>
      <c r="CL910" s="51"/>
      <c r="CM910" s="273"/>
      <c r="CO910" s="364"/>
    </row>
    <row r="911" spans="1:93">
      <c r="A911" s="451" t="s">
        <v>5204</v>
      </c>
      <c r="B911" s="83" t="s">
        <v>709</v>
      </c>
      <c r="C911" s="237" t="s">
        <v>686</v>
      </c>
      <c r="D911" s="86" t="s">
        <v>5202</v>
      </c>
      <c r="E911" s="92" t="s">
        <v>5203</v>
      </c>
      <c r="F911" s="451" t="s">
        <v>5204</v>
      </c>
      <c r="G911" s="59" t="s">
        <v>1580</v>
      </c>
      <c r="H911" s="449" t="s">
        <v>5205</v>
      </c>
      <c r="I911" s="244">
        <v>37214.6</v>
      </c>
      <c r="J911" s="310">
        <v>0</v>
      </c>
      <c r="K911" s="81">
        <v>0</v>
      </c>
      <c r="L911" s="81">
        <v>0</v>
      </c>
      <c r="M911" s="85">
        <v>0</v>
      </c>
      <c r="N911" s="81">
        <v>0</v>
      </c>
      <c r="O911" s="81">
        <v>0</v>
      </c>
      <c r="P911" s="85">
        <v>534.05999999999995</v>
      </c>
      <c r="Q911" s="81">
        <v>0</v>
      </c>
      <c r="R911" s="85">
        <v>14797</v>
      </c>
      <c r="S911" s="81">
        <v>21883.54</v>
      </c>
      <c r="T911" s="227" t="s">
        <v>1581</v>
      </c>
      <c r="U911" s="496">
        <v>185</v>
      </c>
      <c r="V911" s="237" t="s">
        <v>686</v>
      </c>
      <c r="W911" s="86" t="s">
        <v>5202</v>
      </c>
      <c r="X911" s="92" t="s">
        <v>5203</v>
      </c>
      <c r="Y911" s="262">
        <v>3600900076223</v>
      </c>
      <c r="Z911" s="228" t="s">
        <v>1581</v>
      </c>
      <c r="AA911" s="266">
        <v>15331.06</v>
      </c>
      <c r="AB911" s="66">
        <v>13510</v>
      </c>
      <c r="AC911" s="65"/>
      <c r="AD911" s="266">
        <v>863</v>
      </c>
      <c r="AE911" s="266">
        <v>424</v>
      </c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148"/>
      <c r="AW911" s="65"/>
      <c r="AX911" s="65">
        <v>0</v>
      </c>
      <c r="AY911" s="66"/>
      <c r="AZ911" s="66">
        <v>534.05999999999995</v>
      </c>
      <c r="BA911" s="74">
        <v>0</v>
      </c>
      <c r="BB911" s="66">
        <v>37214.6</v>
      </c>
      <c r="BC911" s="66">
        <v>21883.54</v>
      </c>
      <c r="BD911" s="252"/>
      <c r="BE911" s="170">
        <v>185</v>
      </c>
      <c r="BF911" s="101" t="s">
        <v>5555</v>
      </c>
      <c r="BG911" s="158" t="s">
        <v>5202</v>
      </c>
      <c r="BH911" s="92" t="s">
        <v>5203</v>
      </c>
      <c r="BI911" s="169">
        <v>13510</v>
      </c>
      <c r="BJ911" s="124">
        <v>13510</v>
      </c>
      <c r="BK911" s="124">
        <v>0</v>
      </c>
      <c r="BL911" s="158"/>
      <c r="BM911" s="48" t="s">
        <v>704</v>
      </c>
      <c r="BN911" s="67"/>
      <c r="BO911" s="67"/>
      <c r="BP911" s="48"/>
      <c r="BQ911" s="368">
        <v>339</v>
      </c>
      <c r="BR911" s="380" t="s">
        <v>718</v>
      </c>
      <c r="BS911" s="381" t="s">
        <v>51</v>
      </c>
      <c r="BT911" s="382" t="s">
        <v>740</v>
      </c>
      <c r="BU911" s="383" t="s">
        <v>707</v>
      </c>
      <c r="BV911" s="384" t="s">
        <v>1581</v>
      </c>
      <c r="BW911" s="384">
        <v>60220</v>
      </c>
      <c r="BX911" s="385" t="s">
        <v>5679</v>
      </c>
      <c r="BY911" s="51"/>
      <c r="BZ911" s="495">
        <v>1407</v>
      </c>
      <c r="CA911" s="320" t="b">
        <f>EXACT(A911,CH911)</f>
        <v>1</v>
      </c>
      <c r="CB911" s="318" t="b">
        <f>EXACT(D911,CF911)</f>
        <v>1</v>
      </c>
      <c r="CC911" s="318" t="b">
        <f>EXACT(E911,CG911)</f>
        <v>1</v>
      </c>
      <c r="CD911" s="502">
        <f>+S911-BC911</f>
        <v>0</v>
      </c>
      <c r="CE911" s="17" t="s">
        <v>686</v>
      </c>
      <c r="CF911" s="17" t="s">
        <v>5202</v>
      </c>
      <c r="CG911" s="103" t="s">
        <v>5203</v>
      </c>
      <c r="CH911" s="275">
        <v>3600900076223</v>
      </c>
    </row>
    <row r="912" spans="1:93">
      <c r="A912" s="511" t="s">
        <v>8537</v>
      </c>
      <c r="B912" s="83" t="s">
        <v>709</v>
      </c>
      <c r="C912" s="237" t="s">
        <v>6221</v>
      </c>
      <c r="D912" s="17" t="s">
        <v>1214</v>
      </c>
      <c r="E912" s="75" t="s">
        <v>8435</v>
      </c>
      <c r="F912" s="514" t="s">
        <v>8537</v>
      </c>
      <c r="G912" s="59" t="s">
        <v>1580</v>
      </c>
      <c r="H912" s="98" t="s">
        <v>8633</v>
      </c>
      <c r="I912" s="133">
        <v>54193.8</v>
      </c>
      <c r="J912" s="167">
        <v>0</v>
      </c>
      <c r="K912" s="18">
        <v>0</v>
      </c>
      <c r="L912" s="18">
        <v>0</v>
      </c>
      <c r="M912" s="53">
        <v>0</v>
      </c>
      <c r="N912" s="18">
        <v>0</v>
      </c>
      <c r="O912" s="18">
        <v>0</v>
      </c>
      <c r="P912" s="53">
        <v>1961.04</v>
      </c>
      <c r="Q912" s="18">
        <v>0</v>
      </c>
      <c r="R912" s="53">
        <v>555</v>
      </c>
      <c r="S912" s="18">
        <v>51677.760000000002</v>
      </c>
      <c r="T912" s="227" t="s">
        <v>1581</v>
      </c>
      <c r="U912" s="496">
        <v>1320</v>
      </c>
      <c r="V912" s="516" t="s">
        <v>6221</v>
      </c>
      <c r="W912" s="17" t="s">
        <v>1214</v>
      </c>
      <c r="X912" s="17" t="s">
        <v>8435</v>
      </c>
      <c r="Y912" s="261">
        <v>3600900076240</v>
      </c>
      <c r="Z912" s="228" t="s">
        <v>1581</v>
      </c>
      <c r="AA912" s="266">
        <v>2516.04</v>
      </c>
      <c r="AB912" s="65">
        <v>555</v>
      </c>
      <c r="AC912" s="65"/>
      <c r="AD912" s="65">
        <v>0</v>
      </c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148"/>
      <c r="AW912" s="65"/>
      <c r="AX912" s="65">
        <v>0</v>
      </c>
      <c r="AY912" s="65"/>
      <c r="AZ912" s="65">
        <v>1961.04</v>
      </c>
      <c r="BA912" s="57">
        <v>0</v>
      </c>
      <c r="BB912" s="65">
        <v>54193.8</v>
      </c>
      <c r="BC912" s="65">
        <v>51677.760000000002</v>
      </c>
      <c r="BD912" s="260"/>
      <c r="BE912" s="170">
        <v>1322</v>
      </c>
      <c r="BF912" s="163" t="s">
        <v>8728</v>
      </c>
      <c r="BG912" s="51" t="s">
        <v>1214</v>
      </c>
      <c r="BH912" s="17" t="s">
        <v>8435</v>
      </c>
      <c r="BI912" s="171">
        <v>555</v>
      </c>
      <c r="BJ912" s="172">
        <v>555</v>
      </c>
      <c r="BK912" s="171">
        <v>0</v>
      </c>
      <c r="BM912" s="48"/>
      <c r="BN912" s="67"/>
      <c r="BO912" s="67"/>
      <c r="BP912" s="48"/>
      <c r="BQ912" s="435" t="s">
        <v>8867</v>
      </c>
      <c r="BR912" s="380">
        <v>8</v>
      </c>
      <c r="BS912" s="381"/>
      <c r="BT912" s="382" t="s">
        <v>740</v>
      </c>
      <c r="BU912" s="383" t="s">
        <v>707</v>
      </c>
      <c r="BV912" s="384" t="s">
        <v>1581</v>
      </c>
      <c r="BW912" s="384">
        <v>60220</v>
      </c>
      <c r="BX912" s="385" t="s">
        <v>8868</v>
      </c>
      <c r="BZ912" s="475">
        <v>144</v>
      </c>
      <c r="CA912" s="320" t="b">
        <f>EXACT(A912,CH912)</f>
        <v>1</v>
      </c>
      <c r="CB912" s="318" t="b">
        <f>EXACT(D912,CF912)</f>
        <v>1</v>
      </c>
      <c r="CC912" s="318" t="b">
        <f>EXACT(E912,CG912)</f>
        <v>1</v>
      </c>
      <c r="CD912" s="502">
        <f>+S911-BC911</f>
        <v>0</v>
      </c>
      <c r="CE912" s="17" t="s">
        <v>6221</v>
      </c>
      <c r="CF912" s="157" t="s">
        <v>1214</v>
      </c>
      <c r="CG912" s="99" t="s">
        <v>8435</v>
      </c>
      <c r="CH912" s="275">
        <v>3600900076240</v>
      </c>
      <c r="CI912" s="51"/>
      <c r="CM912" s="273"/>
      <c r="CO912" s="157"/>
    </row>
    <row r="913" spans="1:93">
      <c r="A913" s="452" t="s">
        <v>4556</v>
      </c>
      <c r="B913" s="83" t="s">
        <v>709</v>
      </c>
      <c r="C913" s="129" t="s">
        <v>672</v>
      </c>
      <c r="D913" s="158" t="s">
        <v>604</v>
      </c>
      <c r="E913" s="92" t="s">
        <v>605</v>
      </c>
      <c r="F913" s="452" t="s">
        <v>4556</v>
      </c>
      <c r="G913" s="59" t="s">
        <v>1580</v>
      </c>
      <c r="H913" s="449" t="s">
        <v>651</v>
      </c>
      <c r="I913" s="234">
        <v>27496</v>
      </c>
      <c r="J913" s="234">
        <v>0</v>
      </c>
      <c r="K913" s="234">
        <v>59.63</v>
      </c>
      <c r="L913" s="234">
        <v>0</v>
      </c>
      <c r="M913" s="85">
        <v>2090</v>
      </c>
      <c r="N913" s="85">
        <v>0</v>
      </c>
      <c r="O913" s="234">
        <v>0</v>
      </c>
      <c r="P913" s="234">
        <v>0</v>
      </c>
      <c r="Q913" s="234">
        <v>0</v>
      </c>
      <c r="R913" s="234">
        <v>18253</v>
      </c>
      <c r="S913" s="234">
        <v>9252.880000000001</v>
      </c>
      <c r="T913" s="227" t="s">
        <v>1581</v>
      </c>
      <c r="U913" s="496">
        <v>1111</v>
      </c>
      <c r="V913" s="129" t="s">
        <v>672</v>
      </c>
      <c r="W913" s="158" t="s">
        <v>604</v>
      </c>
      <c r="X913" s="92" t="s">
        <v>605</v>
      </c>
      <c r="Y913" s="262">
        <v>3600900080662</v>
      </c>
      <c r="Z913" s="228" t="s">
        <v>1581</v>
      </c>
      <c r="AA913" s="266">
        <v>20392.75</v>
      </c>
      <c r="AB913" s="66">
        <v>16355</v>
      </c>
      <c r="AC913" s="65"/>
      <c r="AD913" s="266">
        <v>0</v>
      </c>
      <c r="AE913" s="266">
        <v>424</v>
      </c>
      <c r="AF913" s="65"/>
      <c r="AG913" s="65"/>
      <c r="AH913" s="65"/>
      <c r="AI913" s="65"/>
      <c r="AJ913" s="65"/>
      <c r="AK913" s="65"/>
      <c r="AL913" s="65"/>
      <c r="AM913" s="65"/>
      <c r="AN913" s="65"/>
      <c r="AO913" s="65">
        <v>1474</v>
      </c>
      <c r="AP913" s="65"/>
      <c r="AQ913" s="65"/>
      <c r="AR913" s="65"/>
      <c r="AS913" s="65"/>
      <c r="AT913" s="65"/>
      <c r="AU913" s="65"/>
      <c r="AV913" s="148"/>
      <c r="AW913" s="65"/>
      <c r="AX913" s="65">
        <v>2139.75</v>
      </c>
      <c r="AY913" s="66"/>
      <c r="AZ913" s="66">
        <v>0</v>
      </c>
      <c r="BA913" s="74">
        <v>0</v>
      </c>
      <c r="BB913" s="66">
        <v>29645.63</v>
      </c>
      <c r="BC913" s="66">
        <v>9252.880000000001</v>
      </c>
      <c r="BD913" s="252"/>
      <c r="BE913" s="170">
        <v>1112</v>
      </c>
      <c r="BF913" s="101" t="s">
        <v>1890</v>
      </c>
      <c r="BG913" s="158" t="s">
        <v>604</v>
      </c>
      <c r="BH913" s="92" t="s">
        <v>605</v>
      </c>
      <c r="BI913" s="169">
        <v>16355</v>
      </c>
      <c r="BJ913" s="124">
        <v>16355</v>
      </c>
      <c r="BK913" s="124">
        <v>0</v>
      </c>
      <c r="BL913" s="158"/>
      <c r="BM913" s="48"/>
      <c r="BN913" s="67"/>
      <c r="BO913" s="67"/>
      <c r="BP913" s="59"/>
      <c r="BQ913" s="370" t="s">
        <v>1905</v>
      </c>
      <c r="BR913" s="387" t="s">
        <v>712</v>
      </c>
      <c r="BS913" s="381" t="s">
        <v>709</v>
      </c>
      <c r="BT913" s="388" t="s">
        <v>740</v>
      </c>
      <c r="BU913" s="388" t="s">
        <v>707</v>
      </c>
      <c r="BV913" s="388" t="s">
        <v>1581</v>
      </c>
      <c r="BW913" s="389">
        <v>60220</v>
      </c>
      <c r="BX913" s="389" t="s">
        <v>1904</v>
      </c>
      <c r="BY913" s="61"/>
      <c r="BZ913" s="495">
        <v>185</v>
      </c>
      <c r="CA913" s="320" t="b">
        <f>EXACT(A913,CH913)</f>
        <v>1</v>
      </c>
      <c r="CB913" s="318" t="b">
        <f>EXACT(D913,CF913)</f>
        <v>1</v>
      </c>
      <c r="CC913" s="318" t="b">
        <f>EXACT(E913,CG913)</f>
        <v>1</v>
      </c>
      <c r="CD913" s="502">
        <f>+S912-BC912</f>
        <v>0</v>
      </c>
      <c r="CE913" s="51" t="s">
        <v>672</v>
      </c>
      <c r="CF913" s="157" t="s">
        <v>604</v>
      </c>
      <c r="CG913" s="99" t="s">
        <v>605</v>
      </c>
      <c r="CH913" s="311">
        <v>3600900080662</v>
      </c>
      <c r="CM913" s="273"/>
    </row>
    <row r="914" spans="1:93">
      <c r="A914" s="511" t="s">
        <v>9074</v>
      </c>
      <c r="B914" s="83"/>
      <c r="C914" s="237" t="s">
        <v>672</v>
      </c>
      <c r="D914" s="86" t="s">
        <v>175</v>
      </c>
      <c r="E914" s="92" t="s">
        <v>9073</v>
      </c>
      <c r="F914" s="514" t="s">
        <v>9074</v>
      </c>
      <c r="G914" s="59" t="s">
        <v>1580</v>
      </c>
      <c r="H914" s="283">
        <v>9804347881</v>
      </c>
      <c r="I914" s="244">
        <v>33701.56</v>
      </c>
      <c r="J914" s="310">
        <v>0</v>
      </c>
      <c r="K914" s="81">
        <v>0</v>
      </c>
      <c r="L914" s="81">
        <v>0</v>
      </c>
      <c r="M914" s="85">
        <v>0</v>
      </c>
      <c r="N914" s="81">
        <v>0</v>
      </c>
      <c r="O914" s="81">
        <v>0</v>
      </c>
      <c r="P914" s="85">
        <v>23.91</v>
      </c>
      <c r="Q914" s="81">
        <v>0</v>
      </c>
      <c r="R914" s="85">
        <v>23150</v>
      </c>
      <c r="S914" s="81">
        <v>10527.649999999998</v>
      </c>
      <c r="T914" s="227" t="s">
        <v>1581</v>
      </c>
      <c r="U914" s="496">
        <v>1408</v>
      </c>
      <c r="V914" s="516" t="s">
        <v>672</v>
      </c>
      <c r="W914" s="86" t="s">
        <v>175</v>
      </c>
      <c r="X914" s="86" t="s">
        <v>9073</v>
      </c>
      <c r="Y914" s="261" t="s">
        <v>9074</v>
      </c>
      <c r="Z914" s="228" t="s">
        <v>1581</v>
      </c>
      <c r="AA914" s="266">
        <v>23173.91</v>
      </c>
      <c r="AB914" s="65">
        <v>21000</v>
      </c>
      <c r="AC914" s="65"/>
      <c r="AD914" s="65">
        <v>1726</v>
      </c>
      <c r="AE914" s="65">
        <v>424</v>
      </c>
      <c r="AF914" s="65"/>
      <c r="AG914" s="65"/>
      <c r="AH914" s="65"/>
      <c r="AI914" s="65"/>
      <c r="AJ914" s="65"/>
      <c r="AK914" s="65"/>
      <c r="AL914" s="65"/>
      <c r="AM914" s="65"/>
      <c r="AN914" s="65"/>
      <c r="AO914" s="65">
        <v>0</v>
      </c>
      <c r="AP914" s="65"/>
      <c r="AQ914" s="65"/>
      <c r="AR914" s="65"/>
      <c r="AS914" s="65"/>
      <c r="AT914" s="65"/>
      <c r="AU914" s="65"/>
      <c r="AV914" s="148"/>
      <c r="AW914" s="65"/>
      <c r="AX914" s="65">
        <v>0</v>
      </c>
      <c r="AY914" s="65"/>
      <c r="AZ914" s="65">
        <v>23.91</v>
      </c>
      <c r="BA914" s="57">
        <v>0</v>
      </c>
      <c r="BB914" s="65">
        <v>33701.56</v>
      </c>
      <c r="BC914" s="65">
        <v>10527.649999999998</v>
      </c>
      <c r="BD914" s="260"/>
      <c r="BE914" s="170">
        <v>1411</v>
      </c>
      <c r="BF914" s="163" t="s">
        <v>9158</v>
      </c>
      <c r="BG914" s="1" t="s">
        <v>175</v>
      </c>
      <c r="BH914" s="86" t="s">
        <v>9073</v>
      </c>
      <c r="BI914" s="171">
        <v>34793.14</v>
      </c>
      <c r="BJ914" s="172">
        <v>21000</v>
      </c>
      <c r="BK914" s="171">
        <v>13793.14</v>
      </c>
      <c r="BL914" s="86"/>
      <c r="BM914" s="48"/>
      <c r="BN914" s="67"/>
      <c r="BO914" s="67"/>
      <c r="BP914" s="48"/>
      <c r="BQ914" s="435" t="s">
        <v>9252</v>
      </c>
      <c r="BR914" s="382" t="s">
        <v>698</v>
      </c>
      <c r="BS914" s="395"/>
      <c r="BT914" s="382" t="s">
        <v>714</v>
      </c>
      <c r="BU914" s="383" t="s">
        <v>707</v>
      </c>
      <c r="BV914" s="383" t="s">
        <v>1581</v>
      </c>
      <c r="BW914" s="383">
        <v>60220</v>
      </c>
      <c r="BX914" s="382" t="s">
        <v>9253</v>
      </c>
      <c r="BZ914" s="475">
        <v>1320</v>
      </c>
      <c r="CA914" s="320" t="b">
        <f>EXACT(A914,CH914)</f>
        <v>1</v>
      </c>
      <c r="CB914" s="318" t="b">
        <f>EXACT(D914,CF914)</f>
        <v>1</v>
      </c>
      <c r="CC914" s="318" t="b">
        <f>EXACT(E914,CG914)</f>
        <v>1</v>
      </c>
      <c r="CD914" s="502">
        <f>+S913-BC913</f>
        <v>0</v>
      </c>
      <c r="CE914" s="17" t="s">
        <v>672</v>
      </c>
      <c r="CF914" s="17" t="s">
        <v>175</v>
      </c>
      <c r="CG914" s="103" t="s">
        <v>9073</v>
      </c>
      <c r="CH914" s="275" t="s">
        <v>9074</v>
      </c>
    </row>
    <row r="915" spans="1:93">
      <c r="A915" s="452" t="s">
        <v>4771</v>
      </c>
      <c r="B915" s="83" t="s">
        <v>709</v>
      </c>
      <c r="C915" s="129" t="s">
        <v>672</v>
      </c>
      <c r="D915" s="158" t="s">
        <v>320</v>
      </c>
      <c r="E915" s="92" t="s">
        <v>321</v>
      </c>
      <c r="F915" s="452" t="s">
        <v>4771</v>
      </c>
      <c r="G915" s="59" t="s">
        <v>1580</v>
      </c>
      <c r="H915" s="449" t="s">
        <v>6672</v>
      </c>
      <c r="I915" s="234">
        <v>18229.400000000001</v>
      </c>
      <c r="J915" s="234">
        <v>0</v>
      </c>
      <c r="K915" s="234">
        <v>0</v>
      </c>
      <c r="L915" s="234">
        <v>0</v>
      </c>
      <c r="M915" s="85">
        <v>3552</v>
      </c>
      <c r="N915" s="85">
        <v>0</v>
      </c>
      <c r="O915" s="234">
        <v>0</v>
      </c>
      <c r="P915" s="234">
        <v>0</v>
      </c>
      <c r="Q915" s="234">
        <v>0</v>
      </c>
      <c r="R915" s="234">
        <v>1287</v>
      </c>
      <c r="S915" s="234">
        <v>20494.400000000001</v>
      </c>
      <c r="T915" s="227" t="s">
        <v>1581</v>
      </c>
      <c r="U915" s="496">
        <v>794</v>
      </c>
      <c r="V915" s="129" t="s">
        <v>672</v>
      </c>
      <c r="W915" s="158" t="s">
        <v>320</v>
      </c>
      <c r="X915" s="92" t="s">
        <v>321</v>
      </c>
      <c r="Y915" s="262">
        <v>3600900086423</v>
      </c>
      <c r="Z915" s="228" t="s">
        <v>1581</v>
      </c>
      <c r="AA915" s="266">
        <v>1287</v>
      </c>
      <c r="AB915" s="66">
        <v>0</v>
      </c>
      <c r="AC915" s="65"/>
      <c r="AD915" s="266">
        <v>863</v>
      </c>
      <c r="AE915" s="266">
        <v>424</v>
      </c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6"/>
      <c r="AR915" s="66"/>
      <c r="AS915" s="65"/>
      <c r="AT915" s="65"/>
      <c r="AU915" s="65"/>
      <c r="AV915" s="148"/>
      <c r="AW915" s="65"/>
      <c r="AX915" s="65">
        <v>0</v>
      </c>
      <c r="AY915" s="66"/>
      <c r="AZ915" s="66">
        <v>0</v>
      </c>
      <c r="BA915" s="74">
        <v>0</v>
      </c>
      <c r="BB915" s="66">
        <v>21781.4</v>
      </c>
      <c r="BC915" s="66">
        <v>20494.400000000001</v>
      </c>
      <c r="BD915" s="252"/>
      <c r="BE915" s="170">
        <v>795</v>
      </c>
      <c r="BF915" s="101" t="s">
        <v>2257</v>
      </c>
      <c r="BG915" s="158" t="s">
        <v>320</v>
      </c>
      <c r="BH915" s="92" t="s">
        <v>321</v>
      </c>
      <c r="BI915" s="169">
        <v>0</v>
      </c>
      <c r="BJ915" s="124">
        <v>0</v>
      </c>
      <c r="BK915" s="124">
        <v>0</v>
      </c>
      <c r="BL915" s="158"/>
      <c r="BM915" s="48" t="s">
        <v>677</v>
      </c>
      <c r="BN915" s="67"/>
      <c r="BO915" s="67"/>
      <c r="BP915" s="59"/>
      <c r="BQ915" s="370" t="s">
        <v>322</v>
      </c>
      <c r="BR915" s="387" t="s">
        <v>676</v>
      </c>
      <c r="BS915" s="381" t="s">
        <v>373</v>
      </c>
      <c r="BT915" s="388" t="s">
        <v>707</v>
      </c>
      <c r="BU915" s="388" t="s">
        <v>707</v>
      </c>
      <c r="BV915" s="388" t="s">
        <v>1581</v>
      </c>
      <c r="BW915" s="389">
        <v>60220</v>
      </c>
      <c r="BX915" s="389" t="s">
        <v>1645</v>
      </c>
      <c r="BY915" s="1"/>
      <c r="BZ915" s="475">
        <v>1110</v>
      </c>
      <c r="CA915" s="320" t="b">
        <f>EXACT(A915,CH915)</f>
        <v>1</v>
      </c>
      <c r="CB915" s="318" t="b">
        <f>EXACT(D915,CF915)</f>
        <v>1</v>
      </c>
      <c r="CC915" s="318" t="b">
        <f>EXACT(E915,CG915)</f>
        <v>1</v>
      </c>
      <c r="CD915" s="502">
        <f>+S914-BC914</f>
        <v>0</v>
      </c>
      <c r="CE915" s="17" t="s">
        <v>672</v>
      </c>
      <c r="CF915" s="17" t="s">
        <v>320</v>
      </c>
      <c r="CG915" s="103" t="s">
        <v>321</v>
      </c>
      <c r="CH915" s="275">
        <v>3600900086423</v>
      </c>
    </row>
    <row r="916" spans="1:93">
      <c r="A916" s="511" t="s">
        <v>9084</v>
      </c>
      <c r="B916" s="83"/>
      <c r="C916" s="237" t="s">
        <v>686</v>
      </c>
      <c r="D916" s="86" t="s">
        <v>9083</v>
      </c>
      <c r="E916" s="92" t="s">
        <v>1250</v>
      </c>
      <c r="F916" s="514" t="s">
        <v>9084</v>
      </c>
      <c r="G916" s="59" t="s">
        <v>1580</v>
      </c>
      <c r="H916" s="283">
        <v>9806518764</v>
      </c>
      <c r="I916" s="244">
        <v>41516.300000000003</v>
      </c>
      <c r="J916" s="310">
        <v>0</v>
      </c>
      <c r="K916" s="81">
        <v>0</v>
      </c>
      <c r="L916" s="81">
        <v>0</v>
      </c>
      <c r="M916" s="85">
        <v>0</v>
      </c>
      <c r="N916" s="81">
        <v>0</v>
      </c>
      <c r="O916" s="81">
        <v>0</v>
      </c>
      <c r="P916" s="85">
        <v>693.29</v>
      </c>
      <c r="Q916" s="81">
        <v>0</v>
      </c>
      <c r="R916" s="85">
        <v>28287</v>
      </c>
      <c r="S916" s="81">
        <v>12536.010000000002</v>
      </c>
      <c r="T916" s="227" t="s">
        <v>1581</v>
      </c>
      <c r="U916" s="496">
        <v>1412</v>
      </c>
      <c r="V916" s="516" t="s">
        <v>686</v>
      </c>
      <c r="W916" s="86" t="s">
        <v>9083</v>
      </c>
      <c r="X916" s="86" t="s">
        <v>1250</v>
      </c>
      <c r="Y916" s="261" t="s">
        <v>9084</v>
      </c>
      <c r="Z916" s="228" t="s">
        <v>1581</v>
      </c>
      <c r="AA916" s="266">
        <v>28980.29</v>
      </c>
      <c r="AB916" s="65">
        <v>27000</v>
      </c>
      <c r="AC916" s="65"/>
      <c r="AD916" s="65">
        <v>863</v>
      </c>
      <c r="AE916" s="65">
        <v>424</v>
      </c>
      <c r="AF916" s="65"/>
      <c r="AG916" s="65"/>
      <c r="AH916" s="65"/>
      <c r="AI916" s="65"/>
      <c r="AJ916" s="65"/>
      <c r="AK916" s="65"/>
      <c r="AL916" s="65"/>
      <c r="AM916" s="65"/>
      <c r="AN916" s="65"/>
      <c r="AO916" s="65">
        <v>0</v>
      </c>
      <c r="AP916" s="65"/>
      <c r="AQ916" s="65"/>
      <c r="AR916" s="65"/>
      <c r="AS916" s="65"/>
      <c r="AT916" s="65"/>
      <c r="AU916" s="65"/>
      <c r="AV916" s="148"/>
      <c r="AW916" s="65"/>
      <c r="AX916" s="65">
        <v>0</v>
      </c>
      <c r="AY916" s="65"/>
      <c r="AZ916" s="65">
        <v>693.29</v>
      </c>
      <c r="BA916" s="57">
        <v>0</v>
      </c>
      <c r="BB916" s="65">
        <v>41516.300000000003</v>
      </c>
      <c r="BC916" s="65">
        <v>12536.010000000002</v>
      </c>
      <c r="BD916" s="260"/>
      <c r="BE916" s="170">
        <v>1415</v>
      </c>
      <c r="BF916" s="163" t="s">
        <v>9162</v>
      </c>
      <c r="BG916" s="1" t="s">
        <v>9083</v>
      </c>
      <c r="BH916" s="86" t="s">
        <v>1250</v>
      </c>
      <c r="BI916" s="171">
        <v>32903.050000000003</v>
      </c>
      <c r="BJ916" s="172">
        <v>27000</v>
      </c>
      <c r="BK916" s="171">
        <v>5903.0500000000029</v>
      </c>
      <c r="BL916" s="86"/>
      <c r="BM916" s="48"/>
      <c r="BN916" s="67"/>
      <c r="BO916" s="67"/>
      <c r="BP916" s="48"/>
      <c r="BQ916" s="435" t="s">
        <v>9258</v>
      </c>
      <c r="BR916" s="382" t="s">
        <v>698</v>
      </c>
      <c r="BS916" s="395"/>
      <c r="BT916" s="382" t="s">
        <v>740</v>
      </c>
      <c r="BU916" s="383" t="s">
        <v>707</v>
      </c>
      <c r="BV916" s="383" t="s">
        <v>1581</v>
      </c>
      <c r="BW916" s="383">
        <v>60220</v>
      </c>
      <c r="BX916" s="382" t="s">
        <v>9259</v>
      </c>
      <c r="BZ916" s="495">
        <v>1409</v>
      </c>
      <c r="CA916" s="320" t="b">
        <f>EXACT(A916,CH916)</f>
        <v>1</v>
      </c>
      <c r="CB916" s="318" t="b">
        <f>EXACT(D916,CF916)</f>
        <v>1</v>
      </c>
      <c r="CC916" s="318" t="b">
        <f>EXACT(E916,CG916)</f>
        <v>1</v>
      </c>
      <c r="CD916" s="502">
        <f>+S915-BC915</f>
        <v>0</v>
      </c>
      <c r="CE916" s="17" t="s">
        <v>686</v>
      </c>
      <c r="CF916" s="17" t="s">
        <v>9083</v>
      </c>
      <c r="CG916" s="103" t="s">
        <v>1250</v>
      </c>
      <c r="CH916" s="275" t="s">
        <v>9084</v>
      </c>
    </row>
    <row r="917" spans="1:93">
      <c r="A917" s="451" t="s">
        <v>5170</v>
      </c>
      <c r="B917" s="83" t="s">
        <v>709</v>
      </c>
      <c r="C917" s="237" t="s">
        <v>695</v>
      </c>
      <c r="D917" s="86" t="s">
        <v>532</v>
      </c>
      <c r="E917" s="92" t="s">
        <v>5169</v>
      </c>
      <c r="F917" s="451" t="s">
        <v>5170</v>
      </c>
      <c r="G917" s="59" t="s">
        <v>1580</v>
      </c>
      <c r="H917" s="449" t="s">
        <v>5171</v>
      </c>
      <c r="I917" s="244">
        <v>42352</v>
      </c>
      <c r="J917" s="310">
        <v>0</v>
      </c>
      <c r="K917" s="81">
        <v>32.18</v>
      </c>
      <c r="L917" s="81">
        <v>0</v>
      </c>
      <c r="M917" s="85">
        <v>0</v>
      </c>
      <c r="N917" s="81">
        <v>0</v>
      </c>
      <c r="O917" s="81">
        <v>0</v>
      </c>
      <c r="P917" s="85">
        <v>35.869999999999997</v>
      </c>
      <c r="Q917" s="81">
        <v>0</v>
      </c>
      <c r="R917" s="85">
        <v>1842</v>
      </c>
      <c r="S917" s="81">
        <v>40506.31</v>
      </c>
      <c r="T917" s="227" t="s">
        <v>1581</v>
      </c>
      <c r="U917" s="496">
        <v>47</v>
      </c>
      <c r="V917" s="237" t="s">
        <v>695</v>
      </c>
      <c r="W917" s="86" t="s">
        <v>532</v>
      </c>
      <c r="X917" s="92" t="s">
        <v>5169</v>
      </c>
      <c r="Y917" s="261">
        <v>3600900089716</v>
      </c>
      <c r="Z917" s="228" t="s">
        <v>1581</v>
      </c>
      <c r="AA917" s="54">
        <v>1877.87</v>
      </c>
      <c r="AB917" s="55">
        <v>555</v>
      </c>
      <c r="AC917" s="56"/>
      <c r="AD917" s="175">
        <v>863</v>
      </c>
      <c r="AE917" s="175">
        <v>424</v>
      </c>
      <c r="AF917" s="55"/>
      <c r="AG917" s="55"/>
      <c r="AH917" s="55"/>
      <c r="AI917" s="55"/>
      <c r="AJ917" s="55"/>
      <c r="AK917" s="55"/>
      <c r="AL917" s="55"/>
      <c r="AM917" s="57"/>
      <c r="AN917" s="57"/>
      <c r="AO917" s="57"/>
      <c r="AP917" s="57"/>
      <c r="AQ917" s="58"/>
      <c r="AR917" s="58"/>
      <c r="AS917" s="57"/>
      <c r="AT917" s="57"/>
      <c r="AU917" s="57"/>
      <c r="AV917" s="147"/>
      <c r="AW917" s="57"/>
      <c r="AX917" s="57">
        <v>0</v>
      </c>
      <c r="AY917" s="58"/>
      <c r="AZ917" s="58">
        <v>35.869999999999997</v>
      </c>
      <c r="BA917" s="74">
        <v>0</v>
      </c>
      <c r="BB917" s="58">
        <v>42384.18</v>
      </c>
      <c r="BC917" s="58">
        <v>40506.31</v>
      </c>
      <c r="BD917" s="252"/>
      <c r="BE917" s="170">
        <v>47</v>
      </c>
      <c r="BF917" s="101" t="s">
        <v>6991</v>
      </c>
      <c r="BG917" s="158" t="s">
        <v>532</v>
      </c>
      <c r="BH917" s="92" t="s">
        <v>5169</v>
      </c>
      <c r="BI917" s="124">
        <v>555</v>
      </c>
      <c r="BJ917" s="124">
        <v>555</v>
      </c>
      <c r="BK917" s="124">
        <v>0</v>
      </c>
      <c r="BL917" s="158"/>
      <c r="BM917" s="59"/>
      <c r="BN917" s="60"/>
      <c r="BO917" s="60"/>
      <c r="BP917" s="48"/>
      <c r="BQ917" s="368">
        <v>331</v>
      </c>
      <c r="BR917" s="380" t="s">
        <v>712</v>
      </c>
      <c r="BS917" s="381" t="s">
        <v>51</v>
      </c>
      <c r="BT917" s="382" t="s">
        <v>740</v>
      </c>
      <c r="BU917" s="383" t="s">
        <v>707</v>
      </c>
      <c r="BV917" s="384" t="s">
        <v>1581</v>
      </c>
      <c r="BW917" s="384">
        <v>60220</v>
      </c>
      <c r="BX917" s="385" t="s">
        <v>5666</v>
      </c>
      <c r="BZ917" s="475">
        <v>794</v>
      </c>
      <c r="CA917" s="320" t="b">
        <f>EXACT(A917,CH917)</f>
        <v>1</v>
      </c>
      <c r="CB917" s="318" t="b">
        <f>EXACT(D917,CF917)</f>
        <v>1</v>
      </c>
      <c r="CC917" s="318" t="b">
        <f>EXACT(E917,CG917)</f>
        <v>1</v>
      </c>
      <c r="CD917" s="502">
        <f>+S917-BC917</f>
        <v>0</v>
      </c>
      <c r="CE917" s="17" t="s">
        <v>695</v>
      </c>
      <c r="CF917" s="157" t="s">
        <v>532</v>
      </c>
      <c r="CG917" s="99" t="s">
        <v>5169</v>
      </c>
      <c r="CH917" s="311">
        <v>3600900089716</v>
      </c>
      <c r="CM917" s="273"/>
      <c r="CO917" s="158"/>
    </row>
    <row r="918" spans="1:93">
      <c r="A918" s="511" t="s">
        <v>9072</v>
      </c>
      <c r="B918" s="83"/>
      <c r="C918" s="237" t="s">
        <v>686</v>
      </c>
      <c r="D918" s="86" t="s">
        <v>9071</v>
      </c>
      <c r="E918" s="92" t="s">
        <v>1361</v>
      </c>
      <c r="F918" s="514" t="s">
        <v>9072</v>
      </c>
      <c r="G918" s="59" t="s">
        <v>1580</v>
      </c>
      <c r="H918" s="283">
        <v>9810731906</v>
      </c>
      <c r="I918" s="244">
        <v>46087.199999999997</v>
      </c>
      <c r="J918" s="310">
        <v>0</v>
      </c>
      <c r="K918" s="81">
        <v>0</v>
      </c>
      <c r="L918" s="81">
        <v>0</v>
      </c>
      <c r="M918" s="85">
        <v>0</v>
      </c>
      <c r="N918" s="81">
        <v>0</v>
      </c>
      <c r="O918" s="81">
        <v>0</v>
      </c>
      <c r="P918" s="85">
        <v>1185.19</v>
      </c>
      <c r="Q918" s="81">
        <v>0</v>
      </c>
      <c r="R918" s="85">
        <v>1790.8</v>
      </c>
      <c r="S918" s="81">
        <v>43111.21</v>
      </c>
      <c r="T918" s="227" t="s">
        <v>1581</v>
      </c>
      <c r="U918" s="496">
        <v>1407</v>
      </c>
      <c r="V918" s="516" t="s">
        <v>686</v>
      </c>
      <c r="W918" s="86" t="s">
        <v>9071</v>
      </c>
      <c r="X918" s="86" t="s">
        <v>1361</v>
      </c>
      <c r="Y918" s="261" t="s">
        <v>9072</v>
      </c>
      <c r="Z918" s="228" t="s">
        <v>1581</v>
      </c>
      <c r="AA918" s="266">
        <v>2975.99</v>
      </c>
      <c r="AB918" s="65">
        <v>0</v>
      </c>
      <c r="AC918" s="65"/>
      <c r="AD918" s="65">
        <v>863</v>
      </c>
      <c r="AE918" s="65"/>
      <c r="AF918" s="65">
        <v>927.8</v>
      </c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148"/>
      <c r="AW918" s="65"/>
      <c r="AX918" s="65">
        <v>0</v>
      </c>
      <c r="AY918" s="65"/>
      <c r="AZ918" s="65">
        <v>1185.19</v>
      </c>
      <c r="BA918" s="57">
        <v>0</v>
      </c>
      <c r="BB918" s="65">
        <v>46087.199999999997</v>
      </c>
      <c r="BC918" s="65">
        <v>43111.21</v>
      </c>
      <c r="BD918" s="260"/>
      <c r="BE918" s="170">
        <v>1410</v>
      </c>
      <c r="BF918" s="163" t="s">
        <v>9157</v>
      </c>
      <c r="BG918" s="1" t="s">
        <v>9071</v>
      </c>
      <c r="BH918" s="86" t="s">
        <v>1361</v>
      </c>
      <c r="BI918" s="171">
        <v>0</v>
      </c>
      <c r="BJ918" s="172">
        <v>0</v>
      </c>
      <c r="BK918" s="171">
        <v>0</v>
      </c>
      <c r="BL918" s="86"/>
      <c r="BM918" s="48"/>
      <c r="BN918" s="67"/>
      <c r="BO918" s="67"/>
      <c r="BP918" s="48"/>
      <c r="BQ918" s="435" t="s">
        <v>9250</v>
      </c>
      <c r="BR918" s="382" t="s">
        <v>712</v>
      </c>
      <c r="BS918" s="395"/>
      <c r="BT918" s="382" t="s">
        <v>740</v>
      </c>
      <c r="BU918" s="383" t="s">
        <v>707</v>
      </c>
      <c r="BV918" s="383" t="s">
        <v>1581</v>
      </c>
      <c r="BW918" s="383">
        <v>60220</v>
      </c>
      <c r="BX918" s="382" t="s">
        <v>9251</v>
      </c>
      <c r="BY918" s="84"/>
      <c r="BZ918" s="495">
        <v>1413</v>
      </c>
      <c r="CA918" s="320" t="b">
        <f>EXACT(A918,CH918)</f>
        <v>1</v>
      </c>
      <c r="CB918" s="318" t="b">
        <f>EXACT(D918,CF918)</f>
        <v>1</v>
      </c>
      <c r="CC918" s="318" t="b">
        <f>EXACT(E918,CG918)</f>
        <v>1</v>
      </c>
      <c r="CD918" s="502">
        <f>+S917-BC917</f>
        <v>0</v>
      </c>
      <c r="CE918" s="51" t="s">
        <v>686</v>
      </c>
      <c r="CF918" s="157" t="s">
        <v>9071</v>
      </c>
      <c r="CG918" s="99" t="s">
        <v>1361</v>
      </c>
      <c r="CH918" s="311" t="s">
        <v>9072</v>
      </c>
      <c r="CI918" s="51"/>
      <c r="CM918" s="273"/>
      <c r="CO918" s="158"/>
    </row>
    <row r="919" spans="1:93">
      <c r="A919" s="452" t="s">
        <v>4577</v>
      </c>
      <c r="B919" s="83" t="s">
        <v>709</v>
      </c>
      <c r="C919" s="129" t="s">
        <v>672</v>
      </c>
      <c r="D919" s="158" t="s">
        <v>30</v>
      </c>
      <c r="E919" s="92" t="s">
        <v>2006</v>
      </c>
      <c r="F919" s="452" t="s">
        <v>4577</v>
      </c>
      <c r="G919" s="59" t="s">
        <v>1580</v>
      </c>
      <c r="H919" s="449" t="s">
        <v>1764</v>
      </c>
      <c r="I919" s="234">
        <v>26161.200000000001</v>
      </c>
      <c r="J919" s="234">
        <v>0</v>
      </c>
      <c r="K919" s="234">
        <v>143.25</v>
      </c>
      <c r="L919" s="234">
        <v>0</v>
      </c>
      <c r="M919" s="85">
        <v>2042</v>
      </c>
      <c r="N919" s="85">
        <v>0</v>
      </c>
      <c r="O919" s="234">
        <v>0</v>
      </c>
      <c r="P919" s="234">
        <v>0</v>
      </c>
      <c r="Q919" s="234">
        <v>0</v>
      </c>
      <c r="R919" s="234">
        <v>19863</v>
      </c>
      <c r="S919" s="234">
        <v>5183.4500000000007</v>
      </c>
      <c r="T919" s="227" t="s">
        <v>1581</v>
      </c>
      <c r="U919" s="496">
        <v>204</v>
      </c>
      <c r="V919" s="129" t="s">
        <v>672</v>
      </c>
      <c r="W919" s="158" t="s">
        <v>30</v>
      </c>
      <c r="X919" s="92" t="s">
        <v>2006</v>
      </c>
      <c r="Y919" s="262">
        <v>3600900098154</v>
      </c>
      <c r="Z919" s="228" t="s">
        <v>1581</v>
      </c>
      <c r="AA919" s="266">
        <v>23163</v>
      </c>
      <c r="AB919" s="66">
        <v>19000</v>
      </c>
      <c r="AC919" s="65"/>
      <c r="AD919" s="266">
        <v>863</v>
      </c>
      <c r="AE919" s="266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148"/>
      <c r="AW919" s="65"/>
      <c r="AX919" s="65">
        <v>3300</v>
      </c>
      <c r="AY919" s="65"/>
      <c r="AZ919" s="66">
        <v>0</v>
      </c>
      <c r="BA919" s="74">
        <v>0</v>
      </c>
      <c r="BB919" s="66">
        <v>28346.45</v>
      </c>
      <c r="BC919" s="66">
        <v>5183.4500000000007</v>
      </c>
      <c r="BD919" s="252"/>
      <c r="BE919" s="170">
        <v>205</v>
      </c>
      <c r="BF919" s="458" t="s">
        <v>1715</v>
      </c>
      <c r="BG919" s="158" t="s">
        <v>30</v>
      </c>
      <c r="BH919" s="92" t="s">
        <v>2006</v>
      </c>
      <c r="BI919" s="66">
        <v>19000</v>
      </c>
      <c r="BJ919" s="58">
        <v>19000</v>
      </c>
      <c r="BK919" s="58">
        <v>0</v>
      </c>
      <c r="BL919" s="158"/>
      <c r="BM919" s="48"/>
      <c r="BN919" s="67"/>
      <c r="BO919" s="67"/>
      <c r="BP919" s="59"/>
      <c r="BQ919" s="370" t="s">
        <v>1335</v>
      </c>
      <c r="BR919" s="387" t="s">
        <v>720</v>
      </c>
      <c r="BS919" s="381" t="s">
        <v>709</v>
      </c>
      <c r="BT919" s="388" t="s">
        <v>740</v>
      </c>
      <c r="BU919" s="388" t="s">
        <v>707</v>
      </c>
      <c r="BV919" s="388" t="s">
        <v>1581</v>
      </c>
      <c r="BW919" s="389">
        <v>60220</v>
      </c>
      <c r="BX919" s="389" t="s">
        <v>1336</v>
      </c>
      <c r="BY919" s="84"/>
      <c r="BZ919" s="495">
        <v>47</v>
      </c>
      <c r="CA919" s="320" t="b">
        <f>EXACT(A919,CH919)</f>
        <v>1</v>
      </c>
      <c r="CB919" s="318" t="b">
        <f>EXACT(D919,CF919)</f>
        <v>1</v>
      </c>
      <c r="CC919" s="318" t="b">
        <f>EXACT(E919,CG919)</f>
        <v>1</v>
      </c>
      <c r="CD919" s="502" t="e">
        <f>+#REF!-#REF!</f>
        <v>#REF!</v>
      </c>
      <c r="CE919" s="51" t="s">
        <v>672</v>
      </c>
      <c r="CF919" s="94" t="s">
        <v>30</v>
      </c>
      <c r="CG919" s="99" t="s">
        <v>2006</v>
      </c>
      <c r="CH919" s="275">
        <v>3600900098154</v>
      </c>
      <c r="CI919" s="51"/>
      <c r="CJ919" s="51"/>
      <c r="CL919" s="51"/>
      <c r="CM919" s="273"/>
      <c r="CO919" s="450"/>
    </row>
    <row r="920" spans="1:93">
      <c r="A920" s="452" t="s">
        <v>4801</v>
      </c>
      <c r="B920" s="83" t="s">
        <v>709</v>
      </c>
      <c r="C920" s="129" t="s">
        <v>672</v>
      </c>
      <c r="D920" s="158" t="s">
        <v>40</v>
      </c>
      <c r="E920" s="92" t="s">
        <v>2006</v>
      </c>
      <c r="F920" s="452" t="s">
        <v>4801</v>
      </c>
      <c r="G920" s="59" t="s">
        <v>1580</v>
      </c>
      <c r="H920" s="449" t="s">
        <v>3457</v>
      </c>
      <c r="I920" s="234">
        <v>46048.800000000003</v>
      </c>
      <c r="J920" s="234">
        <v>0</v>
      </c>
      <c r="K920" s="234">
        <v>93.98</v>
      </c>
      <c r="L920" s="234">
        <v>0</v>
      </c>
      <c r="M920" s="85">
        <v>0</v>
      </c>
      <c r="N920" s="85">
        <v>0</v>
      </c>
      <c r="O920" s="234">
        <v>0</v>
      </c>
      <c r="P920" s="234">
        <v>1314.27</v>
      </c>
      <c r="Q920" s="234">
        <v>0</v>
      </c>
      <c r="R920" s="234">
        <v>11802</v>
      </c>
      <c r="S920" s="234">
        <v>33026.510000000009</v>
      </c>
      <c r="T920" s="227" t="s">
        <v>1581</v>
      </c>
      <c r="U920" s="496">
        <v>267</v>
      </c>
      <c r="V920" s="129" t="s">
        <v>672</v>
      </c>
      <c r="W920" s="158" t="s">
        <v>40</v>
      </c>
      <c r="X920" s="92" t="s">
        <v>2006</v>
      </c>
      <c r="Y920" s="262">
        <v>3600900098162</v>
      </c>
      <c r="Z920" s="228" t="s">
        <v>1581</v>
      </c>
      <c r="AA920" s="266">
        <v>13116.27</v>
      </c>
      <c r="AB920" s="66">
        <v>10515</v>
      </c>
      <c r="AC920" s="65"/>
      <c r="AD920" s="266">
        <v>863</v>
      </c>
      <c r="AE920" s="266">
        <v>424</v>
      </c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148"/>
      <c r="AW920" s="65"/>
      <c r="AX920" s="65">
        <v>0</v>
      </c>
      <c r="AY920" s="66"/>
      <c r="AZ920" s="66">
        <v>1314.27</v>
      </c>
      <c r="BA920" s="74">
        <v>0</v>
      </c>
      <c r="BB920" s="66">
        <v>46142.780000000006</v>
      </c>
      <c r="BC920" s="66">
        <v>33026.510000000009</v>
      </c>
      <c r="BD920" s="252"/>
      <c r="BE920" s="170">
        <v>268</v>
      </c>
      <c r="BF920" s="101" t="s">
        <v>3541</v>
      </c>
      <c r="BG920" s="158" t="s">
        <v>40</v>
      </c>
      <c r="BH920" s="92" t="s">
        <v>2006</v>
      </c>
      <c r="BI920" s="169">
        <v>10515</v>
      </c>
      <c r="BJ920" s="124">
        <v>10515</v>
      </c>
      <c r="BK920" s="124">
        <v>0</v>
      </c>
      <c r="BL920" s="158"/>
      <c r="BM920" s="48"/>
      <c r="BN920" s="67"/>
      <c r="BO920" s="67"/>
      <c r="BP920" s="59"/>
      <c r="BQ920" s="370" t="s">
        <v>1309</v>
      </c>
      <c r="BR920" s="387">
        <v>9</v>
      </c>
      <c r="BS920" s="381" t="s">
        <v>709</v>
      </c>
      <c r="BT920" s="388" t="s">
        <v>740</v>
      </c>
      <c r="BU920" s="388" t="s">
        <v>707</v>
      </c>
      <c r="BV920" s="388" t="s">
        <v>1581</v>
      </c>
      <c r="BW920" s="389">
        <v>60220</v>
      </c>
      <c r="BX920" s="389" t="s">
        <v>3719</v>
      </c>
      <c r="BY920" s="16"/>
      <c r="BZ920" s="475">
        <v>1408</v>
      </c>
      <c r="CA920" s="320" t="b">
        <f>EXACT(A920,CH920)</f>
        <v>1</v>
      </c>
      <c r="CB920" s="318" t="b">
        <f>EXACT(D920,CF920)</f>
        <v>1</v>
      </c>
      <c r="CC920" s="318" t="b">
        <f>EXACT(E920,CG920)</f>
        <v>1</v>
      </c>
      <c r="CD920" s="502">
        <f>+S919-BC919</f>
        <v>0</v>
      </c>
      <c r="CE920" s="51" t="s">
        <v>672</v>
      </c>
      <c r="CF920" s="158" t="s">
        <v>40</v>
      </c>
      <c r="CG920" s="103" t="s">
        <v>2006</v>
      </c>
      <c r="CH920" s="253">
        <v>3600900098162</v>
      </c>
      <c r="CJ920" s="51"/>
      <c r="CM920" s="273"/>
      <c r="CO920" s="158"/>
    </row>
    <row r="921" spans="1:93">
      <c r="A921" s="452" t="s">
        <v>4701</v>
      </c>
      <c r="B921" s="83" t="s">
        <v>709</v>
      </c>
      <c r="C921" s="237" t="s">
        <v>695</v>
      </c>
      <c r="D921" s="86" t="s">
        <v>404</v>
      </c>
      <c r="E921" s="92" t="s">
        <v>2006</v>
      </c>
      <c r="F921" s="452" t="s">
        <v>4701</v>
      </c>
      <c r="G921" s="59" t="s">
        <v>1580</v>
      </c>
      <c r="H921" s="449" t="s">
        <v>2579</v>
      </c>
      <c r="I921" s="244">
        <v>21980.87</v>
      </c>
      <c r="J921" s="310">
        <v>0</v>
      </c>
      <c r="K921" s="81">
        <v>0</v>
      </c>
      <c r="L921" s="81">
        <v>0</v>
      </c>
      <c r="M921" s="85">
        <v>879</v>
      </c>
      <c r="N921" s="81">
        <v>0</v>
      </c>
      <c r="O921" s="81">
        <v>0</v>
      </c>
      <c r="P921" s="85">
        <v>0</v>
      </c>
      <c r="Q921" s="81">
        <v>0</v>
      </c>
      <c r="R921" s="85">
        <v>11208</v>
      </c>
      <c r="S921" s="81">
        <v>11651.869999999999</v>
      </c>
      <c r="T921" s="227" t="s">
        <v>1581</v>
      </c>
      <c r="U921" s="496">
        <v>919</v>
      </c>
      <c r="V921" s="237" t="s">
        <v>695</v>
      </c>
      <c r="W921" s="86" t="s">
        <v>404</v>
      </c>
      <c r="X921" s="92" t="s">
        <v>2006</v>
      </c>
      <c r="Y921" s="262">
        <v>3600900098171</v>
      </c>
      <c r="Z921" s="228" t="s">
        <v>1581</v>
      </c>
      <c r="AA921" s="266">
        <v>11208</v>
      </c>
      <c r="AB921" s="66">
        <v>10345</v>
      </c>
      <c r="AC921" s="65"/>
      <c r="AD921" s="266">
        <v>863</v>
      </c>
      <c r="AE921" s="266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148"/>
      <c r="AW921" s="65"/>
      <c r="AX921" s="65">
        <v>0</v>
      </c>
      <c r="AY921" s="65"/>
      <c r="AZ921" s="65">
        <v>0</v>
      </c>
      <c r="BA921" s="57">
        <v>0</v>
      </c>
      <c r="BB921" s="65">
        <v>22859.87</v>
      </c>
      <c r="BC921" s="65">
        <v>11651.869999999999</v>
      </c>
      <c r="BD921" s="252"/>
      <c r="BE921" s="170">
        <v>920</v>
      </c>
      <c r="BF921" s="282" t="s">
        <v>7114</v>
      </c>
      <c r="BG921" s="158" t="s">
        <v>404</v>
      </c>
      <c r="BH921" s="92" t="s">
        <v>2006</v>
      </c>
      <c r="BI921" s="171">
        <v>10345</v>
      </c>
      <c r="BJ921" s="172">
        <v>10345</v>
      </c>
      <c r="BK921" s="171">
        <v>0</v>
      </c>
      <c r="BL921" s="158"/>
      <c r="BM921" s="48"/>
      <c r="BN921" s="67"/>
      <c r="BO921" s="67"/>
      <c r="BP921" s="48"/>
      <c r="BQ921" s="368">
        <v>13</v>
      </c>
      <c r="BR921" s="380" t="s">
        <v>725</v>
      </c>
      <c r="BS921" s="381" t="s">
        <v>709</v>
      </c>
      <c r="BT921" s="382" t="s">
        <v>740</v>
      </c>
      <c r="BU921" s="383" t="s">
        <v>707</v>
      </c>
      <c r="BV921" s="384" t="s">
        <v>1581</v>
      </c>
      <c r="BW921" s="384">
        <v>60220</v>
      </c>
      <c r="BX921" s="385" t="s">
        <v>2649</v>
      </c>
      <c r="BY921" s="62"/>
      <c r="BZ921" s="495">
        <v>205</v>
      </c>
      <c r="CA921" s="320" t="b">
        <f>EXACT(A921,CH921)</f>
        <v>1</v>
      </c>
      <c r="CB921" s="318" t="b">
        <f>EXACT(D921,CF921)</f>
        <v>1</v>
      </c>
      <c r="CC921" s="318" t="b">
        <f>EXACT(E921,CG921)</f>
        <v>1</v>
      </c>
      <c r="CD921" s="502">
        <f>+S920-BC920</f>
        <v>0</v>
      </c>
      <c r="CE921" s="17" t="s">
        <v>695</v>
      </c>
      <c r="CF921" s="90" t="s">
        <v>404</v>
      </c>
      <c r="CG921" s="103" t="s">
        <v>2006</v>
      </c>
      <c r="CH921" s="275">
        <v>3600900098171</v>
      </c>
      <c r="CL921" s="51"/>
      <c r="CM921" s="273"/>
      <c r="CO921" s="364"/>
    </row>
    <row r="922" spans="1:93">
      <c r="A922" s="452" t="s">
        <v>4740</v>
      </c>
      <c r="B922" s="83" t="s">
        <v>709</v>
      </c>
      <c r="C922" s="129" t="s">
        <v>672</v>
      </c>
      <c r="D922" s="158" t="s">
        <v>332</v>
      </c>
      <c r="E922" s="92" t="s">
        <v>333</v>
      </c>
      <c r="F922" s="452" t="s">
        <v>4740</v>
      </c>
      <c r="G922" s="59" t="s">
        <v>1580</v>
      </c>
      <c r="H922" s="449" t="s">
        <v>988</v>
      </c>
      <c r="I922" s="234">
        <v>23472</v>
      </c>
      <c r="J922" s="234">
        <v>0</v>
      </c>
      <c r="K922" s="234">
        <v>250.95</v>
      </c>
      <c r="L922" s="234">
        <v>0</v>
      </c>
      <c r="M922" s="85">
        <v>4110</v>
      </c>
      <c r="N922" s="85">
        <v>0</v>
      </c>
      <c r="O922" s="234">
        <v>0</v>
      </c>
      <c r="P922" s="234">
        <v>0</v>
      </c>
      <c r="Q922" s="234">
        <v>0</v>
      </c>
      <c r="R922" s="234">
        <v>6270</v>
      </c>
      <c r="S922" s="234">
        <v>21562.95</v>
      </c>
      <c r="T922" s="227" t="s">
        <v>1581</v>
      </c>
      <c r="U922" s="496">
        <v>847</v>
      </c>
      <c r="V922" s="129" t="s">
        <v>672</v>
      </c>
      <c r="W922" s="158" t="s">
        <v>332</v>
      </c>
      <c r="X922" s="92" t="s">
        <v>333</v>
      </c>
      <c r="Y922" s="262">
        <v>3600900098901</v>
      </c>
      <c r="Z922" s="228" t="s">
        <v>1581</v>
      </c>
      <c r="AA922" s="54">
        <v>6270</v>
      </c>
      <c r="AB922" s="55">
        <v>4120</v>
      </c>
      <c r="AC922" s="56"/>
      <c r="AD922" s="175">
        <v>1726</v>
      </c>
      <c r="AE922" s="175">
        <v>424</v>
      </c>
      <c r="AF922" s="55">
        <v>0</v>
      </c>
      <c r="AG922" s="55"/>
      <c r="AH922" s="55"/>
      <c r="AI922" s="55"/>
      <c r="AJ922" s="55"/>
      <c r="AK922" s="55"/>
      <c r="AL922" s="55"/>
      <c r="AM922" s="57"/>
      <c r="AN922" s="57"/>
      <c r="AO922" s="57"/>
      <c r="AP922" s="57"/>
      <c r="AQ922" s="58"/>
      <c r="AR922" s="57"/>
      <c r="AS922" s="57"/>
      <c r="AT922" s="57"/>
      <c r="AU922" s="57"/>
      <c r="AV922" s="147"/>
      <c r="AW922" s="57"/>
      <c r="AX922" s="57">
        <v>0</v>
      </c>
      <c r="AY922" s="58"/>
      <c r="AZ922" s="58">
        <v>0</v>
      </c>
      <c r="BA922" s="74">
        <v>0</v>
      </c>
      <c r="BB922" s="58">
        <v>27832.95</v>
      </c>
      <c r="BC922" s="58">
        <v>21562.95</v>
      </c>
      <c r="BD922" s="252"/>
      <c r="BE922" s="170">
        <v>848</v>
      </c>
      <c r="BF922" s="101" t="s">
        <v>2269</v>
      </c>
      <c r="BG922" s="158" t="s">
        <v>332</v>
      </c>
      <c r="BH922" s="92" t="s">
        <v>333</v>
      </c>
      <c r="BI922" s="124">
        <v>4120</v>
      </c>
      <c r="BJ922" s="124">
        <v>4120</v>
      </c>
      <c r="BK922" s="124">
        <v>0</v>
      </c>
      <c r="BL922" s="158"/>
      <c r="BM922" s="59"/>
      <c r="BN922" s="60"/>
      <c r="BO922" s="60"/>
      <c r="BP922" s="48"/>
      <c r="BQ922" s="368" t="s">
        <v>1184</v>
      </c>
      <c r="BR922" s="380" t="s">
        <v>698</v>
      </c>
      <c r="BS922" s="381" t="s">
        <v>1185</v>
      </c>
      <c r="BT922" s="382" t="s">
        <v>1186</v>
      </c>
      <c r="BU922" s="383" t="s">
        <v>1187</v>
      </c>
      <c r="BV922" s="384" t="s">
        <v>384</v>
      </c>
      <c r="BW922" s="384">
        <v>10210</v>
      </c>
      <c r="BX922" s="385"/>
      <c r="BY922" s="76"/>
      <c r="BZ922" s="475">
        <v>268</v>
      </c>
      <c r="CA922" s="320" t="b">
        <f>EXACT(A922,CH922)</f>
        <v>1</v>
      </c>
      <c r="CB922" s="318" t="b">
        <f>EXACT(D922,CF922)</f>
        <v>1</v>
      </c>
      <c r="CC922" s="318" t="b">
        <f>EXACT(E922,CG922)</f>
        <v>1</v>
      </c>
      <c r="CD922" s="502">
        <f>+S921-BC921</f>
        <v>0</v>
      </c>
      <c r="CE922" s="17" t="s">
        <v>672</v>
      </c>
      <c r="CF922" s="17" t="s">
        <v>332</v>
      </c>
      <c r="CG922" s="103" t="s">
        <v>333</v>
      </c>
      <c r="CH922" s="275">
        <v>3600900098901</v>
      </c>
      <c r="CJ922" s="51"/>
      <c r="CM922" s="273"/>
      <c r="CO922" s="157"/>
    </row>
    <row r="923" spans="1:93">
      <c r="A923" s="451" t="s">
        <v>5310</v>
      </c>
      <c r="B923" s="83" t="s">
        <v>709</v>
      </c>
      <c r="C923" s="129" t="s">
        <v>672</v>
      </c>
      <c r="D923" s="158" t="s">
        <v>5309</v>
      </c>
      <c r="E923" s="92" t="s">
        <v>2543</v>
      </c>
      <c r="F923" s="451" t="s">
        <v>5310</v>
      </c>
      <c r="G923" s="59" t="s">
        <v>1580</v>
      </c>
      <c r="H923" s="449" t="s">
        <v>5311</v>
      </c>
      <c r="I923" s="234">
        <v>42464</v>
      </c>
      <c r="J923" s="234">
        <v>0</v>
      </c>
      <c r="K923" s="234">
        <v>25.28</v>
      </c>
      <c r="L923" s="234">
        <v>0</v>
      </c>
      <c r="M923" s="85">
        <v>0</v>
      </c>
      <c r="N923" s="85">
        <v>0</v>
      </c>
      <c r="O923" s="234">
        <v>0</v>
      </c>
      <c r="P923" s="234">
        <v>457.79</v>
      </c>
      <c r="Q923" s="234">
        <v>0</v>
      </c>
      <c r="R923" s="234">
        <v>27397</v>
      </c>
      <c r="S923" s="234">
        <v>12934.489999999998</v>
      </c>
      <c r="T923" s="227" t="s">
        <v>1581</v>
      </c>
      <c r="U923" s="496">
        <v>591</v>
      </c>
      <c r="V923" s="129" t="s">
        <v>672</v>
      </c>
      <c r="W923" s="158" t="s">
        <v>5309</v>
      </c>
      <c r="X923" s="92" t="s">
        <v>2543</v>
      </c>
      <c r="Y923" s="262">
        <v>3600900112874</v>
      </c>
      <c r="Z923" s="228" t="s">
        <v>1581</v>
      </c>
      <c r="AA923" s="54">
        <v>29554.79</v>
      </c>
      <c r="AB923" s="55">
        <v>25110</v>
      </c>
      <c r="AC923" s="56"/>
      <c r="AD923" s="175">
        <v>863</v>
      </c>
      <c r="AE923" s="175">
        <v>424</v>
      </c>
      <c r="AF923" s="55"/>
      <c r="AG923" s="55"/>
      <c r="AH923" s="55"/>
      <c r="AI923" s="55"/>
      <c r="AJ923" s="55"/>
      <c r="AK923" s="55"/>
      <c r="AL923" s="55"/>
      <c r="AM923" s="57"/>
      <c r="AN923" s="57"/>
      <c r="AO923" s="57"/>
      <c r="AP923" s="57"/>
      <c r="AQ923" s="58"/>
      <c r="AR923" s="58"/>
      <c r="AS923" s="57"/>
      <c r="AT923" s="57">
        <v>1000</v>
      </c>
      <c r="AU923" s="57"/>
      <c r="AV923" s="147"/>
      <c r="AW923" s="57"/>
      <c r="AX923" s="57">
        <v>1700</v>
      </c>
      <c r="AY923" s="58"/>
      <c r="AZ923" s="58">
        <v>457.79</v>
      </c>
      <c r="BA923" s="74">
        <v>0</v>
      </c>
      <c r="BB923" s="58">
        <v>42489.279999999999</v>
      </c>
      <c r="BC923" s="58">
        <v>12934.489999999998</v>
      </c>
      <c r="BD923" s="252"/>
      <c r="BE923" s="170">
        <v>592</v>
      </c>
      <c r="BF923" s="101" t="s">
        <v>5587</v>
      </c>
      <c r="BG923" s="158" t="s">
        <v>5309</v>
      </c>
      <c r="BH923" s="92" t="s">
        <v>2543</v>
      </c>
      <c r="BI923" s="124">
        <v>25110</v>
      </c>
      <c r="BJ923" s="124">
        <v>25110</v>
      </c>
      <c r="BK923" s="124">
        <v>0</v>
      </c>
      <c r="BL923" s="158"/>
      <c r="BM923" s="59"/>
      <c r="BN923" s="60"/>
      <c r="BO923" s="60"/>
      <c r="BP923" s="59"/>
      <c r="BQ923" s="369">
        <v>59</v>
      </c>
      <c r="BR923" s="380" t="s">
        <v>738</v>
      </c>
      <c r="BS923" s="381" t="s">
        <v>709</v>
      </c>
      <c r="BT923" s="383" t="s">
        <v>805</v>
      </c>
      <c r="BU923" s="383" t="s">
        <v>702</v>
      </c>
      <c r="BV923" s="383" t="s">
        <v>1581</v>
      </c>
      <c r="BW923" s="383">
        <v>60110</v>
      </c>
      <c r="BX923" s="385" t="s">
        <v>5745</v>
      </c>
      <c r="BZ923" s="495">
        <v>919</v>
      </c>
      <c r="CA923" s="320" t="b">
        <f>EXACT(A923,CH923)</f>
        <v>1</v>
      </c>
      <c r="CB923" s="318" t="b">
        <f>EXACT(D923,CF923)</f>
        <v>1</v>
      </c>
      <c r="CC923" s="318" t="b">
        <f>EXACT(E923,CG923)</f>
        <v>1</v>
      </c>
      <c r="CD923" s="502">
        <f>+S922-BC922</f>
        <v>0</v>
      </c>
      <c r="CE923" s="51" t="s">
        <v>672</v>
      </c>
      <c r="CF923" s="90" t="s">
        <v>5309</v>
      </c>
      <c r="CG923" s="103" t="s">
        <v>2543</v>
      </c>
      <c r="CH923" s="275">
        <v>3600900112874</v>
      </c>
      <c r="CJ923" s="51"/>
      <c r="CM923" s="273"/>
      <c r="CO923" s="158"/>
    </row>
    <row r="924" spans="1:93">
      <c r="A924" s="452" t="s">
        <v>6099</v>
      </c>
      <c r="B924" s="83" t="s">
        <v>709</v>
      </c>
      <c r="C924" s="237" t="s">
        <v>672</v>
      </c>
      <c r="D924" s="86" t="s">
        <v>6097</v>
      </c>
      <c r="E924" s="92" t="s">
        <v>6098</v>
      </c>
      <c r="F924" s="452" t="s">
        <v>6099</v>
      </c>
      <c r="G924" s="59" t="s">
        <v>1580</v>
      </c>
      <c r="H924" s="283" t="s">
        <v>6288</v>
      </c>
      <c r="I924" s="244">
        <v>32576.080000000002</v>
      </c>
      <c r="J924" s="310">
        <v>0</v>
      </c>
      <c r="K924" s="81">
        <v>0</v>
      </c>
      <c r="L924" s="81">
        <v>0</v>
      </c>
      <c r="M924" s="85">
        <v>0</v>
      </c>
      <c r="N924" s="81">
        <v>0</v>
      </c>
      <c r="O924" s="81">
        <v>0</v>
      </c>
      <c r="P924" s="85">
        <v>337.13</v>
      </c>
      <c r="Q924" s="81">
        <v>0</v>
      </c>
      <c r="R924" s="85">
        <v>18460.990000000002</v>
      </c>
      <c r="S924" s="81">
        <v>9477.9599999999991</v>
      </c>
      <c r="T924" s="227" t="s">
        <v>1581</v>
      </c>
      <c r="U924" s="496">
        <v>1165</v>
      </c>
      <c r="V924" s="237" t="s">
        <v>672</v>
      </c>
      <c r="W924" s="86" t="s">
        <v>6097</v>
      </c>
      <c r="X924" s="92" t="s">
        <v>6098</v>
      </c>
      <c r="Y924" s="261">
        <v>3600900117361</v>
      </c>
      <c r="Z924" s="228" t="s">
        <v>1581</v>
      </c>
      <c r="AA924" s="266">
        <v>23098.120000000003</v>
      </c>
      <c r="AB924" s="65">
        <v>16597.990000000002</v>
      </c>
      <c r="AC924" s="65"/>
      <c r="AD924" s="65">
        <v>863</v>
      </c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>
        <v>1000</v>
      </c>
      <c r="AP924" s="65"/>
      <c r="AQ924" s="65"/>
      <c r="AR924" s="65"/>
      <c r="AS924" s="65"/>
      <c r="AT924" s="65"/>
      <c r="AU924" s="65"/>
      <c r="AV924" s="148"/>
      <c r="AW924" s="65"/>
      <c r="AX924" s="65">
        <v>4300</v>
      </c>
      <c r="AY924" s="65"/>
      <c r="AZ924" s="65">
        <v>337.13</v>
      </c>
      <c r="BA924" s="57">
        <v>0</v>
      </c>
      <c r="BB924" s="65">
        <v>32576.080000000002</v>
      </c>
      <c r="BC924" s="65">
        <v>9477.9599999999991</v>
      </c>
      <c r="BD924" s="260"/>
      <c r="BE924" s="170">
        <v>1166</v>
      </c>
      <c r="BF924" s="163" t="s">
        <v>6398</v>
      </c>
      <c r="BG924" s="86" t="s">
        <v>6097</v>
      </c>
      <c r="BH924" s="86" t="s">
        <v>6098</v>
      </c>
      <c r="BI924" s="171">
        <v>16597.990000000002</v>
      </c>
      <c r="BJ924" s="172">
        <v>16597.990000000002</v>
      </c>
      <c r="BK924" s="171">
        <v>0</v>
      </c>
      <c r="BL924" s="86"/>
      <c r="BM924" s="48"/>
      <c r="BN924" s="67"/>
      <c r="BO924" s="67"/>
      <c r="BP924" s="48"/>
      <c r="BQ924" s="368">
        <v>139</v>
      </c>
      <c r="BR924" s="380" t="s">
        <v>698</v>
      </c>
      <c r="BS924" s="381" t="s">
        <v>709</v>
      </c>
      <c r="BT924" s="382" t="s">
        <v>706</v>
      </c>
      <c r="BU924" s="383" t="s">
        <v>707</v>
      </c>
      <c r="BV924" s="384" t="s">
        <v>1581</v>
      </c>
      <c r="BW924" s="384">
        <v>60220</v>
      </c>
      <c r="BX924" s="385" t="s">
        <v>6588</v>
      </c>
      <c r="BZ924" s="495">
        <v>847</v>
      </c>
      <c r="CA924" s="320" t="b">
        <f>EXACT(A924,CH924)</f>
        <v>1</v>
      </c>
      <c r="CB924" s="318" t="b">
        <f>EXACT(D924,CF924)</f>
        <v>1</v>
      </c>
      <c r="CC924" s="318" t="b">
        <f>EXACT(E924,CG924)</f>
        <v>1</v>
      </c>
      <c r="CD924" s="502">
        <f>+S923-BC923</f>
        <v>0</v>
      </c>
      <c r="CE924" s="17" t="s">
        <v>672</v>
      </c>
      <c r="CF924" s="17" t="s">
        <v>6097</v>
      </c>
      <c r="CG924" s="103" t="s">
        <v>6098</v>
      </c>
      <c r="CH924" s="275">
        <v>3600900117361</v>
      </c>
    </row>
    <row r="925" spans="1:93">
      <c r="A925" s="452" t="s">
        <v>4652</v>
      </c>
      <c r="B925" s="83" t="s">
        <v>709</v>
      </c>
      <c r="C925" s="129" t="s">
        <v>686</v>
      </c>
      <c r="D925" s="158" t="s">
        <v>176</v>
      </c>
      <c r="E925" s="92" t="s">
        <v>177</v>
      </c>
      <c r="F925" s="452" t="s">
        <v>4652</v>
      </c>
      <c r="G925" s="59" t="s">
        <v>1580</v>
      </c>
      <c r="H925" s="449" t="s">
        <v>1019</v>
      </c>
      <c r="I925" s="234">
        <v>15276.8</v>
      </c>
      <c r="J925" s="234">
        <v>0</v>
      </c>
      <c r="K925" s="234">
        <v>114.6</v>
      </c>
      <c r="L925" s="234">
        <v>0</v>
      </c>
      <c r="M925" s="85">
        <v>3039</v>
      </c>
      <c r="N925" s="85">
        <v>0</v>
      </c>
      <c r="O925" s="234">
        <v>0</v>
      </c>
      <c r="P925" s="234">
        <v>0</v>
      </c>
      <c r="Q925" s="234">
        <v>0</v>
      </c>
      <c r="R925" s="234">
        <v>2407</v>
      </c>
      <c r="S925" s="234">
        <v>16023.400000000001</v>
      </c>
      <c r="T925" s="227" t="s">
        <v>1581</v>
      </c>
      <c r="U925" s="496">
        <v>991</v>
      </c>
      <c r="V925" s="129" t="s">
        <v>686</v>
      </c>
      <c r="W925" s="158" t="s">
        <v>176</v>
      </c>
      <c r="X925" s="92" t="s">
        <v>177</v>
      </c>
      <c r="Y925" s="263">
        <v>3600900117906</v>
      </c>
      <c r="Z925" s="228" t="s">
        <v>1581</v>
      </c>
      <c r="AA925" s="266">
        <v>2407</v>
      </c>
      <c r="AB925" s="65">
        <v>1120</v>
      </c>
      <c r="AC925" s="65"/>
      <c r="AD925" s="65">
        <v>863</v>
      </c>
      <c r="AE925" s="65">
        <v>424</v>
      </c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148"/>
      <c r="AW925" s="65"/>
      <c r="AX925" s="65">
        <v>0</v>
      </c>
      <c r="AY925" s="65"/>
      <c r="AZ925" s="65">
        <v>0</v>
      </c>
      <c r="BA925" s="57">
        <v>0</v>
      </c>
      <c r="BB925" s="65">
        <v>18430.400000000001</v>
      </c>
      <c r="BC925" s="65">
        <v>16023.400000000001</v>
      </c>
      <c r="BD925" s="252"/>
      <c r="BE925" s="170">
        <v>992</v>
      </c>
      <c r="BF925" s="163" t="s">
        <v>2301</v>
      </c>
      <c r="BG925" s="158" t="s">
        <v>176</v>
      </c>
      <c r="BH925" s="92" t="s">
        <v>177</v>
      </c>
      <c r="BI925" s="171">
        <v>1120</v>
      </c>
      <c r="BJ925" s="172">
        <v>1120</v>
      </c>
      <c r="BK925" s="171">
        <v>0</v>
      </c>
      <c r="BL925" s="86"/>
      <c r="BM925" s="48" t="s">
        <v>792</v>
      </c>
      <c r="BN925" s="67"/>
      <c r="BO925" s="67"/>
      <c r="BP925" s="48"/>
      <c r="BQ925" s="368" t="s">
        <v>1405</v>
      </c>
      <c r="BR925" s="380" t="s">
        <v>712</v>
      </c>
      <c r="BS925" s="381" t="s">
        <v>51</v>
      </c>
      <c r="BT925" s="382" t="s">
        <v>707</v>
      </c>
      <c r="BU925" s="383" t="s">
        <v>707</v>
      </c>
      <c r="BV925" s="384" t="s">
        <v>1581</v>
      </c>
      <c r="BW925" s="384">
        <v>60220</v>
      </c>
      <c r="BX925" s="385"/>
      <c r="BZ925" s="475">
        <v>592</v>
      </c>
      <c r="CA925" s="320" t="b">
        <f>EXACT(A925,CH925)</f>
        <v>1</v>
      </c>
      <c r="CB925" s="318" t="b">
        <f>EXACT(D925,CF925)</f>
        <v>1</v>
      </c>
      <c r="CC925" s="318" t="b">
        <f>EXACT(E925,CG925)</f>
        <v>1</v>
      </c>
      <c r="CD925" s="502">
        <f>+S924-BC924</f>
        <v>0</v>
      </c>
      <c r="CE925" s="17" t="s">
        <v>686</v>
      </c>
      <c r="CF925" s="17" t="s">
        <v>176</v>
      </c>
      <c r="CG925" s="103" t="s">
        <v>177</v>
      </c>
      <c r="CH925" s="275">
        <v>3600900117906</v>
      </c>
    </row>
    <row r="926" spans="1:93">
      <c r="A926" s="452" t="s">
        <v>5027</v>
      </c>
      <c r="B926" s="83" t="s">
        <v>709</v>
      </c>
      <c r="C926" s="129" t="s">
        <v>672</v>
      </c>
      <c r="D926" s="158" t="s">
        <v>1374</v>
      </c>
      <c r="E926" s="92" t="s">
        <v>3388</v>
      </c>
      <c r="F926" s="452" t="s">
        <v>5027</v>
      </c>
      <c r="G926" s="59" t="s">
        <v>1580</v>
      </c>
      <c r="H926" s="449" t="s">
        <v>3482</v>
      </c>
      <c r="I926" s="234">
        <v>46608</v>
      </c>
      <c r="J926" s="234">
        <v>0</v>
      </c>
      <c r="K926" s="234">
        <v>47.7</v>
      </c>
      <c r="L926" s="234">
        <v>0</v>
      </c>
      <c r="M926" s="85">
        <v>0</v>
      </c>
      <c r="N926" s="85">
        <v>0</v>
      </c>
      <c r="O926" s="234">
        <v>0</v>
      </c>
      <c r="P926" s="234">
        <v>957.23</v>
      </c>
      <c r="Q926" s="234">
        <v>0</v>
      </c>
      <c r="R926" s="234">
        <v>3867</v>
      </c>
      <c r="S926" s="234">
        <v>41831.47</v>
      </c>
      <c r="T926" s="227" t="s">
        <v>1581</v>
      </c>
      <c r="U926" s="496">
        <v>659</v>
      </c>
      <c r="V926" s="129" t="s">
        <v>672</v>
      </c>
      <c r="W926" s="158" t="s">
        <v>1374</v>
      </c>
      <c r="X926" s="92" t="s">
        <v>3388</v>
      </c>
      <c r="Y926" s="262">
        <v>3600900121148</v>
      </c>
      <c r="Z926" s="228" t="s">
        <v>1581</v>
      </c>
      <c r="AA926" s="266">
        <v>4824.2299999999996</v>
      </c>
      <c r="AB926" s="55">
        <v>2580</v>
      </c>
      <c r="AC926" s="56"/>
      <c r="AD926" s="175">
        <v>863</v>
      </c>
      <c r="AE926" s="175">
        <v>424</v>
      </c>
      <c r="AF926" s="55"/>
      <c r="AG926" s="55"/>
      <c r="AH926" s="55"/>
      <c r="AI926" s="55"/>
      <c r="AJ926" s="55"/>
      <c r="AK926" s="55"/>
      <c r="AL926" s="55"/>
      <c r="AM926" s="65"/>
      <c r="AN926" s="65"/>
      <c r="AO926" s="65"/>
      <c r="AP926" s="65"/>
      <c r="AQ926" s="66"/>
      <c r="AR926" s="66"/>
      <c r="AS926" s="65"/>
      <c r="AT926" s="65"/>
      <c r="AU926" s="65"/>
      <c r="AV926" s="148"/>
      <c r="AW926" s="65"/>
      <c r="AX926" s="65">
        <v>0</v>
      </c>
      <c r="AY926" s="66"/>
      <c r="AZ926" s="66">
        <v>957.23</v>
      </c>
      <c r="BA926" s="74">
        <v>0</v>
      </c>
      <c r="BB926" s="66">
        <v>46655.7</v>
      </c>
      <c r="BC926" s="66">
        <v>41831.47</v>
      </c>
      <c r="BD926" s="252"/>
      <c r="BE926" s="170">
        <v>660</v>
      </c>
      <c r="BF926" s="101" t="s">
        <v>3563</v>
      </c>
      <c r="BG926" s="158" t="s">
        <v>1374</v>
      </c>
      <c r="BH926" s="92" t="s">
        <v>3388</v>
      </c>
      <c r="BI926" s="169">
        <v>2580</v>
      </c>
      <c r="BJ926" s="124">
        <v>2580</v>
      </c>
      <c r="BK926" s="124">
        <v>0</v>
      </c>
      <c r="BL926" s="158"/>
      <c r="BM926" s="48"/>
      <c r="BN926" s="67"/>
      <c r="BO926" s="67"/>
      <c r="BP926" s="59"/>
      <c r="BQ926" s="370">
        <v>323</v>
      </c>
      <c r="BR926" s="387">
        <v>8</v>
      </c>
      <c r="BS926" s="381" t="s">
        <v>709</v>
      </c>
      <c r="BT926" s="388" t="s">
        <v>707</v>
      </c>
      <c r="BU926" s="388" t="s">
        <v>707</v>
      </c>
      <c r="BV926" s="388" t="s">
        <v>1581</v>
      </c>
      <c r="BW926" s="389">
        <v>60220</v>
      </c>
      <c r="BX926" s="389" t="s">
        <v>3610</v>
      </c>
      <c r="BY926" s="51"/>
      <c r="BZ926" s="475">
        <v>1164</v>
      </c>
      <c r="CA926" s="320" t="b">
        <f>EXACT(A926,CH926)</f>
        <v>1</v>
      </c>
      <c r="CB926" s="318" t="b">
        <f>EXACT(D926,CF926)</f>
        <v>1</v>
      </c>
      <c r="CC926" s="318" t="b">
        <f>EXACT(E926,CG926)</f>
        <v>1</v>
      </c>
      <c r="CD926" s="502">
        <f>+S925-BC925</f>
        <v>0</v>
      </c>
      <c r="CE926" s="17" t="s">
        <v>672</v>
      </c>
      <c r="CF926" s="94" t="s">
        <v>1374</v>
      </c>
      <c r="CG926" s="99" t="s">
        <v>3388</v>
      </c>
      <c r="CH926" s="311">
        <v>3600900121148</v>
      </c>
      <c r="CM926" s="273"/>
    </row>
    <row r="927" spans="1:93">
      <c r="A927" s="452" t="s">
        <v>7411</v>
      </c>
      <c r="B927" s="83" t="s">
        <v>709</v>
      </c>
      <c r="C927" s="237" t="s">
        <v>686</v>
      </c>
      <c r="D927" s="86" t="s">
        <v>6675</v>
      </c>
      <c r="E927" s="92" t="s">
        <v>6676</v>
      </c>
      <c r="F927" s="452" t="s">
        <v>7411</v>
      </c>
      <c r="G927" s="59" t="s">
        <v>1580</v>
      </c>
      <c r="H927" s="449" t="s">
        <v>6681</v>
      </c>
      <c r="I927" s="244">
        <v>34802.199999999997</v>
      </c>
      <c r="J927" s="310">
        <v>0</v>
      </c>
      <c r="K927" s="81">
        <v>0</v>
      </c>
      <c r="L927" s="81">
        <v>0</v>
      </c>
      <c r="M927" s="85">
        <v>0</v>
      </c>
      <c r="N927" s="81">
        <v>0</v>
      </c>
      <c r="O927" s="81">
        <v>0</v>
      </c>
      <c r="P927" s="85">
        <v>166.01</v>
      </c>
      <c r="Q927" s="81">
        <v>0</v>
      </c>
      <c r="R927" s="85">
        <v>26203</v>
      </c>
      <c r="S927" s="81">
        <v>8433.1899999999987</v>
      </c>
      <c r="T927" s="227" t="s">
        <v>1581</v>
      </c>
      <c r="U927" s="496">
        <v>216</v>
      </c>
      <c r="V927" s="237" t="s">
        <v>686</v>
      </c>
      <c r="W927" s="86" t="s">
        <v>6675</v>
      </c>
      <c r="X927" s="92" t="s">
        <v>6676</v>
      </c>
      <c r="Y927" s="262">
        <v>3600900126441</v>
      </c>
      <c r="Z927" s="228" t="s">
        <v>1581</v>
      </c>
      <c r="AA927" s="54">
        <v>26369.01</v>
      </c>
      <c r="AB927" s="55">
        <v>25340</v>
      </c>
      <c r="AC927" s="56"/>
      <c r="AD927" s="175">
        <v>863</v>
      </c>
      <c r="AE927" s="175"/>
      <c r="AF927" s="55"/>
      <c r="AG927" s="55"/>
      <c r="AH927" s="55"/>
      <c r="AI927" s="55"/>
      <c r="AJ927" s="55"/>
      <c r="AK927" s="55"/>
      <c r="AL927" s="55"/>
      <c r="AM927" s="57"/>
      <c r="AN927" s="57"/>
      <c r="AO927" s="57"/>
      <c r="AP927" s="57"/>
      <c r="AQ927" s="58"/>
      <c r="AR927" s="58"/>
      <c r="AS927" s="57"/>
      <c r="AT927" s="57"/>
      <c r="AU927" s="57"/>
      <c r="AV927" s="147"/>
      <c r="AW927" s="57"/>
      <c r="AX927" s="57">
        <v>0</v>
      </c>
      <c r="AY927" s="58"/>
      <c r="AZ927" s="58">
        <v>166.01</v>
      </c>
      <c r="BA927" s="74">
        <v>0</v>
      </c>
      <c r="BB927" s="58">
        <v>34802.199999999997</v>
      </c>
      <c r="BC927" s="58">
        <v>8433.1899999999987</v>
      </c>
      <c r="BD927" s="252"/>
      <c r="BE927" s="170">
        <v>217</v>
      </c>
      <c r="BF927" s="101" t="s">
        <v>7010</v>
      </c>
      <c r="BG927" s="158" t="s">
        <v>6675</v>
      </c>
      <c r="BH927" s="92" t="s">
        <v>6676</v>
      </c>
      <c r="BI927" s="124">
        <v>25340</v>
      </c>
      <c r="BJ927" s="124">
        <v>25340</v>
      </c>
      <c r="BK927" s="124">
        <v>0</v>
      </c>
      <c r="BL927" s="158"/>
      <c r="BM927" s="59"/>
      <c r="BN927" s="60"/>
      <c r="BO927" s="60"/>
      <c r="BP927" s="48"/>
      <c r="BQ927" s="368" t="s">
        <v>6699</v>
      </c>
      <c r="BR927" s="380" t="s">
        <v>718</v>
      </c>
      <c r="BS927" s="381" t="s">
        <v>709</v>
      </c>
      <c r="BT927" s="382" t="s">
        <v>707</v>
      </c>
      <c r="BU927" s="383" t="s">
        <v>707</v>
      </c>
      <c r="BV927" s="384" t="s">
        <v>1581</v>
      </c>
      <c r="BW927" s="384">
        <v>60220</v>
      </c>
      <c r="BX927" s="385" t="s">
        <v>6700</v>
      </c>
      <c r="BY927" s="76"/>
      <c r="BZ927" s="495">
        <v>991</v>
      </c>
      <c r="CA927" s="320" t="b">
        <f>EXACT(A927,CH927)</f>
        <v>1</v>
      </c>
      <c r="CB927" s="318" t="b">
        <f>EXACT(D927,CF927)</f>
        <v>1</v>
      </c>
      <c r="CC927" s="318" t="b">
        <f>EXACT(E927,CG927)</f>
        <v>1</v>
      </c>
      <c r="CD927" s="502">
        <f>+S926-BC926</f>
        <v>0</v>
      </c>
      <c r="CE927" s="17" t="s">
        <v>686</v>
      </c>
      <c r="CF927" s="94" t="s">
        <v>6675</v>
      </c>
      <c r="CG927" s="99" t="s">
        <v>6676</v>
      </c>
      <c r="CH927" s="311">
        <v>3600900126441</v>
      </c>
      <c r="CI927" s="51"/>
      <c r="CM927" s="273"/>
    </row>
    <row r="928" spans="1:93">
      <c r="A928" s="451" t="s">
        <v>5451</v>
      </c>
      <c r="B928" s="83" t="s">
        <v>709</v>
      </c>
      <c r="C928" s="129" t="s">
        <v>672</v>
      </c>
      <c r="D928" s="158" t="s">
        <v>181</v>
      </c>
      <c r="E928" s="92" t="s">
        <v>5450</v>
      </c>
      <c r="F928" s="451" t="s">
        <v>5451</v>
      </c>
      <c r="G928" s="59" t="s">
        <v>1580</v>
      </c>
      <c r="H928" s="449" t="s">
        <v>7956</v>
      </c>
      <c r="I928" s="234">
        <v>36570.800000000003</v>
      </c>
      <c r="J928" s="234">
        <v>0</v>
      </c>
      <c r="K928" s="234">
        <v>0</v>
      </c>
      <c r="L928" s="234">
        <v>0</v>
      </c>
      <c r="M928" s="85">
        <v>0</v>
      </c>
      <c r="N928" s="85">
        <v>0</v>
      </c>
      <c r="O928" s="234">
        <v>0</v>
      </c>
      <c r="P928" s="234">
        <v>286.87</v>
      </c>
      <c r="Q928" s="234">
        <v>0</v>
      </c>
      <c r="R928" s="234">
        <v>21522</v>
      </c>
      <c r="S928" s="234">
        <v>9961.9300000000039</v>
      </c>
      <c r="T928" s="227" t="s">
        <v>1581</v>
      </c>
      <c r="U928" s="496">
        <v>1012</v>
      </c>
      <c r="V928" s="129" t="s">
        <v>672</v>
      </c>
      <c r="W928" s="158" t="s">
        <v>181</v>
      </c>
      <c r="X928" s="92" t="s">
        <v>5450</v>
      </c>
      <c r="Y928" s="262">
        <v>3600900128690</v>
      </c>
      <c r="Z928" s="228" t="s">
        <v>1581</v>
      </c>
      <c r="AA928" s="266">
        <v>26608.87</v>
      </c>
      <c r="AB928" s="66">
        <v>19300</v>
      </c>
      <c r="AC928" s="65"/>
      <c r="AD928" s="266">
        <v>863</v>
      </c>
      <c r="AE928" s="266"/>
      <c r="AF928" s="65">
        <v>265</v>
      </c>
      <c r="AG928" s="65"/>
      <c r="AH928" s="65"/>
      <c r="AI928" s="65"/>
      <c r="AJ928" s="65"/>
      <c r="AK928" s="65"/>
      <c r="AL928" s="65"/>
      <c r="AM928" s="65"/>
      <c r="AN928" s="65"/>
      <c r="AO928" s="65">
        <v>1094</v>
      </c>
      <c r="AP928" s="65"/>
      <c r="AQ928" s="65"/>
      <c r="AR928" s="65"/>
      <c r="AS928" s="65"/>
      <c r="AT928" s="65"/>
      <c r="AU928" s="65"/>
      <c r="AV928" s="148"/>
      <c r="AW928" s="65"/>
      <c r="AX928" s="65">
        <v>4800</v>
      </c>
      <c r="AY928" s="65"/>
      <c r="AZ928" s="65">
        <v>286.87</v>
      </c>
      <c r="BA928" s="57">
        <v>0</v>
      </c>
      <c r="BB928" s="65">
        <v>36570.800000000003</v>
      </c>
      <c r="BC928" s="65">
        <v>9961.9300000000039</v>
      </c>
      <c r="BD928" s="252"/>
      <c r="BE928" s="170">
        <v>1013</v>
      </c>
      <c r="BF928" s="282" t="s">
        <v>5632</v>
      </c>
      <c r="BG928" s="158" t="s">
        <v>181</v>
      </c>
      <c r="BH928" s="92" t="s">
        <v>5450</v>
      </c>
      <c r="BI928" s="171">
        <v>19300</v>
      </c>
      <c r="BJ928" s="172">
        <v>19300</v>
      </c>
      <c r="BK928" s="171">
        <v>0</v>
      </c>
      <c r="BL928" s="158"/>
      <c r="BM928" s="48" t="s">
        <v>792</v>
      </c>
      <c r="BN928" s="67"/>
      <c r="BO928" s="67"/>
      <c r="BP928" s="59"/>
      <c r="BQ928" s="370" t="s">
        <v>5815</v>
      </c>
      <c r="BR928" s="387" t="s">
        <v>718</v>
      </c>
      <c r="BS928" s="381" t="s">
        <v>51</v>
      </c>
      <c r="BT928" s="388" t="s">
        <v>707</v>
      </c>
      <c r="BU928" s="388" t="s">
        <v>707</v>
      </c>
      <c r="BV928" s="388" t="s">
        <v>1581</v>
      </c>
      <c r="BW928" s="389">
        <v>60220</v>
      </c>
      <c r="BX928" s="385" t="s">
        <v>5816</v>
      </c>
      <c r="BY928" s="51"/>
      <c r="BZ928" s="475">
        <v>660</v>
      </c>
      <c r="CA928" s="320" t="b">
        <f>EXACT(A928,CH928)</f>
        <v>1</v>
      </c>
      <c r="CB928" s="318" t="b">
        <f>EXACT(D928,CF928)</f>
        <v>1</v>
      </c>
      <c r="CC928" s="318" t="b">
        <f>EXACT(E928,CG928)</f>
        <v>1</v>
      </c>
      <c r="CD928" s="502">
        <f>+S927-BC927</f>
        <v>0</v>
      </c>
      <c r="CE928" s="17" t="s">
        <v>672</v>
      </c>
      <c r="CF928" s="157" t="s">
        <v>181</v>
      </c>
      <c r="CG928" s="99" t="s">
        <v>5450</v>
      </c>
      <c r="CH928" s="311">
        <v>3600900128690</v>
      </c>
      <c r="CM928" s="273"/>
      <c r="CO928" s="158"/>
    </row>
    <row r="929" spans="1:93">
      <c r="A929" s="452" t="s">
        <v>4938</v>
      </c>
      <c r="B929" s="83" t="s">
        <v>709</v>
      </c>
      <c r="C929" s="129" t="s">
        <v>672</v>
      </c>
      <c r="D929" s="158" t="s">
        <v>253</v>
      </c>
      <c r="E929" s="92" t="s">
        <v>254</v>
      </c>
      <c r="F929" s="452" t="s">
        <v>4938</v>
      </c>
      <c r="G929" s="59" t="s">
        <v>1580</v>
      </c>
      <c r="H929" s="449" t="s">
        <v>1819</v>
      </c>
      <c r="I929" s="234">
        <v>10278</v>
      </c>
      <c r="J929" s="234">
        <v>0</v>
      </c>
      <c r="K929" s="234">
        <v>166.95</v>
      </c>
      <c r="L929" s="234">
        <v>0</v>
      </c>
      <c r="M929" s="85">
        <v>3731</v>
      </c>
      <c r="N929" s="85">
        <v>0</v>
      </c>
      <c r="O929" s="234">
        <v>0</v>
      </c>
      <c r="P929" s="234">
        <v>0</v>
      </c>
      <c r="Q929" s="234">
        <v>0</v>
      </c>
      <c r="R929" s="234">
        <v>9880.41</v>
      </c>
      <c r="S929" s="234">
        <v>3102.130000000001</v>
      </c>
      <c r="T929" s="227" t="s">
        <v>1581</v>
      </c>
      <c r="U929" s="496">
        <v>498</v>
      </c>
      <c r="V929" s="129" t="s">
        <v>672</v>
      </c>
      <c r="W929" s="158" t="s">
        <v>253</v>
      </c>
      <c r="X929" s="92" t="s">
        <v>254</v>
      </c>
      <c r="Y929" s="262">
        <v>3600900135548</v>
      </c>
      <c r="Z929" s="228" t="s">
        <v>1581</v>
      </c>
      <c r="AA929" s="266">
        <v>11073.82</v>
      </c>
      <c r="AB929" s="66">
        <v>8880.41</v>
      </c>
      <c r="AC929" s="65"/>
      <c r="AD929" s="266"/>
      <c r="AE929" s="266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>
        <v>1000</v>
      </c>
      <c r="AP929" s="65"/>
      <c r="AQ929" s="66"/>
      <c r="AR929" s="66"/>
      <c r="AS929" s="65"/>
      <c r="AT929" s="65"/>
      <c r="AU929" s="65"/>
      <c r="AV929" s="148"/>
      <c r="AW929" s="65"/>
      <c r="AX929" s="65">
        <v>1193.4100000000001</v>
      </c>
      <c r="AY929" s="66"/>
      <c r="AZ929" s="66">
        <v>0</v>
      </c>
      <c r="BA929" s="74">
        <v>0</v>
      </c>
      <c r="BB929" s="66">
        <v>14175.95</v>
      </c>
      <c r="BC929" s="66">
        <v>3102.130000000001</v>
      </c>
      <c r="BD929" s="252"/>
      <c r="BE929" s="170">
        <v>499</v>
      </c>
      <c r="BF929" s="101" t="s">
        <v>2199</v>
      </c>
      <c r="BG929" s="158" t="s">
        <v>253</v>
      </c>
      <c r="BH929" s="92" t="s">
        <v>254</v>
      </c>
      <c r="BI929" s="169">
        <v>8880.41</v>
      </c>
      <c r="BJ929" s="124">
        <v>8880.41</v>
      </c>
      <c r="BK929" s="124">
        <v>0</v>
      </c>
      <c r="BL929" s="158"/>
      <c r="BM929" s="48"/>
      <c r="BN929" s="67"/>
      <c r="BO929" s="67"/>
      <c r="BP929" s="59"/>
      <c r="BQ929" s="369" t="s">
        <v>260</v>
      </c>
      <c r="BR929" s="380" t="s">
        <v>718</v>
      </c>
      <c r="BS929" s="381" t="s">
        <v>51</v>
      </c>
      <c r="BT929" s="383" t="s">
        <v>707</v>
      </c>
      <c r="BU929" s="383" t="s">
        <v>707</v>
      </c>
      <c r="BV929" s="383" t="s">
        <v>1581</v>
      </c>
      <c r="BW929" s="383">
        <v>60220</v>
      </c>
      <c r="BX929" s="385"/>
      <c r="BZ929" s="495">
        <v>217</v>
      </c>
      <c r="CA929" s="320" t="b">
        <f>EXACT(A929,CH929)</f>
        <v>1</v>
      </c>
      <c r="CB929" s="318" t="b">
        <f>EXACT(D929,CF929)</f>
        <v>1</v>
      </c>
      <c r="CC929" s="318" t="b">
        <f>EXACT(E929,CG929)</f>
        <v>1</v>
      </c>
      <c r="CD929" s="502">
        <f>+S928-BC928</f>
        <v>0</v>
      </c>
      <c r="CE929" s="17" t="s">
        <v>672</v>
      </c>
      <c r="CF929" s="94" t="s">
        <v>253</v>
      </c>
      <c r="CG929" s="99" t="s">
        <v>254</v>
      </c>
      <c r="CH929" s="311">
        <v>3600900135548</v>
      </c>
      <c r="CM929" s="273"/>
      <c r="CO929" s="157"/>
    </row>
    <row r="930" spans="1:93">
      <c r="A930" s="452" t="s">
        <v>7819</v>
      </c>
      <c r="B930" s="83" t="s">
        <v>709</v>
      </c>
      <c r="C930" s="237" t="s">
        <v>686</v>
      </c>
      <c r="D930" s="86" t="s">
        <v>7705</v>
      </c>
      <c r="E930" s="92" t="s">
        <v>87</v>
      </c>
      <c r="F930" s="452" t="s">
        <v>7819</v>
      </c>
      <c r="G930" s="59" t="s">
        <v>1580</v>
      </c>
      <c r="H930" s="449" t="s">
        <v>7934</v>
      </c>
      <c r="I930" s="244">
        <v>46411.199999999997</v>
      </c>
      <c r="J930" s="310">
        <v>0</v>
      </c>
      <c r="K930" s="81">
        <v>0</v>
      </c>
      <c r="L930" s="81">
        <v>0</v>
      </c>
      <c r="M930" s="85">
        <v>0</v>
      </c>
      <c r="N930" s="81">
        <v>0</v>
      </c>
      <c r="O930" s="81">
        <v>0</v>
      </c>
      <c r="P930" s="85">
        <v>1432.78</v>
      </c>
      <c r="Q930" s="81">
        <v>0</v>
      </c>
      <c r="R930" s="85">
        <v>32299.4</v>
      </c>
      <c r="S930" s="81">
        <v>10046.829999999994</v>
      </c>
      <c r="T930" s="227" t="s">
        <v>1581</v>
      </c>
      <c r="U930" s="496">
        <v>780</v>
      </c>
      <c r="V930" s="237" t="s">
        <v>686</v>
      </c>
      <c r="W930" s="86" t="s">
        <v>7705</v>
      </c>
      <c r="X930" s="92" t="s">
        <v>87</v>
      </c>
      <c r="Y930" s="262" t="s">
        <v>7819</v>
      </c>
      <c r="Z930" s="228" t="s">
        <v>1581</v>
      </c>
      <c r="AA930" s="54">
        <v>36364.370000000003</v>
      </c>
      <c r="AB930" s="55">
        <v>29165</v>
      </c>
      <c r="AC930" s="56"/>
      <c r="AD930" s="175">
        <v>863</v>
      </c>
      <c r="AE930" s="175">
        <v>424</v>
      </c>
      <c r="AF930" s="55">
        <v>1847.4</v>
      </c>
      <c r="AG930" s="55"/>
      <c r="AH930" s="55"/>
      <c r="AI930" s="55"/>
      <c r="AJ930" s="55"/>
      <c r="AK930" s="55"/>
      <c r="AL930" s="55"/>
      <c r="AM930" s="57"/>
      <c r="AN930" s="57"/>
      <c r="AO930" s="57"/>
      <c r="AP930" s="57"/>
      <c r="AQ930" s="58"/>
      <c r="AR930" s="57"/>
      <c r="AS930" s="57"/>
      <c r="AT930" s="57"/>
      <c r="AU930" s="57"/>
      <c r="AV930" s="147"/>
      <c r="AW930" s="57"/>
      <c r="AX930" s="57">
        <v>2632.19</v>
      </c>
      <c r="AY930" s="58"/>
      <c r="AZ930" s="58">
        <v>1432.78</v>
      </c>
      <c r="BA930" s="74">
        <v>0</v>
      </c>
      <c r="BB930" s="58">
        <v>46411.199999999997</v>
      </c>
      <c r="BC930" s="58">
        <v>10046.829999999994</v>
      </c>
      <c r="BD930" s="252"/>
      <c r="BE930" s="170">
        <v>781</v>
      </c>
      <c r="BF930" s="101" t="s">
        <v>8331</v>
      </c>
      <c r="BG930" s="158" t="s">
        <v>7705</v>
      </c>
      <c r="BH930" s="92" t="s">
        <v>87</v>
      </c>
      <c r="BI930" s="124">
        <v>29165</v>
      </c>
      <c r="BJ930" s="124">
        <v>29165</v>
      </c>
      <c r="BK930" s="124">
        <v>0</v>
      </c>
      <c r="BL930" s="158"/>
      <c r="BM930" s="59"/>
      <c r="BN930" s="60"/>
      <c r="BO930" s="60"/>
      <c r="BP930" s="48"/>
      <c r="BQ930" s="368">
        <v>604</v>
      </c>
      <c r="BR930" s="380">
        <v>5</v>
      </c>
      <c r="BS930" s="381" t="s">
        <v>709</v>
      </c>
      <c r="BT930" s="383" t="s">
        <v>707</v>
      </c>
      <c r="BU930" s="383" t="s">
        <v>707</v>
      </c>
      <c r="BV930" s="383" t="s">
        <v>1581</v>
      </c>
      <c r="BW930" s="383">
        <v>60220</v>
      </c>
      <c r="BX930" s="385"/>
      <c r="BZ930" s="475">
        <v>1012</v>
      </c>
      <c r="CA930" s="320" t="b">
        <f>EXACT(A930,CH930)</f>
        <v>1</v>
      </c>
      <c r="CB930" s="318" t="b">
        <f>EXACT(D930,CF930)</f>
        <v>1</v>
      </c>
      <c r="CC930" s="318" t="b">
        <f>EXACT(E930,CG930)</f>
        <v>1</v>
      </c>
      <c r="CD930" s="502">
        <f>+S929-BC929</f>
        <v>0</v>
      </c>
      <c r="CE930" s="17" t="s">
        <v>686</v>
      </c>
      <c r="CF930" s="17" t="s">
        <v>7705</v>
      </c>
      <c r="CG930" s="103" t="s">
        <v>87</v>
      </c>
      <c r="CH930" s="275" t="s">
        <v>7819</v>
      </c>
      <c r="CM930" s="273"/>
      <c r="CO930" s="158"/>
    </row>
    <row r="931" spans="1:93">
      <c r="A931" s="452" t="s">
        <v>4888</v>
      </c>
      <c r="B931" s="83" t="s">
        <v>709</v>
      </c>
      <c r="C931" s="237" t="s">
        <v>672</v>
      </c>
      <c r="D931" s="86" t="s">
        <v>415</v>
      </c>
      <c r="E931" s="92" t="s">
        <v>174</v>
      </c>
      <c r="F931" s="452" t="s">
        <v>4888</v>
      </c>
      <c r="G931" s="59" t="s">
        <v>1580</v>
      </c>
      <c r="H931" s="449" t="s">
        <v>1804</v>
      </c>
      <c r="I931" s="244">
        <v>17640</v>
      </c>
      <c r="J931" s="310">
        <v>0</v>
      </c>
      <c r="K931" s="81">
        <v>83.48</v>
      </c>
      <c r="L931" s="81">
        <v>0</v>
      </c>
      <c r="M931" s="85">
        <v>1622</v>
      </c>
      <c r="N931" s="81">
        <v>0</v>
      </c>
      <c r="O931" s="81">
        <v>0</v>
      </c>
      <c r="P931" s="85">
        <v>0</v>
      </c>
      <c r="Q931" s="81">
        <v>0</v>
      </c>
      <c r="R931" s="85">
        <v>11480.98</v>
      </c>
      <c r="S931" s="81">
        <v>6198.24</v>
      </c>
      <c r="T931" s="227" t="s">
        <v>1581</v>
      </c>
      <c r="U931" s="496">
        <v>416</v>
      </c>
      <c r="V931" s="237" t="s">
        <v>672</v>
      </c>
      <c r="W931" s="86" t="s">
        <v>415</v>
      </c>
      <c r="X931" s="92" t="s">
        <v>174</v>
      </c>
      <c r="Y931" s="262">
        <v>3600900144300</v>
      </c>
      <c r="Z931" s="228" t="s">
        <v>1581</v>
      </c>
      <c r="AA931" s="54">
        <v>13147.24</v>
      </c>
      <c r="AB931" s="55">
        <v>10617.98</v>
      </c>
      <c r="AC931" s="56"/>
      <c r="AD931" s="175">
        <v>863</v>
      </c>
      <c r="AE931" s="175"/>
      <c r="AF931" s="55"/>
      <c r="AG931" s="55"/>
      <c r="AH931" s="55"/>
      <c r="AI931" s="55"/>
      <c r="AJ931" s="55"/>
      <c r="AK931" s="55"/>
      <c r="AL931" s="55">
        <v>0</v>
      </c>
      <c r="AM931" s="57"/>
      <c r="AN931" s="57"/>
      <c r="AO931" s="57">
        <v>0</v>
      </c>
      <c r="AP931" s="57">
        <v>0</v>
      </c>
      <c r="AQ931" s="58"/>
      <c r="AR931" s="58"/>
      <c r="AS931" s="57"/>
      <c r="AT931" s="57"/>
      <c r="AU931" s="57"/>
      <c r="AV931" s="147"/>
      <c r="AW931" s="57"/>
      <c r="AX931" s="57">
        <v>1666.26</v>
      </c>
      <c r="AY931" s="58"/>
      <c r="AZ931" s="58">
        <v>0</v>
      </c>
      <c r="BA931" s="74">
        <v>0</v>
      </c>
      <c r="BB931" s="58">
        <v>19345.48</v>
      </c>
      <c r="BC931" s="58">
        <v>6198.24</v>
      </c>
      <c r="BD931" s="252"/>
      <c r="BE931" s="170">
        <v>417</v>
      </c>
      <c r="BF931" s="101" t="s">
        <v>550</v>
      </c>
      <c r="BG931" s="158" t="s">
        <v>415</v>
      </c>
      <c r="BH931" s="92" t="s">
        <v>174</v>
      </c>
      <c r="BI931" s="58">
        <v>10617.98</v>
      </c>
      <c r="BJ931" s="58">
        <v>10617.98</v>
      </c>
      <c r="BK931" s="58">
        <v>0</v>
      </c>
      <c r="BL931" s="158"/>
      <c r="BM931" s="59"/>
      <c r="BN931" s="60"/>
      <c r="BO931" s="60"/>
      <c r="BP931" s="48"/>
      <c r="BQ931" s="368">
        <v>53</v>
      </c>
      <c r="BR931" s="380">
        <v>2</v>
      </c>
      <c r="BS931" s="381"/>
      <c r="BT931" s="382" t="s">
        <v>3758</v>
      </c>
      <c r="BU931" s="383" t="s">
        <v>707</v>
      </c>
      <c r="BV931" s="384" t="s">
        <v>1581</v>
      </c>
      <c r="BW931" s="384">
        <v>60220</v>
      </c>
      <c r="BX931" s="385" t="s">
        <v>3757</v>
      </c>
      <c r="BZ931" s="495">
        <v>499</v>
      </c>
      <c r="CA931" s="320" t="b">
        <f>EXACT(A931,CH931)</f>
        <v>1</v>
      </c>
      <c r="CB931" s="318" t="b">
        <f>EXACT(D931,CF931)</f>
        <v>1</v>
      </c>
      <c r="CC931" s="318" t="b">
        <f>EXACT(E931,CG931)</f>
        <v>1</v>
      </c>
      <c r="CD931" s="502">
        <f>+S930-BC930</f>
        <v>0</v>
      </c>
      <c r="CE931" s="51" t="s">
        <v>672</v>
      </c>
      <c r="CF931" s="17" t="s">
        <v>415</v>
      </c>
      <c r="CG931" s="103" t="s">
        <v>174</v>
      </c>
      <c r="CH931" s="275">
        <v>3600900144300</v>
      </c>
      <c r="CI931" s="51"/>
      <c r="CM931" s="273"/>
      <c r="CO931" s="157"/>
    </row>
    <row r="932" spans="1:93">
      <c r="A932" s="451" t="s">
        <v>5247</v>
      </c>
      <c r="B932" s="83" t="s">
        <v>709</v>
      </c>
      <c r="C932" s="158" t="s">
        <v>686</v>
      </c>
      <c r="D932" s="158" t="s">
        <v>5245</v>
      </c>
      <c r="E932" s="92" t="s">
        <v>5246</v>
      </c>
      <c r="F932" s="451" t="s">
        <v>5247</v>
      </c>
      <c r="G932" s="59" t="s">
        <v>1580</v>
      </c>
      <c r="H932" s="449" t="s">
        <v>5248</v>
      </c>
      <c r="I932" s="234">
        <v>33483.1</v>
      </c>
      <c r="J932" s="234">
        <v>0</v>
      </c>
      <c r="K932" s="234">
        <v>0</v>
      </c>
      <c r="L932" s="234">
        <v>0</v>
      </c>
      <c r="M932" s="85">
        <v>0</v>
      </c>
      <c r="N932" s="85">
        <v>0</v>
      </c>
      <c r="O932" s="234">
        <v>0</v>
      </c>
      <c r="P932" s="234">
        <v>382.48</v>
      </c>
      <c r="Q932" s="234">
        <v>0</v>
      </c>
      <c r="R932" s="234">
        <v>863</v>
      </c>
      <c r="S932" s="234">
        <v>28634.879999999997</v>
      </c>
      <c r="T932" s="227" t="s">
        <v>1581</v>
      </c>
      <c r="U932" s="496">
        <v>335</v>
      </c>
      <c r="V932" s="158" t="s">
        <v>686</v>
      </c>
      <c r="W932" s="158" t="s">
        <v>5245</v>
      </c>
      <c r="X932" s="92" t="s">
        <v>5246</v>
      </c>
      <c r="Y932" s="262">
        <v>3600900145161</v>
      </c>
      <c r="Z932" s="228" t="s">
        <v>1581</v>
      </c>
      <c r="AA932" s="266">
        <v>4848.2199999999993</v>
      </c>
      <c r="AB932" s="66">
        <v>0</v>
      </c>
      <c r="AC932" s="65"/>
      <c r="AD932" s="266">
        <v>863</v>
      </c>
      <c r="AE932" s="266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148"/>
      <c r="AW932" s="65"/>
      <c r="AX932" s="65">
        <v>3602.74</v>
      </c>
      <c r="AY932" s="66"/>
      <c r="AZ932" s="66">
        <v>382.48</v>
      </c>
      <c r="BA932" s="74">
        <v>0</v>
      </c>
      <c r="BB932" s="66">
        <v>33483.1</v>
      </c>
      <c r="BC932" s="66">
        <v>28634.879999999997</v>
      </c>
      <c r="BD932" s="252"/>
      <c r="BE932" s="170">
        <v>336</v>
      </c>
      <c r="BF932" s="101" t="s">
        <v>5568</v>
      </c>
      <c r="BG932" s="158" t="s">
        <v>5245</v>
      </c>
      <c r="BH932" s="92" t="s">
        <v>5246</v>
      </c>
      <c r="BI932" s="169">
        <v>0</v>
      </c>
      <c r="BJ932" s="124">
        <v>0</v>
      </c>
      <c r="BK932" s="124">
        <v>0</v>
      </c>
      <c r="BL932" s="158"/>
      <c r="BM932" s="48"/>
      <c r="BN932" s="67"/>
      <c r="BO932" s="67"/>
      <c r="BP932" s="59"/>
      <c r="BQ932" s="369">
        <v>41</v>
      </c>
      <c r="BR932" s="380" t="s">
        <v>709</v>
      </c>
      <c r="BS932" s="381" t="s">
        <v>5705</v>
      </c>
      <c r="BT932" s="383" t="s">
        <v>5706</v>
      </c>
      <c r="BU932" s="383" t="s">
        <v>5707</v>
      </c>
      <c r="BV932" s="383" t="s">
        <v>5708</v>
      </c>
      <c r="BW932" s="383">
        <v>64110</v>
      </c>
      <c r="BX932" s="385" t="s">
        <v>5709</v>
      </c>
      <c r="BZ932" s="475">
        <v>780</v>
      </c>
      <c r="CA932" s="320" t="b">
        <f>EXACT(A932,CH932)</f>
        <v>1</v>
      </c>
      <c r="CB932" s="318" t="b">
        <f>EXACT(D932,CF932)</f>
        <v>1</v>
      </c>
      <c r="CC932" s="318" t="b">
        <f>EXACT(E932,CG932)</f>
        <v>1</v>
      </c>
      <c r="CD932" s="502">
        <f>+S931-BC931</f>
        <v>0</v>
      </c>
      <c r="CE932" s="17" t="s">
        <v>686</v>
      </c>
      <c r="CF932" s="17" t="s">
        <v>5245</v>
      </c>
      <c r="CG932" s="103" t="s">
        <v>5246</v>
      </c>
      <c r="CH932" s="275">
        <v>3600900145161</v>
      </c>
      <c r="CM932" s="273"/>
      <c r="CO932" s="158"/>
    </row>
    <row r="933" spans="1:93">
      <c r="A933" s="511" t="s">
        <v>8579</v>
      </c>
      <c r="B933" s="83" t="s">
        <v>709</v>
      </c>
      <c r="C933" s="237" t="s">
        <v>672</v>
      </c>
      <c r="D933" s="17" t="s">
        <v>1261</v>
      </c>
      <c r="E933" s="75" t="s">
        <v>8480</v>
      </c>
      <c r="F933" s="514" t="s">
        <v>8579</v>
      </c>
      <c r="G933" s="59" t="s">
        <v>1580</v>
      </c>
      <c r="H933" s="98" t="s">
        <v>8675</v>
      </c>
      <c r="I933" s="133">
        <v>22953</v>
      </c>
      <c r="J933" s="167">
        <v>0</v>
      </c>
      <c r="K933" s="18">
        <v>0</v>
      </c>
      <c r="L933" s="18">
        <v>0</v>
      </c>
      <c r="M933" s="53">
        <v>0</v>
      </c>
      <c r="N933" s="18">
        <v>0</v>
      </c>
      <c r="O933" s="18">
        <v>0</v>
      </c>
      <c r="P933" s="53">
        <v>0</v>
      </c>
      <c r="Q933" s="18">
        <v>0</v>
      </c>
      <c r="R933" s="53">
        <v>16896.330000000002</v>
      </c>
      <c r="S933" s="18">
        <v>4456.6699999999983</v>
      </c>
      <c r="T933" s="227" t="s">
        <v>1581</v>
      </c>
      <c r="U933" s="496">
        <v>1476</v>
      </c>
      <c r="V933" s="516" t="s">
        <v>672</v>
      </c>
      <c r="W933" s="17" t="s">
        <v>1261</v>
      </c>
      <c r="X933" s="17" t="s">
        <v>8480</v>
      </c>
      <c r="Y933" s="261">
        <v>3600900173482</v>
      </c>
      <c r="Z933" s="228" t="s">
        <v>1581</v>
      </c>
      <c r="AA933" s="266">
        <v>18496.330000000002</v>
      </c>
      <c r="AB933" s="65">
        <v>16033.33</v>
      </c>
      <c r="AC933" s="65"/>
      <c r="AD933" s="65">
        <v>863</v>
      </c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>
        <v>0</v>
      </c>
      <c r="AQ933" s="65"/>
      <c r="AR933" s="65"/>
      <c r="AS933" s="65"/>
      <c r="AT933" s="65"/>
      <c r="AU933" s="65"/>
      <c r="AV933" s="148"/>
      <c r="AW933" s="65"/>
      <c r="AX933" s="65">
        <v>1600</v>
      </c>
      <c r="AY933" s="65"/>
      <c r="AZ933" s="65">
        <v>0</v>
      </c>
      <c r="BA933" s="57">
        <v>0</v>
      </c>
      <c r="BB933" s="65">
        <v>22953</v>
      </c>
      <c r="BC933" s="65">
        <v>4456.6699999999983</v>
      </c>
      <c r="BD933" s="260"/>
      <c r="BE933" s="170">
        <v>1479</v>
      </c>
      <c r="BF933" s="163" t="s">
        <v>8770</v>
      </c>
      <c r="BG933" s="51" t="s">
        <v>1261</v>
      </c>
      <c r="BH933" s="17" t="s">
        <v>8480</v>
      </c>
      <c r="BI933" s="171">
        <v>16033.33</v>
      </c>
      <c r="BJ933" s="172">
        <v>16033.33</v>
      </c>
      <c r="BK933" s="171">
        <v>0</v>
      </c>
      <c r="BM933" s="48"/>
      <c r="BN933" s="67"/>
      <c r="BO933" s="67"/>
      <c r="BP933" s="48"/>
      <c r="BQ933" s="435" t="s">
        <v>8877</v>
      </c>
      <c r="BR933" s="380">
        <v>11</v>
      </c>
      <c r="BS933" s="381"/>
      <c r="BT933" s="382" t="s">
        <v>779</v>
      </c>
      <c r="BU933" s="383" t="s">
        <v>707</v>
      </c>
      <c r="BV933" s="384" t="s">
        <v>1581</v>
      </c>
      <c r="BW933" s="384">
        <v>60220</v>
      </c>
      <c r="BX933" s="382" t="s">
        <v>8944</v>
      </c>
      <c r="BZ933" s="495">
        <v>417</v>
      </c>
      <c r="CA933" s="320" t="b">
        <f>EXACT(A933,CH933)</f>
        <v>1</v>
      </c>
      <c r="CB933" s="318" t="b">
        <f>EXACT(D933,CF933)</f>
        <v>1</v>
      </c>
      <c r="CC933" s="318" t="b">
        <f>EXACT(E933,CG933)</f>
        <v>1</v>
      </c>
      <c r="CD933" s="502">
        <f>+S933-BC933</f>
        <v>0</v>
      </c>
      <c r="CE933" s="51" t="s">
        <v>672</v>
      </c>
      <c r="CF933" s="157" t="s">
        <v>1261</v>
      </c>
      <c r="CG933" s="99" t="s">
        <v>8480</v>
      </c>
      <c r="CH933" s="311">
        <v>3600900173482</v>
      </c>
      <c r="CI933" s="51"/>
      <c r="CM933" s="273"/>
      <c r="CO933" s="364"/>
    </row>
    <row r="934" spans="1:93">
      <c r="A934" s="452" t="s">
        <v>4329</v>
      </c>
      <c r="B934" s="83" t="s">
        <v>709</v>
      </c>
      <c r="C934" s="129" t="s">
        <v>672</v>
      </c>
      <c r="D934" s="158" t="s">
        <v>710</v>
      </c>
      <c r="E934" s="92" t="s">
        <v>711</v>
      </c>
      <c r="F934" s="452" t="s">
        <v>4329</v>
      </c>
      <c r="G934" s="59" t="s">
        <v>1580</v>
      </c>
      <c r="H934" s="449" t="s">
        <v>823</v>
      </c>
      <c r="I934" s="234">
        <v>12986.2</v>
      </c>
      <c r="J934" s="234">
        <v>0</v>
      </c>
      <c r="K934" s="234">
        <v>80.55</v>
      </c>
      <c r="L934" s="234">
        <v>0</v>
      </c>
      <c r="M934" s="85">
        <v>2589</v>
      </c>
      <c r="N934" s="85">
        <v>0</v>
      </c>
      <c r="O934" s="234">
        <v>0</v>
      </c>
      <c r="P934" s="234">
        <v>0</v>
      </c>
      <c r="Q934" s="234">
        <v>0</v>
      </c>
      <c r="R934" s="234">
        <v>9584</v>
      </c>
      <c r="S934" s="234">
        <v>6071.75</v>
      </c>
      <c r="T934" s="227" t="s">
        <v>1581</v>
      </c>
      <c r="U934" s="496">
        <v>31</v>
      </c>
      <c r="V934" s="129" t="s">
        <v>672</v>
      </c>
      <c r="W934" s="158" t="s">
        <v>710</v>
      </c>
      <c r="X934" s="92" t="s">
        <v>711</v>
      </c>
      <c r="Y934" s="261">
        <v>3600900210949</v>
      </c>
      <c r="Z934" s="228" t="s">
        <v>1581</v>
      </c>
      <c r="AA934" s="54">
        <v>9584</v>
      </c>
      <c r="AB934" s="55">
        <v>9160</v>
      </c>
      <c r="AC934" s="56"/>
      <c r="AD934" s="175">
        <v>0</v>
      </c>
      <c r="AE934" s="175">
        <v>424</v>
      </c>
      <c r="AF934" s="55"/>
      <c r="AG934" s="55"/>
      <c r="AH934" s="55"/>
      <c r="AI934" s="55"/>
      <c r="AJ934" s="55"/>
      <c r="AK934" s="55"/>
      <c r="AL934" s="55"/>
      <c r="AM934" s="57"/>
      <c r="AN934" s="57"/>
      <c r="AO934" s="57"/>
      <c r="AP934" s="57"/>
      <c r="AQ934" s="58"/>
      <c r="AR934" s="58"/>
      <c r="AS934" s="57"/>
      <c r="AT934" s="57"/>
      <c r="AU934" s="57"/>
      <c r="AV934" s="147"/>
      <c r="AW934" s="57"/>
      <c r="AX934" s="57">
        <v>0</v>
      </c>
      <c r="AY934" s="58"/>
      <c r="AZ934" s="58">
        <v>0</v>
      </c>
      <c r="BA934" s="74">
        <v>0</v>
      </c>
      <c r="BB934" s="58">
        <v>15655.75</v>
      </c>
      <c r="BC934" s="58">
        <v>6071.75</v>
      </c>
      <c r="BD934" s="252"/>
      <c r="BE934" s="170">
        <v>31</v>
      </c>
      <c r="BF934" s="101" t="s">
        <v>2947</v>
      </c>
      <c r="BG934" s="158" t="s">
        <v>710</v>
      </c>
      <c r="BH934" s="92" t="s">
        <v>711</v>
      </c>
      <c r="BI934" s="124">
        <v>9160</v>
      </c>
      <c r="BJ934" s="124">
        <v>9160</v>
      </c>
      <c r="BK934" s="124">
        <v>0</v>
      </c>
      <c r="BL934" s="158"/>
      <c r="BM934" s="59"/>
      <c r="BN934" s="60"/>
      <c r="BO934" s="60"/>
      <c r="BP934" s="164"/>
      <c r="BQ934" s="368" t="s">
        <v>713</v>
      </c>
      <c r="BR934" s="380" t="s">
        <v>698</v>
      </c>
      <c r="BS934" s="381"/>
      <c r="BT934" s="383" t="s">
        <v>714</v>
      </c>
      <c r="BU934" s="383" t="s">
        <v>707</v>
      </c>
      <c r="BV934" s="384" t="s">
        <v>1581</v>
      </c>
      <c r="BW934" s="384" t="s">
        <v>708</v>
      </c>
      <c r="BX934" s="385" t="s">
        <v>3299</v>
      </c>
      <c r="BY934" s="76"/>
      <c r="BZ934" s="475">
        <v>336</v>
      </c>
      <c r="CA934" s="320" t="b">
        <f>EXACT(A934,CH934)</f>
        <v>1</v>
      </c>
      <c r="CB934" s="318" t="b">
        <f>EXACT(D934,CF934)</f>
        <v>1</v>
      </c>
      <c r="CC934" s="318" t="b">
        <f>EXACT(E934,CG934)</f>
        <v>1</v>
      </c>
      <c r="CD934" s="502">
        <f>+S934-BC934</f>
        <v>0</v>
      </c>
      <c r="CE934" s="17" t="s">
        <v>672</v>
      </c>
      <c r="CF934" s="51" t="s">
        <v>710</v>
      </c>
      <c r="CG934" s="51" t="s">
        <v>711</v>
      </c>
      <c r="CH934" s="312">
        <v>3600900210949</v>
      </c>
      <c r="CI934" s="51"/>
      <c r="CL934" s="51"/>
      <c r="CM934" s="273"/>
      <c r="CO934" s="157"/>
    </row>
    <row r="935" spans="1:93">
      <c r="A935" s="452" t="s">
        <v>7795</v>
      </c>
      <c r="B935" s="83" t="s">
        <v>709</v>
      </c>
      <c r="C935" s="129" t="s">
        <v>672</v>
      </c>
      <c r="D935" s="158" t="s">
        <v>434</v>
      </c>
      <c r="E935" s="92" t="s">
        <v>7675</v>
      </c>
      <c r="F935" s="452" t="s">
        <v>7795</v>
      </c>
      <c r="G935" s="59" t="s">
        <v>1580</v>
      </c>
      <c r="H935" s="449" t="s">
        <v>7909</v>
      </c>
      <c r="I935" s="234">
        <v>27683.59</v>
      </c>
      <c r="J935" s="234">
        <v>0</v>
      </c>
      <c r="K935" s="234">
        <v>0</v>
      </c>
      <c r="L935" s="234">
        <v>0</v>
      </c>
      <c r="M935" s="85">
        <v>0</v>
      </c>
      <c r="N935" s="85">
        <v>0</v>
      </c>
      <c r="O935" s="234">
        <v>0</v>
      </c>
      <c r="P935" s="234">
        <v>0</v>
      </c>
      <c r="Q935" s="234">
        <v>0</v>
      </c>
      <c r="R935" s="234">
        <v>22052</v>
      </c>
      <c r="S935" s="234">
        <v>2431.59</v>
      </c>
      <c r="T935" s="227" t="s">
        <v>1581</v>
      </c>
      <c r="U935" s="496">
        <v>483</v>
      </c>
      <c r="V935" s="129" t="s">
        <v>672</v>
      </c>
      <c r="W935" s="158" t="s">
        <v>434</v>
      </c>
      <c r="X935" s="92" t="s">
        <v>7675</v>
      </c>
      <c r="Y935" s="262" t="s">
        <v>7795</v>
      </c>
      <c r="Z935" s="228" t="s">
        <v>1581</v>
      </c>
      <c r="AA935" s="266">
        <v>25252</v>
      </c>
      <c r="AB935" s="66">
        <v>17210</v>
      </c>
      <c r="AC935" s="65"/>
      <c r="AD935" s="266">
        <v>863</v>
      </c>
      <c r="AE935" s="266">
        <v>424</v>
      </c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148"/>
      <c r="AW935" s="65">
        <v>3555</v>
      </c>
      <c r="AX935" s="65">
        <v>3200</v>
      </c>
      <c r="AY935" s="66"/>
      <c r="AZ935" s="66">
        <v>0</v>
      </c>
      <c r="BA935" s="74">
        <v>0</v>
      </c>
      <c r="BB935" s="66">
        <v>27683.59</v>
      </c>
      <c r="BC935" s="66">
        <v>2431.59</v>
      </c>
      <c r="BD935" s="252"/>
      <c r="BE935" s="170">
        <v>484</v>
      </c>
      <c r="BF935" s="101" t="s">
        <v>8306</v>
      </c>
      <c r="BG935" s="158" t="s">
        <v>434</v>
      </c>
      <c r="BH935" s="92" t="s">
        <v>7675</v>
      </c>
      <c r="BI935" s="169">
        <v>17210</v>
      </c>
      <c r="BJ935" s="124">
        <v>17210</v>
      </c>
      <c r="BK935" s="124">
        <v>0</v>
      </c>
      <c r="BL935" s="158"/>
      <c r="BM935" s="48"/>
      <c r="BN935" s="67"/>
      <c r="BO935" s="67"/>
      <c r="BP935" s="48"/>
      <c r="BQ935" s="368">
        <v>196</v>
      </c>
      <c r="BR935" s="380">
        <v>3</v>
      </c>
      <c r="BS935" s="381" t="s">
        <v>709</v>
      </c>
      <c r="BT935" s="382" t="s">
        <v>706</v>
      </c>
      <c r="BU935" s="383" t="s">
        <v>707</v>
      </c>
      <c r="BV935" s="384" t="s">
        <v>1581</v>
      </c>
      <c r="BW935" s="384">
        <v>60220</v>
      </c>
      <c r="BX935" s="385" t="s">
        <v>8085</v>
      </c>
      <c r="BZ935" s="495">
        <v>1477</v>
      </c>
      <c r="CA935" s="320" t="b">
        <f>EXACT(A935,CH935)</f>
        <v>1</v>
      </c>
      <c r="CB935" s="318" t="b">
        <f>EXACT(D935,CF935)</f>
        <v>1</v>
      </c>
      <c r="CC935" s="318" t="b">
        <f>EXACT(E935,CG935)</f>
        <v>1</v>
      </c>
      <c r="CD935" s="502">
        <f>+S934-BC934</f>
        <v>0</v>
      </c>
      <c r="CE935" s="51" t="s">
        <v>672</v>
      </c>
      <c r="CF935" s="157" t="s">
        <v>434</v>
      </c>
      <c r="CG935" s="99" t="s">
        <v>7675</v>
      </c>
      <c r="CH935" s="311" t="s">
        <v>7795</v>
      </c>
      <c r="CI935" s="51"/>
      <c r="CM935" s="273"/>
      <c r="CO935" s="158"/>
    </row>
    <row r="936" spans="1:93">
      <c r="A936" s="451" t="s">
        <v>5489</v>
      </c>
      <c r="B936" s="83" t="s">
        <v>709</v>
      </c>
      <c r="C936" s="129" t="s">
        <v>695</v>
      </c>
      <c r="D936" s="158" t="s">
        <v>5487</v>
      </c>
      <c r="E936" s="92" t="s">
        <v>5488</v>
      </c>
      <c r="F936" s="451" t="s">
        <v>5489</v>
      </c>
      <c r="G936" s="59" t="s">
        <v>1580</v>
      </c>
      <c r="H936" s="449" t="s">
        <v>5490</v>
      </c>
      <c r="I936" s="234">
        <v>40606.800000000003</v>
      </c>
      <c r="J936" s="234">
        <v>0</v>
      </c>
      <c r="K936" s="234">
        <v>16.100000000000001</v>
      </c>
      <c r="L936" s="234">
        <v>0</v>
      </c>
      <c r="M936" s="85">
        <v>0</v>
      </c>
      <c r="N936" s="85">
        <v>0</v>
      </c>
      <c r="O936" s="234">
        <v>0</v>
      </c>
      <c r="P936" s="234">
        <v>853.95</v>
      </c>
      <c r="Q936" s="234">
        <v>0</v>
      </c>
      <c r="R936" s="234">
        <v>6798</v>
      </c>
      <c r="S936" s="234">
        <v>32970.950000000004</v>
      </c>
      <c r="T936" s="227" t="s">
        <v>1581</v>
      </c>
      <c r="U936" s="496">
        <v>1172</v>
      </c>
      <c r="V936" s="129" t="s">
        <v>695</v>
      </c>
      <c r="W936" s="158" t="s">
        <v>5487</v>
      </c>
      <c r="X936" s="92" t="s">
        <v>5488</v>
      </c>
      <c r="Y936" s="262">
        <v>3600900223943</v>
      </c>
      <c r="Z936" s="228" t="s">
        <v>1581</v>
      </c>
      <c r="AA936" s="54">
        <v>7651.95</v>
      </c>
      <c r="AB936" s="55">
        <v>5935</v>
      </c>
      <c r="AC936" s="56"/>
      <c r="AD936" s="175">
        <v>863</v>
      </c>
      <c r="AE936" s="175"/>
      <c r="AF936" s="55"/>
      <c r="AG936" s="55"/>
      <c r="AH936" s="55"/>
      <c r="AI936" s="55"/>
      <c r="AJ936" s="55"/>
      <c r="AK936" s="55"/>
      <c r="AL936" s="55"/>
      <c r="AM936" s="57"/>
      <c r="AN936" s="57"/>
      <c r="AO936" s="57"/>
      <c r="AP936" s="57"/>
      <c r="AQ936" s="58"/>
      <c r="AR936" s="57"/>
      <c r="AS936" s="57"/>
      <c r="AT936" s="57"/>
      <c r="AU936" s="57"/>
      <c r="AV936" s="147"/>
      <c r="AW936" s="57"/>
      <c r="AX936" s="57">
        <v>0</v>
      </c>
      <c r="AY936" s="58"/>
      <c r="AZ936" s="58">
        <v>853.95</v>
      </c>
      <c r="BA936" s="74">
        <v>0</v>
      </c>
      <c r="BB936" s="58">
        <v>40622.9</v>
      </c>
      <c r="BC936" s="58">
        <v>32970.950000000004</v>
      </c>
      <c r="BD936" s="252"/>
      <c r="BE936" s="170">
        <v>1174</v>
      </c>
      <c r="BF936" s="229" t="s">
        <v>7148</v>
      </c>
      <c r="BG936" s="158" t="s">
        <v>5487</v>
      </c>
      <c r="BH936" s="92" t="s">
        <v>5488</v>
      </c>
      <c r="BI936" s="58">
        <v>5935</v>
      </c>
      <c r="BJ936" s="58">
        <v>5935</v>
      </c>
      <c r="BK936" s="58">
        <v>0</v>
      </c>
      <c r="BL936" s="158"/>
      <c r="BM936" s="59"/>
      <c r="BN936" s="60"/>
      <c r="BO936" s="60"/>
      <c r="BP936" s="59"/>
      <c r="BQ936" s="370">
        <v>493</v>
      </c>
      <c r="BR936" s="387" t="s">
        <v>698</v>
      </c>
      <c r="BS936" s="381" t="s">
        <v>709</v>
      </c>
      <c r="BT936" s="388" t="s">
        <v>714</v>
      </c>
      <c r="BU936" s="388" t="s">
        <v>707</v>
      </c>
      <c r="BV936" s="388" t="s">
        <v>1581</v>
      </c>
      <c r="BW936" s="389">
        <v>60220</v>
      </c>
      <c r="BX936" s="389" t="s">
        <v>5837</v>
      </c>
      <c r="BZ936" s="495">
        <v>31</v>
      </c>
      <c r="CA936" s="320" t="b">
        <f>EXACT(A936,CH936)</f>
        <v>1</v>
      </c>
      <c r="CB936" s="318" t="b">
        <f>EXACT(D936,CF936)</f>
        <v>1</v>
      </c>
      <c r="CC936" s="318" t="b">
        <f>EXACT(E936,CG936)</f>
        <v>1</v>
      </c>
      <c r="CD936" s="502">
        <f>+S935-BC935</f>
        <v>0</v>
      </c>
      <c r="CE936" s="17" t="s">
        <v>695</v>
      </c>
      <c r="CF936" s="51" t="s">
        <v>5487</v>
      </c>
      <c r="CG936" s="51" t="s">
        <v>5488</v>
      </c>
      <c r="CH936" s="312">
        <v>3600900223943</v>
      </c>
      <c r="CI936" s="51"/>
      <c r="CM936" s="273"/>
      <c r="CO936" s="157"/>
    </row>
    <row r="937" spans="1:93">
      <c r="A937" s="452" t="s">
        <v>7777</v>
      </c>
      <c r="B937" s="83" t="s">
        <v>709</v>
      </c>
      <c r="C937" s="86" t="s">
        <v>672</v>
      </c>
      <c r="D937" s="86" t="s">
        <v>7653</v>
      </c>
      <c r="E937" s="92" t="s">
        <v>7654</v>
      </c>
      <c r="F937" s="452" t="s">
        <v>7777</v>
      </c>
      <c r="G937" s="59" t="s">
        <v>1580</v>
      </c>
      <c r="H937" s="449" t="s">
        <v>8954</v>
      </c>
      <c r="I937" s="244">
        <v>41355.599999999999</v>
      </c>
      <c r="J937" s="310">
        <v>0</v>
      </c>
      <c r="K937" s="81">
        <v>0</v>
      </c>
      <c r="L937" s="81">
        <v>0</v>
      </c>
      <c r="M937" s="85">
        <v>0</v>
      </c>
      <c r="N937" s="81">
        <v>0</v>
      </c>
      <c r="O937" s="81">
        <v>0</v>
      </c>
      <c r="P937" s="85">
        <v>526.11</v>
      </c>
      <c r="Q937" s="81">
        <v>0</v>
      </c>
      <c r="R937" s="85">
        <v>18648</v>
      </c>
      <c r="S937" s="81">
        <v>17494.919999999998</v>
      </c>
      <c r="T937" s="227" t="s">
        <v>1581</v>
      </c>
      <c r="U937" s="496">
        <v>213</v>
      </c>
      <c r="V937" s="86" t="s">
        <v>672</v>
      </c>
      <c r="W937" s="86" t="s">
        <v>7653</v>
      </c>
      <c r="X937" s="92" t="s">
        <v>7654</v>
      </c>
      <c r="Y937" s="262" t="s">
        <v>7777</v>
      </c>
      <c r="Z937" s="228" t="s">
        <v>1581</v>
      </c>
      <c r="AA937" s="55">
        <v>23860.68</v>
      </c>
      <c r="AB937" s="55">
        <v>13000</v>
      </c>
      <c r="AC937" s="59"/>
      <c r="AD937" s="175">
        <v>863</v>
      </c>
      <c r="AE937" s="175">
        <v>424</v>
      </c>
      <c r="AF937" s="59"/>
      <c r="AG937" s="59"/>
      <c r="AH937" s="59"/>
      <c r="AI937" s="59"/>
      <c r="AJ937" s="59"/>
      <c r="AK937" s="59"/>
      <c r="AL937" s="59">
        <v>3000</v>
      </c>
      <c r="AM937" s="59"/>
      <c r="AN937" s="59"/>
      <c r="AO937" s="59">
        <v>1361</v>
      </c>
      <c r="AP937" s="59"/>
      <c r="AQ937" s="59"/>
      <c r="AR937" s="59"/>
      <c r="AS937" s="59"/>
      <c r="AT937" s="59"/>
      <c r="AU937" s="59"/>
      <c r="AV937" s="148"/>
      <c r="AW937" s="59"/>
      <c r="AX937" s="59">
        <v>4686.57</v>
      </c>
      <c r="AY937" s="59"/>
      <c r="AZ937" s="59">
        <v>526.11</v>
      </c>
      <c r="BA937" s="59">
        <v>0</v>
      </c>
      <c r="BB937" s="59">
        <v>41355.599999999999</v>
      </c>
      <c r="BC937" s="59">
        <v>17494.919999999998</v>
      </c>
      <c r="BD937" s="252"/>
      <c r="BE937" s="170">
        <v>214</v>
      </c>
      <c r="BF937" s="282" t="s">
        <v>8286</v>
      </c>
      <c r="BG937" s="158" t="s">
        <v>7653</v>
      </c>
      <c r="BH937" s="92" t="s">
        <v>7654</v>
      </c>
      <c r="BI937" s="59">
        <v>23750</v>
      </c>
      <c r="BJ937" s="59">
        <v>13000</v>
      </c>
      <c r="BK937" s="59">
        <v>10750</v>
      </c>
      <c r="BL937" s="158"/>
      <c r="BM937" s="59"/>
      <c r="BN937" s="59"/>
      <c r="BO937" s="59"/>
      <c r="BP937" s="48"/>
      <c r="BQ937" s="368">
        <v>72</v>
      </c>
      <c r="BR937" s="387">
        <v>2</v>
      </c>
      <c r="BS937" s="381" t="s">
        <v>51</v>
      </c>
      <c r="BT937" s="382" t="s">
        <v>334</v>
      </c>
      <c r="BU937" s="383" t="s">
        <v>127</v>
      </c>
      <c r="BV937" s="384" t="s">
        <v>128</v>
      </c>
      <c r="BW937" s="384">
        <v>60220</v>
      </c>
      <c r="BX937" s="385"/>
      <c r="BZ937" s="475">
        <v>484</v>
      </c>
      <c r="CA937" s="320" t="b">
        <f>EXACT(A937,CH937)</f>
        <v>1</v>
      </c>
      <c r="CB937" s="318" t="b">
        <f>EXACT(D937,CF937)</f>
        <v>1</v>
      </c>
      <c r="CC937" s="318" t="b">
        <f>EXACT(E937,CG937)</f>
        <v>1</v>
      </c>
      <c r="CD937" s="502">
        <f>+S936-BC936</f>
        <v>0</v>
      </c>
      <c r="CE937" s="51" t="s">
        <v>672</v>
      </c>
      <c r="CF937" s="17" t="s">
        <v>7653</v>
      </c>
      <c r="CG937" s="103" t="s">
        <v>7654</v>
      </c>
      <c r="CH937" s="275" t="s">
        <v>7777</v>
      </c>
      <c r="CI937" s="51"/>
      <c r="CM937" s="273"/>
      <c r="CO937" s="450"/>
    </row>
    <row r="938" spans="1:93">
      <c r="A938" s="451" t="s">
        <v>5270</v>
      </c>
      <c r="B938" s="83" t="s">
        <v>709</v>
      </c>
      <c r="C938" s="158" t="s">
        <v>672</v>
      </c>
      <c r="D938" s="158" t="s">
        <v>5269</v>
      </c>
      <c r="E938" s="92" t="s">
        <v>3385</v>
      </c>
      <c r="F938" s="451" t="s">
        <v>5270</v>
      </c>
      <c r="G938" s="59" t="s">
        <v>1580</v>
      </c>
      <c r="H938" s="449" t="s">
        <v>5271</v>
      </c>
      <c r="I938" s="234">
        <v>29522.03</v>
      </c>
      <c r="J938" s="234">
        <v>0</v>
      </c>
      <c r="K938" s="234">
        <v>0</v>
      </c>
      <c r="L938" s="234">
        <v>0</v>
      </c>
      <c r="M938" s="85">
        <v>0</v>
      </c>
      <c r="N938" s="85">
        <v>0</v>
      </c>
      <c r="O938" s="234">
        <v>0</v>
      </c>
      <c r="P938" s="234">
        <v>0</v>
      </c>
      <c r="Q938" s="234">
        <v>0</v>
      </c>
      <c r="R938" s="234">
        <v>18504.21</v>
      </c>
      <c r="S938" s="234">
        <v>11017.82</v>
      </c>
      <c r="T938" s="227" t="s">
        <v>1581</v>
      </c>
      <c r="U938" s="496">
        <v>379</v>
      </c>
      <c r="V938" s="158" t="s">
        <v>672</v>
      </c>
      <c r="W938" s="158" t="s">
        <v>5269</v>
      </c>
      <c r="X938" s="92" t="s">
        <v>3385</v>
      </c>
      <c r="Y938" s="262">
        <v>3600900231148</v>
      </c>
      <c r="Z938" s="228" t="s">
        <v>1581</v>
      </c>
      <c r="AA938" s="266">
        <v>18504.21</v>
      </c>
      <c r="AB938" s="66">
        <v>17641.21</v>
      </c>
      <c r="AC938" s="65"/>
      <c r="AD938" s="266">
        <v>863</v>
      </c>
      <c r="AE938" s="266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148"/>
      <c r="AW938" s="65"/>
      <c r="AX938" s="65">
        <v>0</v>
      </c>
      <c r="AY938" s="65"/>
      <c r="AZ938" s="66">
        <v>0</v>
      </c>
      <c r="BA938" s="74">
        <v>0</v>
      </c>
      <c r="BB938" s="66">
        <v>29522.03</v>
      </c>
      <c r="BC938" s="66">
        <v>11017.82</v>
      </c>
      <c r="BD938" s="252"/>
      <c r="BE938" s="170">
        <v>380</v>
      </c>
      <c r="BF938" s="101" t="s">
        <v>5574</v>
      </c>
      <c r="BG938" s="158" t="s">
        <v>5269</v>
      </c>
      <c r="BH938" s="92" t="s">
        <v>3385</v>
      </c>
      <c r="BI938" s="66">
        <v>17641.21</v>
      </c>
      <c r="BJ938" s="58">
        <v>17641.21</v>
      </c>
      <c r="BK938" s="58">
        <v>0</v>
      </c>
      <c r="BL938" s="158"/>
      <c r="BM938" s="48"/>
      <c r="BN938" s="67"/>
      <c r="BO938" s="67"/>
      <c r="BP938" s="59"/>
      <c r="BQ938" s="370">
        <v>109</v>
      </c>
      <c r="BR938" s="387" t="s">
        <v>700</v>
      </c>
      <c r="BS938" s="381" t="s">
        <v>709</v>
      </c>
      <c r="BT938" s="388" t="s">
        <v>740</v>
      </c>
      <c r="BU938" s="388" t="s">
        <v>707</v>
      </c>
      <c r="BV938" s="388" t="s">
        <v>1581</v>
      </c>
      <c r="BW938" s="389">
        <v>60220</v>
      </c>
      <c r="BX938" s="389" t="s">
        <v>5721</v>
      </c>
      <c r="BY938" s="62"/>
      <c r="BZ938" s="475">
        <v>1172</v>
      </c>
      <c r="CA938" s="320" t="b">
        <f>EXACT(A938,CH938)</f>
        <v>1</v>
      </c>
      <c r="CB938" s="318" t="b">
        <f>EXACT(D938,CF938)</f>
        <v>1</v>
      </c>
      <c r="CC938" s="318" t="b">
        <f>EXACT(E938,CG938)</f>
        <v>1</v>
      </c>
      <c r="CD938" s="502">
        <f>+S937-BC937</f>
        <v>0</v>
      </c>
      <c r="CE938" s="86" t="s">
        <v>672</v>
      </c>
      <c r="CF938" s="17" t="s">
        <v>5269</v>
      </c>
      <c r="CG938" s="103" t="s">
        <v>3385</v>
      </c>
      <c r="CH938" s="275">
        <v>3600900231148</v>
      </c>
      <c r="CM938" s="273"/>
    </row>
    <row r="939" spans="1:93">
      <c r="A939" s="452" t="s">
        <v>7396</v>
      </c>
      <c r="B939" s="83" t="s">
        <v>709</v>
      </c>
      <c r="C939" s="158" t="s">
        <v>672</v>
      </c>
      <c r="D939" s="158" t="s">
        <v>7380</v>
      </c>
      <c r="E939" s="92" t="s">
        <v>6714</v>
      </c>
      <c r="F939" s="452" t="s">
        <v>7396</v>
      </c>
      <c r="G939" s="59" t="s">
        <v>1580</v>
      </c>
      <c r="H939" s="449" t="s">
        <v>6859</v>
      </c>
      <c r="I939" s="234">
        <v>47804.4</v>
      </c>
      <c r="J939" s="234">
        <v>0</v>
      </c>
      <c r="K939" s="234">
        <v>25.28</v>
      </c>
      <c r="L939" s="234">
        <v>0</v>
      </c>
      <c r="M939" s="85">
        <v>0</v>
      </c>
      <c r="N939" s="85">
        <v>0</v>
      </c>
      <c r="O939" s="234">
        <v>0</v>
      </c>
      <c r="P939" s="234">
        <v>695.13</v>
      </c>
      <c r="Q939" s="234">
        <v>0</v>
      </c>
      <c r="R939" s="234">
        <v>30322.44</v>
      </c>
      <c r="S939" s="234">
        <v>16812.11</v>
      </c>
      <c r="T939" s="227" t="s">
        <v>1581</v>
      </c>
      <c r="U939" s="496">
        <v>32</v>
      </c>
      <c r="V939" s="158" t="s">
        <v>672</v>
      </c>
      <c r="W939" s="158" t="s">
        <v>7380</v>
      </c>
      <c r="X939" s="92" t="s">
        <v>6714</v>
      </c>
      <c r="Y939" s="261">
        <v>3600900234945</v>
      </c>
      <c r="Z939" s="228" t="s">
        <v>1581</v>
      </c>
      <c r="AA939" s="54">
        <v>31017.57</v>
      </c>
      <c r="AB939" s="55">
        <v>29035.439999999999</v>
      </c>
      <c r="AC939" s="56"/>
      <c r="AD939" s="175">
        <v>863</v>
      </c>
      <c r="AE939" s="175">
        <v>424</v>
      </c>
      <c r="AF939" s="55"/>
      <c r="AG939" s="55"/>
      <c r="AH939" s="55"/>
      <c r="AI939" s="55"/>
      <c r="AJ939" s="55"/>
      <c r="AK939" s="55"/>
      <c r="AL939" s="55"/>
      <c r="AM939" s="57"/>
      <c r="AN939" s="57"/>
      <c r="AO939" s="57"/>
      <c r="AP939" s="57"/>
      <c r="AQ939" s="58"/>
      <c r="AR939" s="58"/>
      <c r="AS939" s="57"/>
      <c r="AT939" s="57"/>
      <c r="AU939" s="57"/>
      <c r="AV939" s="147"/>
      <c r="AW939" s="57"/>
      <c r="AX939" s="57">
        <v>0</v>
      </c>
      <c r="AY939" s="58"/>
      <c r="AZ939" s="58">
        <v>695.13</v>
      </c>
      <c r="BA939" s="74">
        <v>0</v>
      </c>
      <c r="BB939" s="58">
        <v>47829.68</v>
      </c>
      <c r="BC939" s="58">
        <v>16812.11</v>
      </c>
      <c r="BD939" s="252"/>
      <c r="BE939" s="170">
        <v>32</v>
      </c>
      <c r="BF939" s="101" t="s">
        <v>6986</v>
      </c>
      <c r="BG939" s="158" t="s">
        <v>7380</v>
      </c>
      <c r="BH939" s="92" t="s">
        <v>6714</v>
      </c>
      <c r="BI939" s="58">
        <v>29035.439999999999</v>
      </c>
      <c r="BJ939" s="58">
        <v>29035.439999999999</v>
      </c>
      <c r="BK939" s="58">
        <v>0</v>
      </c>
      <c r="BL939" s="158"/>
      <c r="BM939" s="59"/>
      <c r="BN939" s="60"/>
      <c r="BO939" s="60"/>
      <c r="BP939" s="164"/>
      <c r="BQ939" s="368">
        <v>181</v>
      </c>
      <c r="BR939" s="380">
        <v>2</v>
      </c>
      <c r="BS939" s="381" t="s">
        <v>51</v>
      </c>
      <c r="BT939" s="383" t="s">
        <v>714</v>
      </c>
      <c r="BU939" s="383" t="s">
        <v>707</v>
      </c>
      <c r="BV939" s="384" t="s">
        <v>1581</v>
      </c>
      <c r="BW939" s="384" t="s">
        <v>708</v>
      </c>
      <c r="BX939" s="385" t="s">
        <v>7176</v>
      </c>
      <c r="BY939" s="76"/>
      <c r="BZ939" s="475">
        <v>214</v>
      </c>
      <c r="CA939" s="320" t="b">
        <f>EXACT(A939,CH939)</f>
        <v>1</v>
      </c>
      <c r="CB939" s="318" t="b">
        <f>EXACT(D939,CF939)</f>
        <v>1</v>
      </c>
      <c r="CC939" s="318" t="b">
        <f>EXACT(E939,CG939)</f>
        <v>1</v>
      </c>
      <c r="CD939" s="502">
        <f>+S939-BC939</f>
        <v>0</v>
      </c>
      <c r="CE939" s="51" t="s">
        <v>672</v>
      </c>
      <c r="CF939" s="157" t="s">
        <v>7380</v>
      </c>
      <c r="CG939" s="99" t="s">
        <v>6714</v>
      </c>
      <c r="CH939" s="311">
        <v>3600900234945</v>
      </c>
      <c r="CI939" s="51"/>
      <c r="CL939" s="51"/>
      <c r="CM939" s="273"/>
      <c r="CO939" s="157"/>
    </row>
    <row r="940" spans="1:93">
      <c r="A940" s="452" t="s">
        <v>4918</v>
      </c>
      <c r="B940" s="83" t="s">
        <v>709</v>
      </c>
      <c r="C940" s="237" t="s">
        <v>686</v>
      </c>
      <c r="D940" s="86" t="s">
        <v>229</v>
      </c>
      <c r="E940" s="92" t="s">
        <v>565</v>
      </c>
      <c r="F940" s="452" t="s">
        <v>4918</v>
      </c>
      <c r="G940" s="59" t="s">
        <v>1580</v>
      </c>
      <c r="H940" s="449" t="s">
        <v>2572</v>
      </c>
      <c r="I940" s="244">
        <v>22991.78</v>
      </c>
      <c r="J940" s="310">
        <v>0</v>
      </c>
      <c r="K940" s="81">
        <v>10.73</v>
      </c>
      <c r="L940" s="81">
        <v>0</v>
      </c>
      <c r="M940" s="85">
        <v>919</v>
      </c>
      <c r="N940" s="81">
        <v>0</v>
      </c>
      <c r="O940" s="81">
        <v>0</v>
      </c>
      <c r="P940" s="85">
        <v>0</v>
      </c>
      <c r="Q940" s="81">
        <v>0</v>
      </c>
      <c r="R940" s="85">
        <v>13032</v>
      </c>
      <c r="S940" s="81">
        <v>10889.509999999998</v>
      </c>
      <c r="T940" s="227" t="s">
        <v>1581</v>
      </c>
      <c r="U940" s="496">
        <v>465</v>
      </c>
      <c r="V940" s="237" t="s">
        <v>686</v>
      </c>
      <c r="W940" s="86" t="s">
        <v>229</v>
      </c>
      <c r="X940" s="92" t="s">
        <v>565</v>
      </c>
      <c r="Y940" s="262">
        <v>3600900236883</v>
      </c>
      <c r="Z940" s="228" t="s">
        <v>1581</v>
      </c>
      <c r="AA940" s="54">
        <v>13032</v>
      </c>
      <c r="AB940" s="55">
        <v>10555</v>
      </c>
      <c r="AC940" s="56"/>
      <c r="AD940" s="175">
        <v>863</v>
      </c>
      <c r="AE940" s="175">
        <v>424</v>
      </c>
      <c r="AF940" s="55"/>
      <c r="AG940" s="55"/>
      <c r="AH940" s="55"/>
      <c r="AI940" s="55"/>
      <c r="AJ940" s="55"/>
      <c r="AK940" s="55">
        <v>1190</v>
      </c>
      <c r="AL940" s="55"/>
      <c r="AM940" s="57"/>
      <c r="AN940" s="57"/>
      <c r="AO940" s="57"/>
      <c r="AP940" s="57"/>
      <c r="AQ940" s="58"/>
      <c r="AR940" s="58"/>
      <c r="AS940" s="57"/>
      <c r="AT940" s="57"/>
      <c r="AU940" s="57"/>
      <c r="AV940" s="147"/>
      <c r="AW940" s="57"/>
      <c r="AX940" s="57">
        <v>0</v>
      </c>
      <c r="AY940" s="58"/>
      <c r="AZ940" s="58">
        <v>0</v>
      </c>
      <c r="BA940" s="74">
        <v>0</v>
      </c>
      <c r="BB940" s="58">
        <v>23921.51</v>
      </c>
      <c r="BC940" s="58">
        <v>10889.509999999998</v>
      </c>
      <c r="BD940" s="252"/>
      <c r="BE940" s="170">
        <v>466</v>
      </c>
      <c r="BF940" s="101" t="s">
        <v>2595</v>
      </c>
      <c r="BG940" s="158" t="s">
        <v>229</v>
      </c>
      <c r="BH940" s="92" t="s">
        <v>565</v>
      </c>
      <c r="BI940" s="124">
        <v>10555</v>
      </c>
      <c r="BJ940" s="124">
        <v>10555</v>
      </c>
      <c r="BK940" s="124">
        <v>0</v>
      </c>
      <c r="BL940" s="158"/>
      <c r="BM940" s="59"/>
      <c r="BN940" s="59"/>
      <c r="BO940" s="59"/>
      <c r="BP940" s="48"/>
      <c r="BQ940" s="368">
        <v>219</v>
      </c>
      <c r="BR940" s="380" t="s">
        <v>700</v>
      </c>
      <c r="BS940" s="381" t="s">
        <v>709</v>
      </c>
      <c r="BT940" s="382" t="s">
        <v>740</v>
      </c>
      <c r="BU940" s="383" t="s">
        <v>707</v>
      </c>
      <c r="BV940" s="384" t="s">
        <v>1581</v>
      </c>
      <c r="BW940" s="384">
        <v>60220</v>
      </c>
      <c r="BX940" s="385" t="s">
        <v>2620</v>
      </c>
      <c r="BY940" s="76"/>
      <c r="BZ940" s="475">
        <v>380</v>
      </c>
      <c r="CA940" s="320" t="b">
        <f>EXACT(A940,CH940)</f>
        <v>1</v>
      </c>
      <c r="CB940" s="318" t="b">
        <f>EXACT(D940,CF940)</f>
        <v>1</v>
      </c>
      <c r="CC940" s="318" t="b">
        <f>EXACT(E940,CG940)</f>
        <v>1</v>
      </c>
      <c r="CD940" s="502">
        <f>+S939-BC939</f>
        <v>0</v>
      </c>
      <c r="CE940" s="17" t="s">
        <v>686</v>
      </c>
      <c r="CF940" s="157" t="s">
        <v>229</v>
      </c>
      <c r="CG940" s="99" t="s">
        <v>565</v>
      </c>
      <c r="CH940" s="311">
        <v>3600900236883</v>
      </c>
      <c r="CI940" s="51"/>
      <c r="CM940" s="273"/>
      <c r="CO940" s="157"/>
    </row>
    <row r="941" spans="1:93">
      <c r="A941" s="452" t="s">
        <v>4880</v>
      </c>
      <c r="B941" s="83" t="s">
        <v>709</v>
      </c>
      <c r="C941" s="129" t="s">
        <v>672</v>
      </c>
      <c r="D941" s="158" t="s">
        <v>90</v>
      </c>
      <c r="E941" s="92" t="s">
        <v>91</v>
      </c>
      <c r="F941" s="452" t="s">
        <v>4880</v>
      </c>
      <c r="G941" s="59" t="s">
        <v>1580</v>
      </c>
      <c r="H941" s="449" t="s">
        <v>1801</v>
      </c>
      <c r="I941" s="234">
        <v>15769.6</v>
      </c>
      <c r="J941" s="234">
        <v>0</v>
      </c>
      <c r="K941" s="234">
        <v>247.32</v>
      </c>
      <c r="L941" s="234">
        <v>0</v>
      </c>
      <c r="M941" s="85">
        <v>3161</v>
      </c>
      <c r="N941" s="85">
        <v>1478.4</v>
      </c>
      <c r="O941" s="234">
        <v>0</v>
      </c>
      <c r="P941" s="234">
        <v>0</v>
      </c>
      <c r="Q941" s="234">
        <v>0</v>
      </c>
      <c r="R941" s="234">
        <v>1155</v>
      </c>
      <c r="S941" s="234">
        <v>19501.32</v>
      </c>
      <c r="T941" s="227" t="s">
        <v>1581</v>
      </c>
      <c r="U941" s="496">
        <v>401</v>
      </c>
      <c r="V941" s="129" t="s">
        <v>672</v>
      </c>
      <c r="W941" s="158" t="s">
        <v>90</v>
      </c>
      <c r="X941" s="92" t="s">
        <v>91</v>
      </c>
      <c r="Y941" s="262">
        <v>3600900237375</v>
      </c>
      <c r="Z941" s="228" t="s">
        <v>1581</v>
      </c>
      <c r="AA941" s="266">
        <v>1155</v>
      </c>
      <c r="AB941" s="66">
        <v>1155</v>
      </c>
      <c r="AC941" s="65"/>
      <c r="AD941" s="266">
        <v>0</v>
      </c>
      <c r="AE941" s="266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6"/>
      <c r="AR941" s="66"/>
      <c r="AS941" s="65"/>
      <c r="AT941" s="65"/>
      <c r="AU941" s="65"/>
      <c r="AV941" s="148"/>
      <c r="AW941" s="65"/>
      <c r="AX941" s="65">
        <v>0</v>
      </c>
      <c r="AY941" s="66"/>
      <c r="AZ941" s="66">
        <v>0</v>
      </c>
      <c r="BA941" s="74">
        <v>0</v>
      </c>
      <c r="BB941" s="66">
        <v>20656.32</v>
      </c>
      <c r="BC941" s="66">
        <v>19501.32</v>
      </c>
      <c r="BD941" s="252"/>
      <c r="BE941" s="170">
        <v>402</v>
      </c>
      <c r="BF941" s="101" t="s">
        <v>547</v>
      </c>
      <c r="BG941" s="158" t="s">
        <v>90</v>
      </c>
      <c r="BH941" s="92" t="s">
        <v>91</v>
      </c>
      <c r="BI941" s="169">
        <v>1155</v>
      </c>
      <c r="BJ941" s="124">
        <v>1155</v>
      </c>
      <c r="BK941" s="124">
        <v>0</v>
      </c>
      <c r="BL941" s="158"/>
      <c r="BM941" s="48" t="s">
        <v>717</v>
      </c>
      <c r="BN941" s="67"/>
      <c r="BO941" s="67"/>
      <c r="BP941" s="59"/>
      <c r="BQ941" s="370" t="s">
        <v>1402</v>
      </c>
      <c r="BR941" s="387" t="s">
        <v>700</v>
      </c>
      <c r="BS941" s="381" t="s">
        <v>51</v>
      </c>
      <c r="BT941" s="388" t="s">
        <v>740</v>
      </c>
      <c r="BU941" s="388" t="s">
        <v>707</v>
      </c>
      <c r="BV941" s="388" t="s">
        <v>1581</v>
      </c>
      <c r="BW941" s="389" t="s">
        <v>708</v>
      </c>
      <c r="BX941" s="389" t="s">
        <v>2655</v>
      </c>
      <c r="BZ941" s="475">
        <v>32</v>
      </c>
      <c r="CA941" s="320" t="b">
        <f>EXACT(A941,CH941)</f>
        <v>1</v>
      </c>
      <c r="CB941" s="318" t="b">
        <f>EXACT(D941,CF941)</f>
        <v>1</v>
      </c>
      <c r="CC941" s="318" t="b">
        <f>EXACT(E941,CG941)</f>
        <v>1</v>
      </c>
      <c r="CD941" s="502">
        <f>+S940-BC940</f>
        <v>0</v>
      </c>
      <c r="CE941" s="17" t="s">
        <v>672</v>
      </c>
      <c r="CF941" s="157" t="s">
        <v>90</v>
      </c>
      <c r="CG941" s="103" t="s">
        <v>91</v>
      </c>
      <c r="CH941" s="275">
        <v>3600900237375</v>
      </c>
      <c r="CJ941" s="51"/>
      <c r="CL941" s="51"/>
      <c r="CM941" s="273"/>
      <c r="CO941" s="157"/>
    </row>
    <row r="942" spans="1:93">
      <c r="A942" s="452" t="s">
        <v>4827</v>
      </c>
      <c r="B942" s="83" t="s">
        <v>709</v>
      </c>
      <c r="C942" s="237" t="s">
        <v>672</v>
      </c>
      <c r="D942" s="86" t="s">
        <v>3365</v>
      </c>
      <c r="E942" s="92" t="s">
        <v>31</v>
      </c>
      <c r="F942" s="452" t="s">
        <v>4827</v>
      </c>
      <c r="G942" s="59" t="s">
        <v>1580</v>
      </c>
      <c r="H942" s="449" t="s">
        <v>3459</v>
      </c>
      <c r="I942" s="244">
        <v>32608.799999999999</v>
      </c>
      <c r="J942" s="310">
        <v>0</v>
      </c>
      <c r="K942" s="81">
        <v>0</v>
      </c>
      <c r="L942" s="81">
        <v>0</v>
      </c>
      <c r="M942" s="85">
        <v>0</v>
      </c>
      <c r="N942" s="81">
        <v>0</v>
      </c>
      <c r="O942" s="81">
        <v>0</v>
      </c>
      <c r="P942" s="85">
        <v>148.44</v>
      </c>
      <c r="Q942" s="81">
        <v>0</v>
      </c>
      <c r="R942" s="85">
        <v>22497</v>
      </c>
      <c r="S942" s="81">
        <v>9963.36</v>
      </c>
      <c r="T942" s="227" t="s">
        <v>1581</v>
      </c>
      <c r="U942" s="496">
        <v>308</v>
      </c>
      <c r="V942" s="237" t="s">
        <v>672</v>
      </c>
      <c r="W942" s="86" t="s">
        <v>3365</v>
      </c>
      <c r="X942" s="92" t="s">
        <v>31</v>
      </c>
      <c r="Y942" s="262">
        <v>3600900239645</v>
      </c>
      <c r="Z942" s="228" t="s">
        <v>1581</v>
      </c>
      <c r="AA942" s="266">
        <v>22645.439999999999</v>
      </c>
      <c r="AB942" s="66">
        <v>21210</v>
      </c>
      <c r="AC942" s="65"/>
      <c r="AD942" s="266">
        <v>863</v>
      </c>
      <c r="AE942" s="266">
        <v>424</v>
      </c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148"/>
      <c r="AW942" s="65"/>
      <c r="AX942" s="65">
        <v>0</v>
      </c>
      <c r="AY942" s="65"/>
      <c r="AZ942" s="66">
        <v>148.44</v>
      </c>
      <c r="BA942" s="74">
        <v>0</v>
      </c>
      <c r="BB942" s="66">
        <v>32608.799999999999</v>
      </c>
      <c r="BC942" s="66">
        <v>9963.36</v>
      </c>
      <c r="BD942" s="252"/>
      <c r="BE942" s="170">
        <v>309</v>
      </c>
      <c r="BF942" s="101" t="s">
        <v>3543</v>
      </c>
      <c r="BG942" s="158" t="s">
        <v>3365</v>
      </c>
      <c r="BH942" s="92" t="s">
        <v>31</v>
      </c>
      <c r="BI942" s="66">
        <v>21210</v>
      </c>
      <c r="BJ942" s="58">
        <v>21210</v>
      </c>
      <c r="BK942" s="124">
        <v>0</v>
      </c>
      <c r="BL942" s="158"/>
      <c r="BM942" s="48"/>
      <c r="BN942" s="67"/>
      <c r="BO942" s="67"/>
      <c r="BP942" s="48"/>
      <c r="BQ942" s="368">
        <v>245</v>
      </c>
      <c r="BR942" s="380">
        <v>11</v>
      </c>
      <c r="BS942" s="381" t="s">
        <v>8</v>
      </c>
      <c r="BT942" s="382" t="s">
        <v>1</v>
      </c>
      <c r="BU942" s="383" t="s">
        <v>707</v>
      </c>
      <c r="BV942" s="384" t="s">
        <v>1581</v>
      </c>
      <c r="BW942" s="384">
        <v>60220</v>
      </c>
      <c r="BX942" s="385" t="s">
        <v>3642</v>
      </c>
      <c r="BY942" s="76"/>
      <c r="BZ942" s="475">
        <v>466</v>
      </c>
      <c r="CA942" s="320" t="b">
        <f>EXACT(A942,CH942)</f>
        <v>1</v>
      </c>
      <c r="CB942" s="318" t="b">
        <f>EXACT(D942,CF942)</f>
        <v>1</v>
      </c>
      <c r="CC942" s="318" t="b">
        <f>EXACT(E942,CG942)</f>
        <v>1</v>
      </c>
      <c r="CD942" s="502">
        <f>+S941-BC941</f>
        <v>0</v>
      </c>
      <c r="CE942" s="51" t="s">
        <v>672</v>
      </c>
      <c r="CF942" s="52" t="s">
        <v>3365</v>
      </c>
      <c r="CG942" s="99" t="s">
        <v>31</v>
      </c>
      <c r="CH942" s="311">
        <v>3600900239645</v>
      </c>
      <c r="CJ942" s="51"/>
      <c r="CL942" s="51"/>
      <c r="CM942" s="273"/>
      <c r="CO942" s="332"/>
    </row>
    <row r="943" spans="1:93">
      <c r="A943" s="452" t="s">
        <v>4582</v>
      </c>
      <c r="B943" s="83" t="s">
        <v>709</v>
      </c>
      <c r="C943" s="129" t="s">
        <v>672</v>
      </c>
      <c r="D943" s="158" t="s">
        <v>30</v>
      </c>
      <c r="E943" s="92" t="s">
        <v>31</v>
      </c>
      <c r="F943" s="452" t="s">
        <v>4582</v>
      </c>
      <c r="G943" s="59" t="s">
        <v>1580</v>
      </c>
      <c r="H943" s="449" t="s">
        <v>1766</v>
      </c>
      <c r="I943" s="234">
        <v>24568</v>
      </c>
      <c r="J943" s="234">
        <v>0</v>
      </c>
      <c r="K943" s="234">
        <v>266.35000000000002</v>
      </c>
      <c r="L943" s="234">
        <v>0</v>
      </c>
      <c r="M943" s="85">
        <v>3816</v>
      </c>
      <c r="N943" s="85">
        <v>0</v>
      </c>
      <c r="O943" s="234">
        <v>0</v>
      </c>
      <c r="P943" s="234">
        <v>115.85</v>
      </c>
      <c r="Q943" s="234">
        <v>0</v>
      </c>
      <c r="R943" s="234">
        <v>5882</v>
      </c>
      <c r="S943" s="234">
        <v>22652.5</v>
      </c>
      <c r="T943" s="227" t="s">
        <v>1581</v>
      </c>
      <c r="U943" s="496">
        <v>209</v>
      </c>
      <c r="V943" s="129" t="s">
        <v>672</v>
      </c>
      <c r="W943" s="158" t="s">
        <v>30</v>
      </c>
      <c r="X943" s="92" t="s">
        <v>31</v>
      </c>
      <c r="Y943" s="262">
        <v>3600900239921</v>
      </c>
      <c r="Z943" s="228" t="s">
        <v>1581</v>
      </c>
      <c r="AA943" s="266">
        <v>5997.85</v>
      </c>
      <c r="AB943" s="66">
        <v>4595</v>
      </c>
      <c r="AC943" s="65"/>
      <c r="AD943" s="266">
        <v>863</v>
      </c>
      <c r="AE943" s="266">
        <v>424</v>
      </c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148"/>
      <c r="AW943" s="65"/>
      <c r="AX943" s="65">
        <v>0</v>
      </c>
      <c r="AY943" s="66"/>
      <c r="AZ943" s="66">
        <v>115.85</v>
      </c>
      <c r="BA943" s="74">
        <v>0</v>
      </c>
      <c r="BB943" s="66">
        <v>28650.35</v>
      </c>
      <c r="BC943" s="66">
        <v>22652.5</v>
      </c>
      <c r="BD943" s="252"/>
      <c r="BE943" s="170">
        <v>210</v>
      </c>
      <c r="BF943" s="101" t="s">
        <v>1717</v>
      </c>
      <c r="BG943" s="158" t="s">
        <v>30</v>
      </c>
      <c r="BH943" s="92" t="s">
        <v>31</v>
      </c>
      <c r="BI943" s="169">
        <v>4595</v>
      </c>
      <c r="BJ943" s="124">
        <v>4595</v>
      </c>
      <c r="BK943" s="124">
        <v>0</v>
      </c>
      <c r="BL943" s="158"/>
      <c r="BM943" s="48"/>
      <c r="BN943" s="67"/>
      <c r="BO943" s="67"/>
      <c r="BP943" s="48"/>
      <c r="BQ943" s="368">
        <v>139</v>
      </c>
      <c r="BR943" s="380">
        <v>10</v>
      </c>
      <c r="BS943" s="381" t="s">
        <v>51</v>
      </c>
      <c r="BT943" s="382" t="s">
        <v>2653</v>
      </c>
      <c r="BU943" s="383" t="s">
        <v>46</v>
      </c>
      <c r="BV943" s="384" t="s">
        <v>2654</v>
      </c>
      <c r="BW943" s="384">
        <v>65000</v>
      </c>
      <c r="BX943" s="385" t="s">
        <v>324</v>
      </c>
      <c r="BZ943" s="475">
        <v>402</v>
      </c>
      <c r="CA943" s="320" t="b">
        <f>EXACT(A943,CH943)</f>
        <v>1</v>
      </c>
      <c r="CB943" s="318" t="b">
        <f>EXACT(D943,CF943)</f>
        <v>1</v>
      </c>
      <c r="CC943" s="318" t="b">
        <f>EXACT(E943,CG943)</f>
        <v>1</v>
      </c>
      <c r="CD943" s="502">
        <f>+S942-BC942</f>
        <v>0</v>
      </c>
      <c r="CE943" s="51" t="s">
        <v>672</v>
      </c>
      <c r="CF943" s="17" t="s">
        <v>30</v>
      </c>
      <c r="CG943" s="103" t="s">
        <v>31</v>
      </c>
      <c r="CH943" s="311">
        <v>3600900239921</v>
      </c>
      <c r="CI943" s="51"/>
      <c r="CM943" s="273"/>
      <c r="CO943" s="457"/>
    </row>
    <row r="944" spans="1:93">
      <c r="A944" s="452" t="s">
        <v>4838</v>
      </c>
      <c r="B944" s="83" t="s">
        <v>709</v>
      </c>
      <c r="C944" s="129" t="s">
        <v>686</v>
      </c>
      <c r="D944" s="158" t="s">
        <v>1364</v>
      </c>
      <c r="E944" s="92" t="s">
        <v>31</v>
      </c>
      <c r="F944" s="452" t="s">
        <v>4838</v>
      </c>
      <c r="G944" s="59" t="s">
        <v>1580</v>
      </c>
      <c r="H944" s="449" t="s">
        <v>1786</v>
      </c>
      <c r="I944" s="234">
        <v>25155</v>
      </c>
      <c r="J944" s="234">
        <v>0</v>
      </c>
      <c r="K944" s="234">
        <v>155.03</v>
      </c>
      <c r="L944" s="234">
        <v>0</v>
      </c>
      <c r="M944" s="85">
        <v>2449</v>
      </c>
      <c r="N944" s="85">
        <v>0</v>
      </c>
      <c r="O944" s="234">
        <v>0</v>
      </c>
      <c r="P944" s="234">
        <v>96.28</v>
      </c>
      <c r="Q944" s="234">
        <v>0</v>
      </c>
      <c r="R944" s="234">
        <v>4992</v>
      </c>
      <c r="S944" s="234">
        <v>22670.75</v>
      </c>
      <c r="T944" s="227" t="s">
        <v>1581</v>
      </c>
      <c r="U944" s="496">
        <v>325</v>
      </c>
      <c r="V944" s="129" t="s">
        <v>686</v>
      </c>
      <c r="W944" s="158" t="s">
        <v>1364</v>
      </c>
      <c r="X944" s="92" t="s">
        <v>31</v>
      </c>
      <c r="Y944" s="262">
        <v>3600900239939</v>
      </c>
      <c r="Z944" s="228" t="s">
        <v>1581</v>
      </c>
      <c r="AA944" s="266">
        <v>5088.28</v>
      </c>
      <c r="AB944" s="66">
        <v>3705</v>
      </c>
      <c r="AC944" s="65"/>
      <c r="AD944" s="266">
        <v>863</v>
      </c>
      <c r="AE944" s="266">
        <v>424</v>
      </c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148"/>
      <c r="AW944" s="65"/>
      <c r="AX944" s="65">
        <v>0</v>
      </c>
      <c r="AY944" s="66"/>
      <c r="AZ944" s="66">
        <v>96.28</v>
      </c>
      <c r="BA944" s="74">
        <v>0</v>
      </c>
      <c r="BB944" s="66">
        <v>27759.03</v>
      </c>
      <c r="BC944" s="66">
        <v>22670.75</v>
      </c>
      <c r="BD944" s="252"/>
      <c r="BE944" s="170">
        <v>326</v>
      </c>
      <c r="BF944" s="101" t="s">
        <v>1738</v>
      </c>
      <c r="BG944" s="158" t="s">
        <v>1364</v>
      </c>
      <c r="BH944" s="92" t="s">
        <v>31</v>
      </c>
      <c r="BI944" s="169">
        <v>3705</v>
      </c>
      <c r="BJ944" s="124">
        <v>3705</v>
      </c>
      <c r="BK944" s="124">
        <v>0</v>
      </c>
      <c r="BL944" s="158"/>
      <c r="BM944" s="48"/>
      <c r="BN944" s="67"/>
      <c r="BO944" s="67"/>
      <c r="BP944" s="59"/>
      <c r="BQ944" s="370">
        <v>139</v>
      </c>
      <c r="BR944" s="387">
        <v>10</v>
      </c>
      <c r="BS944" s="381" t="s">
        <v>51</v>
      </c>
      <c r="BT944" s="388" t="s">
        <v>2653</v>
      </c>
      <c r="BU944" s="388" t="s">
        <v>46</v>
      </c>
      <c r="BV944" s="388" t="s">
        <v>2654</v>
      </c>
      <c r="BW944" s="389">
        <v>65000</v>
      </c>
      <c r="BX944" s="385"/>
      <c r="BY944" s="61"/>
      <c r="BZ944" s="495">
        <v>309</v>
      </c>
      <c r="CA944" s="320" t="b">
        <f>EXACT(A944,CH944)</f>
        <v>1</v>
      </c>
      <c r="CB944" s="318" t="b">
        <f>EXACT(D944,CF944)</f>
        <v>1</v>
      </c>
      <c r="CC944" s="318" t="b">
        <f>EXACT(E944,CG944)</f>
        <v>1</v>
      </c>
      <c r="CD944" s="502">
        <f>+S943-BC943</f>
        <v>0</v>
      </c>
      <c r="CE944" s="17" t="s">
        <v>686</v>
      </c>
      <c r="CF944" s="17" t="s">
        <v>1364</v>
      </c>
      <c r="CG944" s="103" t="s">
        <v>31</v>
      </c>
      <c r="CH944" s="275">
        <v>3600900239939</v>
      </c>
      <c r="CI944" s="51"/>
      <c r="CM944" s="273"/>
      <c r="CO944" s="157"/>
    </row>
    <row r="945" spans="1:93">
      <c r="A945" s="452" t="s">
        <v>4643</v>
      </c>
      <c r="B945" s="83" t="s">
        <v>709</v>
      </c>
      <c r="C945" s="129" t="s">
        <v>672</v>
      </c>
      <c r="D945" s="158" t="s">
        <v>178</v>
      </c>
      <c r="E945" s="92" t="s">
        <v>179</v>
      </c>
      <c r="F945" s="452" t="s">
        <v>4643</v>
      </c>
      <c r="G945" s="59" t="s">
        <v>1580</v>
      </c>
      <c r="H945" s="449" t="s">
        <v>1021</v>
      </c>
      <c r="I945" s="234">
        <v>16919</v>
      </c>
      <c r="J945" s="234">
        <v>0</v>
      </c>
      <c r="K945" s="234">
        <v>281.75</v>
      </c>
      <c r="L945" s="234">
        <v>0</v>
      </c>
      <c r="M945" s="85">
        <v>3434</v>
      </c>
      <c r="N945" s="85">
        <v>2417</v>
      </c>
      <c r="O945" s="234">
        <v>0</v>
      </c>
      <c r="P945" s="234">
        <v>0</v>
      </c>
      <c r="Q945" s="234">
        <v>0</v>
      </c>
      <c r="R945" s="234">
        <v>14727.53</v>
      </c>
      <c r="S945" s="234">
        <v>8324.2199999999993</v>
      </c>
      <c r="T945" s="227" t="s">
        <v>1581</v>
      </c>
      <c r="U945" s="496">
        <v>1002</v>
      </c>
      <c r="V945" s="129" t="s">
        <v>672</v>
      </c>
      <c r="W945" s="158" t="s">
        <v>178</v>
      </c>
      <c r="X945" s="92" t="s">
        <v>179</v>
      </c>
      <c r="Y945" s="262">
        <v>3600900246366</v>
      </c>
      <c r="Z945" s="228" t="s">
        <v>1581</v>
      </c>
      <c r="AA945" s="54">
        <v>14727.53</v>
      </c>
      <c r="AB945" s="55">
        <v>13864.53</v>
      </c>
      <c r="AC945" s="56"/>
      <c r="AD945" s="175">
        <v>863</v>
      </c>
      <c r="AE945" s="175"/>
      <c r="AF945" s="55"/>
      <c r="AG945" s="55"/>
      <c r="AH945" s="55"/>
      <c r="AI945" s="55"/>
      <c r="AJ945" s="55"/>
      <c r="AK945" s="55"/>
      <c r="AL945" s="55"/>
      <c r="AM945" s="57"/>
      <c r="AN945" s="57"/>
      <c r="AO945" s="57"/>
      <c r="AP945" s="57"/>
      <c r="AQ945" s="58"/>
      <c r="AR945" s="57"/>
      <c r="AS945" s="57"/>
      <c r="AT945" s="57"/>
      <c r="AU945" s="57"/>
      <c r="AV945" s="147"/>
      <c r="AW945" s="57"/>
      <c r="AX945" s="57">
        <v>0</v>
      </c>
      <c r="AY945" s="58"/>
      <c r="AZ945" s="58">
        <v>0</v>
      </c>
      <c r="BA945" s="74">
        <v>0</v>
      </c>
      <c r="BB945" s="58">
        <v>23051.75</v>
      </c>
      <c r="BC945" s="58">
        <v>8324.2199999999993</v>
      </c>
      <c r="BD945" s="252"/>
      <c r="BE945" s="170">
        <v>1003</v>
      </c>
      <c r="BF945" s="101" t="s">
        <v>2303</v>
      </c>
      <c r="BG945" s="158" t="s">
        <v>178</v>
      </c>
      <c r="BH945" s="92" t="s">
        <v>179</v>
      </c>
      <c r="BI945" s="124">
        <v>13864.53</v>
      </c>
      <c r="BJ945" s="124">
        <v>13864.53</v>
      </c>
      <c r="BK945" s="124">
        <v>0</v>
      </c>
      <c r="BL945" s="158"/>
      <c r="BM945" s="59" t="s">
        <v>792</v>
      </c>
      <c r="BN945" s="60"/>
      <c r="BO945" s="60"/>
      <c r="BP945" s="59"/>
      <c r="BQ945" s="369" t="s">
        <v>369</v>
      </c>
      <c r="BR945" s="380" t="s">
        <v>705</v>
      </c>
      <c r="BS945" s="381" t="s">
        <v>51</v>
      </c>
      <c r="BT945" s="383" t="s">
        <v>706</v>
      </c>
      <c r="BU945" s="383" t="s">
        <v>707</v>
      </c>
      <c r="BV945" s="383" t="s">
        <v>1581</v>
      </c>
      <c r="BW945" s="383">
        <v>60220</v>
      </c>
      <c r="BX945" s="385"/>
      <c r="BY945" s="1"/>
      <c r="BZ945" s="475">
        <v>210</v>
      </c>
      <c r="CA945" s="320" t="b">
        <f>EXACT(A945,CH945)</f>
        <v>1</v>
      </c>
      <c r="CB945" s="318" t="b">
        <f>EXACT(D945,CF945)</f>
        <v>1</v>
      </c>
      <c r="CC945" s="318" t="b">
        <f>EXACT(E945,CG945)</f>
        <v>1</v>
      </c>
      <c r="CD945" s="502">
        <f>+S944-BC944</f>
        <v>0</v>
      </c>
      <c r="CE945" s="17" t="s">
        <v>672</v>
      </c>
      <c r="CF945" s="157" t="s">
        <v>178</v>
      </c>
      <c r="CG945" s="99" t="s">
        <v>179</v>
      </c>
      <c r="CH945" s="311">
        <v>3600900246366</v>
      </c>
      <c r="CM945" s="273"/>
      <c r="CO945" s="158"/>
    </row>
    <row r="946" spans="1:93">
      <c r="A946" s="452" t="s">
        <v>4837</v>
      </c>
      <c r="B946" s="83" t="s">
        <v>709</v>
      </c>
      <c r="C946" s="129" t="s">
        <v>686</v>
      </c>
      <c r="D946" s="158" t="s">
        <v>2109</v>
      </c>
      <c r="E946" s="92" t="s">
        <v>2110</v>
      </c>
      <c r="F946" s="452" t="s">
        <v>4837</v>
      </c>
      <c r="G946" s="59" t="s">
        <v>1580</v>
      </c>
      <c r="H946" s="449" t="s">
        <v>2111</v>
      </c>
      <c r="I946" s="234">
        <v>21184.799999999999</v>
      </c>
      <c r="J946" s="234">
        <v>0</v>
      </c>
      <c r="K946" s="234">
        <v>0</v>
      </c>
      <c r="L946" s="234">
        <v>0</v>
      </c>
      <c r="M946" s="85">
        <v>667</v>
      </c>
      <c r="N946" s="85">
        <v>0</v>
      </c>
      <c r="O946" s="234">
        <v>0</v>
      </c>
      <c r="P946" s="234">
        <v>0</v>
      </c>
      <c r="Q946" s="234">
        <v>0</v>
      </c>
      <c r="R946" s="234">
        <v>17810</v>
      </c>
      <c r="S946" s="234">
        <v>1341.7999999999993</v>
      </c>
      <c r="T946" s="227" t="s">
        <v>1581</v>
      </c>
      <c r="U946" s="496">
        <v>324</v>
      </c>
      <c r="V946" s="129" t="s">
        <v>686</v>
      </c>
      <c r="W946" s="158" t="s">
        <v>2109</v>
      </c>
      <c r="X946" s="92" t="s">
        <v>2110</v>
      </c>
      <c r="Y946" s="262">
        <v>3600900246871</v>
      </c>
      <c r="Z946" s="228" t="s">
        <v>1581</v>
      </c>
      <c r="AA946" s="54">
        <v>20510</v>
      </c>
      <c r="AB946" s="55">
        <v>17810</v>
      </c>
      <c r="AC946" s="56"/>
      <c r="AD946" s="175"/>
      <c r="AE946" s="175"/>
      <c r="AF946" s="55"/>
      <c r="AG946" s="55"/>
      <c r="AH946" s="55"/>
      <c r="AI946" s="55"/>
      <c r="AJ946" s="55"/>
      <c r="AK946" s="55"/>
      <c r="AL946" s="55"/>
      <c r="AM946" s="57"/>
      <c r="AN946" s="57"/>
      <c r="AO946" s="57"/>
      <c r="AP946" s="57"/>
      <c r="AQ946" s="58">
        <v>0</v>
      </c>
      <c r="AR946" s="58"/>
      <c r="AS946" s="57"/>
      <c r="AT946" s="57"/>
      <c r="AU946" s="57"/>
      <c r="AV946" s="147"/>
      <c r="AW946" s="57"/>
      <c r="AX946" s="57">
        <v>2700</v>
      </c>
      <c r="AY946" s="58"/>
      <c r="AZ946" s="58">
        <v>0</v>
      </c>
      <c r="BA946" s="74">
        <v>0</v>
      </c>
      <c r="BB946" s="58">
        <v>21851.8</v>
      </c>
      <c r="BC946" s="58">
        <v>1341.7999999999993</v>
      </c>
      <c r="BD946" s="252"/>
      <c r="BE946" s="170">
        <v>325</v>
      </c>
      <c r="BF946" s="101" t="s">
        <v>2156</v>
      </c>
      <c r="BG946" s="158" t="s">
        <v>2109</v>
      </c>
      <c r="BH946" s="92" t="s">
        <v>2110</v>
      </c>
      <c r="BI946" s="58">
        <v>17810</v>
      </c>
      <c r="BJ946" s="58">
        <v>17810</v>
      </c>
      <c r="BK946" s="124">
        <v>0</v>
      </c>
      <c r="BL946" s="158"/>
      <c r="BM946" s="59"/>
      <c r="BN946" s="60"/>
      <c r="BO946" s="60"/>
      <c r="BP946" s="59"/>
      <c r="BQ946" s="370" t="s">
        <v>1093</v>
      </c>
      <c r="BR946" s="387" t="s">
        <v>2175</v>
      </c>
      <c r="BS946" s="381" t="s">
        <v>709</v>
      </c>
      <c r="BT946" s="391" t="s">
        <v>45</v>
      </c>
      <c r="BU946" s="391" t="s">
        <v>1416</v>
      </c>
      <c r="BV946" s="391" t="s">
        <v>1581</v>
      </c>
      <c r="BW946" s="391">
        <v>60000</v>
      </c>
      <c r="BX946" s="389" t="s">
        <v>1094</v>
      </c>
      <c r="BY946" s="76"/>
      <c r="BZ946" s="475">
        <v>326</v>
      </c>
      <c r="CA946" s="320" t="b">
        <f>EXACT(A946,CH946)</f>
        <v>1</v>
      </c>
      <c r="CB946" s="318" t="b">
        <f>EXACT(D946,CF946)</f>
        <v>1</v>
      </c>
      <c r="CC946" s="318" t="b">
        <f>EXACT(E946,CG946)</f>
        <v>1</v>
      </c>
      <c r="CD946" s="502">
        <f>+S945-BC945</f>
        <v>0</v>
      </c>
      <c r="CE946" s="17" t="s">
        <v>686</v>
      </c>
      <c r="CF946" s="157" t="s">
        <v>2109</v>
      </c>
      <c r="CG946" s="99" t="s">
        <v>2110</v>
      </c>
      <c r="CH946" s="311">
        <v>3600900246871</v>
      </c>
      <c r="CL946" s="51"/>
      <c r="CM946" s="273"/>
      <c r="CO946" s="157"/>
    </row>
    <row r="947" spans="1:93">
      <c r="A947" s="452" t="s">
        <v>4635</v>
      </c>
      <c r="B947" s="83" t="s">
        <v>709</v>
      </c>
      <c r="C947" s="129" t="s">
        <v>672</v>
      </c>
      <c r="D947" s="158" t="s">
        <v>181</v>
      </c>
      <c r="E947" s="92" t="s">
        <v>182</v>
      </c>
      <c r="F947" s="452" t="s">
        <v>4635</v>
      </c>
      <c r="G947" s="59" t="s">
        <v>1580</v>
      </c>
      <c r="H947" s="449" t="s">
        <v>1024</v>
      </c>
      <c r="I947" s="234">
        <v>13956</v>
      </c>
      <c r="J947" s="234">
        <v>0</v>
      </c>
      <c r="K947" s="234">
        <v>125.47</v>
      </c>
      <c r="L947" s="234">
        <v>0</v>
      </c>
      <c r="M947" s="85">
        <v>2796</v>
      </c>
      <c r="N947" s="85">
        <v>1860.8</v>
      </c>
      <c r="O947" s="234">
        <v>0</v>
      </c>
      <c r="P947" s="234">
        <v>0</v>
      </c>
      <c r="Q947" s="234">
        <v>0</v>
      </c>
      <c r="R947" s="234">
        <v>8358</v>
      </c>
      <c r="S947" s="234">
        <v>10380.27</v>
      </c>
      <c r="T947" s="227" t="s">
        <v>1581</v>
      </c>
      <c r="U947" s="496">
        <v>1014</v>
      </c>
      <c r="V947" s="129" t="s">
        <v>672</v>
      </c>
      <c r="W947" s="158" t="s">
        <v>181</v>
      </c>
      <c r="X947" s="92" t="s">
        <v>182</v>
      </c>
      <c r="Y947" s="262">
        <v>3600900249578</v>
      </c>
      <c r="Z947" s="228" t="s">
        <v>1581</v>
      </c>
      <c r="AA947" s="55">
        <v>8358</v>
      </c>
      <c r="AB947" s="55">
        <v>7495</v>
      </c>
      <c r="AC947" s="59"/>
      <c r="AD947" s="175">
        <v>863</v>
      </c>
      <c r="AE947" s="175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148"/>
      <c r="AW947" s="59"/>
      <c r="AX947" s="59">
        <v>0</v>
      </c>
      <c r="AY947" s="59"/>
      <c r="AZ947" s="59">
        <v>0</v>
      </c>
      <c r="BA947" s="59">
        <v>0</v>
      </c>
      <c r="BB947" s="59">
        <v>18738.27</v>
      </c>
      <c r="BC947" s="59">
        <v>10380.27</v>
      </c>
      <c r="BD947" s="252"/>
      <c r="BE947" s="170">
        <v>1015</v>
      </c>
      <c r="BF947" s="282" t="s">
        <v>2306</v>
      </c>
      <c r="BG947" s="158" t="s">
        <v>181</v>
      </c>
      <c r="BH947" s="92" t="s">
        <v>182</v>
      </c>
      <c r="BI947" s="59">
        <v>7495</v>
      </c>
      <c r="BJ947" s="59">
        <v>7495</v>
      </c>
      <c r="BK947" s="121">
        <v>0</v>
      </c>
      <c r="BL947" s="158"/>
      <c r="BM947" s="59"/>
      <c r="BN947" s="59"/>
      <c r="BO947" s="59"/>
      <c r="BP947" s="59"/>
      <c r="BQ947" s="370" t="s">
        <v>183</v>
      </c>
      <c r="BR947" s="387" t="s">
        <v>698</v>
      </c>
      <c r="BS947" s="381" t="s">
        <v>51</v>
      </c>
      <c r="BT947" s="388" t="s">
        <v>706</v>
      </c>
      <c r="BU947" s="388" t="s">
        <v>707</v>
      </c>
      <c r="BV947" s="388" t="s">
        <v>1581</v>
      </c>
      <c r="BW947" s="389" t="s">
        <v>708</v>
      </c>
      <c r="BX947" s="389" t="s">
        <v>3265</v>
      </c>
      <c r="BZ947" s="475">
        <v>1002</v>
      </c>
      <c r="CA947" s="320" t="b">
        <f>EXACT(A947,CH947)</f>
        <v>1</v>
      </c>
      <c r="CB947" s="318" t="b">
        <f>EXACT(D947,CF947)</f>
        <v>1</v>
      </c>
      <c r="CC947" s="318" t="b">
        <f>EXACT(E947,CG947)</f>
        <v>1</v>
      </c>
      <c r="CD947" s="502">
        <f>+S946-BC946</f>
        <v>0</v>
      </c>
      <c r="CE947" s="17" t="s">
        <v>672</v>
      </c>
      <c r="CF947" s="17" t="s">
        <v>181</v>
      </c>
      <c r="CG947" s="103" t="s">
        <v>182</v>
      </c>
      <c r="CH947" s="275">
        <v>3600900249578</v>
      </c>
    </row>
    <row r="948" spans="1:93">
      <c r="A948" s="452" t="s">
        <v>4485</v>
      </c>
      <c r="B948" s="83" t="s">
        <v>709</v>
      </c>
      <c r="C948" s="129" t="s">
        <v>672</v>
      </c>
      <c r="D948" s="158" t="s">
        <v>1667</v>
      </c>
      <c r="E948" s="92" t="s">
        <v>1668</v>
      </c>
      <c r="F948" s="452" t="s">
        <v>4485</v>
      </c>
      <c r="G948" s="59" t="s">
        <v>1580</v>
      </c>
      <c r="H948" s="449" t="s">
        <v>1686</v>
      </c>
      <c r="I948" s="234">
        <v>33808.6</v>
      </c>
      <c r="J948" s="234">
        <v>0</v>
      </c>
      <c r="K948" s="234">
        <v>137.78</v>
      </c>
      <c r="L948" s="234">
        <v>0</v>
      </c>
      <c r="M948" s="85">
        <v>2322</v>
      </c>
      <c r="N948" s="85">
        <v>0</v>
      </c>
      <c r="O948" s="234">
        <v>0</v>
      </c>
      <c r="P948" s="234">
        <v>146.75</v>
      </c>
      <c r="Q948" s="234">
        <v>0</v>
      </c>
      <c r="R948" s="234">
        <v>24302</v>
      </c>
      <c r="S948" s="234">
        <v>8819.6299999999974</v>
      </c>
      <c r="T948" s="227" t="s">
        <v>1581</v>
      </c>
      <c r="U948" s="496">
        <v>1156</v>
      </c>
      <c r="V948" s="129" t="s">
        <v>672</v>
      </c>
      <c r="W948" s="158" t="s">
        <v>1667</v>
      </c>
      <c r="X948" s="92" t="s">
        <v>1668</v>
      </c>
      <c r="Y948" s="262">
        <v>3600900254539</v>
      </c>
      <c r="Z948" s="228" t="s">
        <v>1581</v>
      </c>
      <c r="AA948" s="266">
        <v>27448.75</v>
      </c>
      <c r="AB948" s="66">
        <v>19215</v>
      </c>
      <c r="AC948" s="65"/>
      <c r="AD948" s="266">
        <v>863</v>
      </c>
      <c r="AE948" s="266">
        <v>424</v>
      </c>
      <c r="AF948" s="65"/>
      <c r="AG948" s="65"/>
      <c r="AH948" s="65"/>
      <c r="AI948" s="65"/>
      <c r="AJ948" s="65"/>
      <c r="AK948" s="65"/>
      <c r="AL948" s="65"/>
      <c r="AM948" s="65"/>
      <c r="AN948" s="65"/>
      <c r="AO948" s="65">
        <v>3800</v>
      </c>
      <c r="AP948" s="65"/>
      <c r="AQ948" s="66"/>
      <c r="AR948" s="65"/>
      <c r="AS948" s="65"/>
      <c r="AT948" s="65"/>
      <c r="AU948" s="65"/>
      <c r="AV948" s="148"/>
      <c r="AW948" s="65"/>
      <c r="AX948" s="65">
        <v>3000</v>
      </c>
      <c r="AY948" s="66"/>
      <c r="AZ948" s="66">
        <v>146.75</v>
      </c>
      <c r="BA948" s="74">
        <v>0</v>
      </c>
      <c r="BB948" s="66">
        <v>36268.379999999997</v>
      </c>
      <c r="BC948" s="66">
        <v>8819.6299999999974</v>
      </c>
      <c r="BD948" s="252"/>
      <c r="BE948" s="170">
        <v>1157</v>
      </c>
      <c r="BF948" s="101" t="s">
        <v>121</v>
      </c>
      <c r="BG948" s="158" t="s">
        <v>1667</v>
      </c>
      <c r="BH948" s="92" t="s">
        <v>1668</v>
      </c>
      <c r="BI948" s="169">
        <v>19215</v>
      </c>
      <c r="BJ948" s="124">
        <v>19215</v>
      </c>
      <c r="BK948" s="124">
        <v>0</v>
      </c>
      <c r="BL948" s="158"/>
      <c r="BM948" s="48"/>
      <c r="BN948" s="67"/>
      <c r="BO948" s="67"/>
      <c r="BP948" s="48"/>
      <c r="BQ948" s="368" t="s">
        <v>145</v>
      </c>
      <c r="BR948" s="380" t="s">
        <v>705</v>
      </c>
      <c r="BS948" s="381" t="s">
        <v>709</v>
      </c>
      <c r="BT948" s="382" t="s">
        <v>706</v>
      </c>
      <c r="BU948" s="383" t="s">
        <v>707</v>
      </c>
      <c r="BV948" s="384" t="s">
        <v>1581</v>
      </c>
      <c r="BW948" s="384">
        <v>60220</v>
      </c>
      <c r="BX948" s="385" t="s">
        <v>146</v>
      </c>
      <c r="BZ948" s="495">
        <v>325</v>
      </c>
      <c r="CA948" s="320" t="b">
        <f>EXACT(A948,CH948)</f>
        <v>1</v>
      </c>
      <c r="CB948" s="318" t="b">
        <f>EXACT(D948,CF948)</f>
        <v>1</v>
      </c>
      <c r="CC948" s="318" t="b">
        <f>EXACT(E948,CG948)</f>
        <v>1</v>
      </c>
      <c r="CD948" s="502">
        <f>+S947-BC947</f>
        <v>0</v>
      </c>
      <c r="CE948" s="17" t="s">
        <v>672</v>
      </c>
      <c r="CF948" s="17" t="s">
        <v>1667</v>
      </c>
      <c r="CG948" s="103" t="s">
        <v>1668</v>
      </c>
      <c r="CH948" s="275">
        <v>3600900254539</v>
      </c>
    </row>
    <row r="949" spans="1:93" s="257" customFormat="1">
      <c r="A949" s="452" t="s">
        <v>6102</v>
      </c>
      <c r="B949" s="83" t="s">
        <v>709</v>
      </c>
      <c r="C949" s="237" t="s">
        <v>672</v>
      </c>
      <c r="D949" s="86" t="s">
        <v>6100</v>
      </c>
      <c r="E949" s="92" t="s">
        <v>6101</v>
      </c>
      <c r="F949" s="452" t="s">
        <v>6102</v>
      </c>
      <c r="G949" s="59" t="s">
        <v>1580</v>
      </c>
      <c r="H949" s="283" t="s">
        <v>6289</v>
      </c>
      <c r="I949" s="244">
        <v>36252.879999999997</v>
      </c>
      <c r="J949" s="310">
        <v>0</v>
      </c>
      <c r="K949" s="81">
        <v>0</v>
      </c>
      <c r="L949" s="81">
        <v>0</v>
      </c>
      <c r="M949" s="85">
        <v>0</v>
      </c>
      <c r="N949" s="81">
        <v>0</v>
      </c>
      <c r="O949" s="81">
        <v>0</v>
      </c>
      <c r="P949" s="85">
        <v>458.47</v>
      </c>
      <c r="Q949" s="81">
        <v>0</v>
      </c>
      <c r="R949" s="85">
        <v>27142</v>
      </c>
      <c r="S949" s="81">
        <v>8652.4099999999962</v>
      </c>
      <c r="T949" s="227" t="s">
        <v>1581</v>
      </c>
      <c r="U949" s="496">
        <v>219</v>
      </c>
      <c r="V949" s="237" t="s">
        <v>672</v>
      </c>
      <c r="W949" s="86" t="s">
        <v>6100</v>
      </c>
      <c r="X949" s="92" t="s">
        <v>6101</v>
      </c>
      <c r="Y949" s="261">
        <v>3600900258364</v>
      </c>
      <c r="Z949" s="228" t="s">
        <v>1581</v>
      </c>
      <c r="AA949" s="266">
        <v>27600.47</v>
      </c>
      <c r="AB949" s="65">
        <v>25855</v>
      </c>
      <c r="AC949" s="65"/>
      <c r="AD949" s="65">
        <v>863</v>
      </c>
      <c r="AE949" s="65">
        <v>424</v>
      </c>
      <c r="AF949" s="65"/>
      <c r="AG949" s="65"/>
      <c r="AH949" s="65"/>
      <c r="AI949" s="65">
        <v>0</v>
      </c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148"/>
      <c r="AW949" s="65"/>
      <c r="AX949" s="65">
        <v>0</v>
      </c>
      <c r="AY949" s="65"/>
      <c r="AZ949" s="65">
        <v>458.47</v>
      </c>
      <c r="BA949" s="57">
        <v>0</v>
      </c>
      <c r="BB949" s="65">
        <v>36252.879999999997</v>
      </c>
      <c r="BC949" s="65">
        <v>8652.4099999999962</v>
      </c>
      <c r="BD949" s="260"/>
      <c r="BE949" s="170">
        <v>220</v>
      </c>
      <c r="BF949" s="163" t="s">
        <v>6399</v>
      </c>
      <c r="BG949" s="86" t="s">
        <v>6100</v>
      </c>
      <c r="BH949" s="86" t="s">
        <v>6101</v>
      </c>
      <c r="BI949" s="171">
        <v>25855</v>
      </c>
      <c r="BJ949" s="172">
        <v>25855</v>
      </c>
      <c r="BK949" s="171">
        <v>0</v>
      </c>
      <c r="BL949" s="86"/>
      <c r="BM949" s="48"/>
      <c r="BN949" s="67"/>
      <c r="BO949" s="67"/>
      <c r="BP949" s="48"/>
      <c r="BQ949" s="368" t="s">
        <v>6448</v>
      </c>
      <c r="BR949" s="380" t="s">
        <v>3171</v>
      </c>
      <c r="BS949" s="381" t="s">
        <v>709</v>
      </c>
      <c r="BT949" s="382" t="s">
        <v>747</v>
      </c>
      <c r="BU949" s="383" t="s">
        <v>679</v>
      </c>
      <c r="BV949" s="384" t="s">
        <v>1581</v>
      </c>
      <c r="BW949" s="384">
        <v>60160</v>
      </c>
      <c r="BX949" s="385" t="s">
        <v>6449</v>
      </c>
      <c r="BY949" s="22"/>
      <c r="BZ949" s="475">
        <v>1014</v>
      </c>
      <c r="CA949" s="320" t="b">
        <f>EXACT(A949,CH949)</f>
        <v>1</v>
      </c>
      <c r="CB949" s="318" t="b">
        <f>EXACT(D949,CF949)</f>
        <v>1</v>
      </c>
      <c r="CC949" s="318" t="b">
        <f>EXACT(E949,CG949)</f>
        <v>1</v>
      </c>
      <c r="CD949" s="502">
        <f>+S948-BC948</f>
        <v>0</v>
      </c>
      <c r="CE949" s="17" t="s">
        <v>672</v>
      </c>
      <c r="CF949" s="17" t="s">
        <v>6100</v>
      </c>
      <c r="CG949" s="103" t="s">
        <v>6101</v>
      </c>
      <c r="CH949" s="275">
        <v>3600900258364</v>
      </c>
      <c r="CI949" s="447"/>
      <c r="CJ949" s="17"/>
      <c r="CK949" s="276"/>
      <c r="CL949" s="17"/>
      <c r="CM949" s="17"/>
      <c r="CN949" s="17"/>
      <c r="CO949" s="17"/>
    </row>
    <row r="950" spans="1:93">
      <c r="A950" s="452" t="s">
        <v>7848</v>
      </c>
      <c r="B950" s="83" t="s">
        <v>709</v>
      </c>
      <c r="C950" s="129" t="s">
        <v>686</v>
      </c>
      <c r="D950" s="158" t="s">
        <v>7740</v>
      </c>
      <c r="E950" s="92" t="s">
        <v>5523</v>
      </c>
      <c r="F950" s="452" t="s">
        <v>7848</v>
      </c>
      <c r="G950" s="59" t="s">
        <v>1580</v>
      </c>
      <c r="H950" s="449" t="s">
        <v>7966</v>
      </c>
      <c r="I950" s="234">
        <v>39341.629999999997</v>
      </c>
      <c r="J950" s="234">
        <v>0</v>
      </c>
      <c r="K950" s="234">
        <v>0</v>
      </c>
      <c r="L950" s="234">
        <v>0</v>
      </c>
      <c r="M950" s="85">
        <v>0</v>
      </c>
      <c r="N950" s="85">
        <v>0</v>
      </c>
      <c r="O950" s="234">
        <v>0</v>
      </c>
      <c r="P950" s="234">
        <v>382.03</v>
      </c>
      <c r="Q950" s="234">
        <v>0</v>
      </c>
      <c r="R950" s="234">
        <v>21322.91</v>
      </c>
      <c r="S950" s="234">
        <v>17636.689999999999</v>
      </c>
      <c r="T950" s="227" t="s">
        <v>1581</v>
      </c>
      <c r="U950" s="496">
        <v>1125</v>
      </c>
      <c r="V950" s="129" t="s">
        <v>686</v>
      </c>
      <c r="W950" s="158" t="s">
        <v>7740</v>
      </c>
      <c r="X950" s="92" t="s">
        <v>5523</v>
      </c>
      <c r="Y950" s="262" t="s">
        <v>7848</v>
      </c>
      <c r="Z950" s="228" t="s">
        <v>1581</v>
      </c>
      <c r="AA950" s="266">
        <v>21704.94</v>
      </c>
      <c r="AB950" s="66">
        <v>18811.91</v>
      </c>
      <c r="AC950" s="65"/>
      <c r="AD950" s="266">
        <v>863</v>
      </c>
      <c r="AE950" s="266">
        <v>424</v>
      </c>
      <c r="AF950" s="65">
        <v>1224</v>
      </c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148"/>
      <c r="AW950" s="65"/>
      <c r="AX950" s="65">
        <v>0</v>
      </c>
      <c r="AY950" s="66"/>
      <c r="AZ950" s="66">
        <v>382.03</v>
      </c>
      <c r="BA950" s="74">
        <v>0</v>
      </c>
      <c r="BB950" s="66">
        <v>39341.629999999997</v>
      </c>
      <c r="BC950" s="66">
        <v>17636.689999999999</v>
      </c>
      <c r="BD950" s="252"/>
      <c r="BE950" s="170">
        <v>1126</v>
      </c>
      <c r="BF950" s="101" t="s">
        <v>8361</v>
      </c>
      <c r="BG950" s="158" t="s">
        <v>7740</v>
      </c>
      <c r="BH950" s="92" t="s">
        <v>5523</v>
      </c>
      <c r="BI950" s="169">
        <v>18811.91</v>
      </c>
      <c r="BJ950" s="124">
        <v>18811.91</v>
      </c>
      <c r="BK950" s="124">
        <v>0</v>
      </c>
      <c r="BL950" s="158"/>
      <c r="BM950" s="48"/>
      <c r="BN950" s="67"/>
      <c r="BO950" s="67"/>
      <c r="BP950" s="59"/>
      <c r="BQ950" s="369">
        <v>155</v>
      </c>
      <c r="BR950" s="380">
        <v>3</v>
      </c>
      <c r="BS950" s="381" t="s">
        <v>709</v>
      </c>
      <c r="BT950" s="383" t="s">
        <v>706</v>
      </c>
      <c r="BU950" s="388" t="s">
        <v>127</v>
      </c>
      <c r="BV950" s="388" t="s">
        <v>128</v>
      </c>
      <c r="BW950" s="389">
        <v>60220</v>
      </c>
      <c r="BX950" s="385" t="s">
        <v>8123</v>
      </c>
      <c r="BZ950" s="495">
        <v>1155</v>
      </c>
      <c r="CA950" s="320" t="b">
        <f>EXACT(A950,CH950)</f>
        <v>1</v>
      </c>
      <c r="CB950" s="318" t="b">
        <f>EXACT(D950,CF950)</f>
        <v>1</v>
      </c>
      <c r="CC950" s="318" t="b">
        <f>EXACT(E950,CG950)</f>
        <v>1</v>
      </c>
      <c r="CD950" s="502">
        <f>+S949-BC949</f>
        <v>0</v>
      </c>
      <c r="CE950" s="17" t="s">
        <v>686</v>
      </c>
      <c r="CF950" s="17" t="s">
        <v>7740</v>
      </c>
      <c r="CG950" s="103" t="s">
        <v>5523</v>
      </c>
      <c r="CH950" s="275" t="s">
        <v>7848</v>
      </c>
    </row>
    <row r="951" spans="1:93">
      <c r="A951" s="452" t="s">
        <v>4464</v>
      </c>
      <c r="B951" s="83" t="s">
        <v>709</v>
      </c>
      <c r="C951" s="129" t="s">
        <v>672</v>
      </c>
      <c r="D951" s="158" t="s">
        <v>609</v>
      </c>
      <c r="E951" s="92" t="s">
        <v>610</v>
      </c>
      <c r="F951" s="452" t="s">
        <v>4464</v>
      </c>
      <c r="G951" s="59" t="s">
        <v>1580</v>
      </c>
      <c r="H951" s="449" t="s">
        <v>654</v>
      </c>
      <c r="I951" s="234">
        <v>22682.560000000001</v>
      </c>
      <c r="J951" s="234">
        <v>0</v>
      </c>
      <c r="K951" s="234">
        <v>59.63</v>
      </c>
      <c r="L951" s="234">
        <v>0</v>
      </c>
      <c r="M951" s="85">
        <v>2086</v>
      </c>
      <c r="N951" s="85">
        <v>0</v>
      </c>
      <c r="O951" s="234">
        <v>0</v>
      </c>
      <c r="P951" s="234">
        <v>0</v>
      </c>
      <c r="Q951" s="234">
        <v>0</v>
      </c>
      <c r="R951" s="234">
        <v>15346.18</v>
      </c>
      <c r="S951" s="234">
        <v>7167.25</v>
      </c>
      <c r="T951" s="227" t="s">
        <v>1581</v>
      </c>
      <c r="U951" s="496">
        <v>1191</v>
      </c>
      <c r="V951" s="129" t="s">
        <v>672</v>
      </c>
      <c r="W951" s="158" t="s">
        <v>609</v>
      </c>
      <c r="X951" s="92" t="s">
        <v>610</v>
      </c>
      <c r="Y951" s="261">
        <v>3600900261331</v>
      </c>
      <c r="Z951" s="228" t="s">
        <v>1581</v>
      </c>
      <c r="AA951" s="55">
        <v>17660.940000000002</v>
      </c>
      <c r="AB951" s="55">
        <v>14059.18</v>
      </c>
      <c r="AC951" s="59"/>
      <c r="AD951" s="175">
        <v>863</v>
      </c>
      <c r="AE951" s="175">
        <v>424</v>
      </c>
      <c r="AF951" s="59"/>
      <c r="AG951" s="59"/>
      <c r="AH951" s="59"/>
      <c r="AI951" s="59"/>
      <c r="AJ951" s="59"/>
      <c r="AK951" s="59"/>
      <c r="AL951" s="59">
        <v>0</v>
      </c>
      <c r="AM951" s="59"/>
      <c r="AN951" s="59"/>
      <c r="AO951" s="59">
        <v>0</v>
      </c>
      <c r="AP951" s="59">
        <v>0</v>
      </c>
      <c r="AQ951" s="59"/>
      <c r="AR951" s="59"/>
      <c r="AS951" s="59"/>
      <c r="AT951" s="59"/>
      <c r="AU951" s="59"/>
      <c r="AV951" s="147"/>
      <c r="AW951" s="59"/>
      <c r="AX951" s="59">
        <v>2314.7600000000002</v>
      </c>
      <c r="AY951" s="59"/>
      <c r="AZ951" s="55">
        <v>0</v>
      </c>
      <c r="BA951" s="74">
        <v>0</v>
      </c>
      <c r="BB951" s="55">
        <v>24828.190000000002</v>
      </c>
      <c r="BC951" s="55">
        <v>7167.25</v>
      </c>
      <c r="BD951" s="252"/>
      <c r="BE951" s="170">
        <v>1193</v>
      </c>
      <c r="BF951" s="101" t="s">
        <v>1893</v>
      </c>
      <c r="BG951" s="158" t="s">
        <v>609</v>
      </c>
      <c r="BH951" s="92" t="s">
        <v>610</v>
      </c>
      <c r="BI951" s="140">
        <v>14059.18</v>
      </c>
      <c r="BJ951" s="140">
        <v>14059.18</v>
      </c>
      <c r="BK951" s="124">
        <v>0</v>
      </c>
      <c r="BL951" s="158"/>
      <c r="BM951" s="59"/>
      <c r="BN951" s="59"/>
      <c r="BO951" s="59"/>
      <c r="BP951" s="59"/>
      <c r="BQ951" s="370" t="s">
        <v>1942</v>
      </c>
      <c r="BR951" s="387" t="s">
        <v>712</v>
      </c>
      <c r="BS951" s="381" t="s">
        <v>709</v>
      </c>
      <c r="BT951" s="388" t="s">
        <v>740</v>
      </c>
      <c r="BU951" s="388" t="s">
        <v>707</v>
      </c>
      <c r="BV951" s="388" t="s">
        <v>1581</v>
      </c>
      <c r="BW951" s="389">
        <v>60220</v>
      </c>
      <c r="BX951" s="389" t="s">
        <v>1943</v>
      </c>
      <c r="BY951" s="51"/>
      <c r="BZ951" s="475">
        <v>220</v>
      </c>
      <c r="CA951" s="320" t="b">
        <f>EXACT(A951,CH951)</f>
        <v>1</v>
      </c>
      <c r="CB951" s="318" t="b">
        <f>EXACT(D951,CF951)</f>
        <v>1</v>
      </c>
      <c r="CC951" s="318" t="b">
        <f>EXACT(E951,CG951)</f>
        <v>1</v>
      </c>
      <c r="CD951" s="502">
        <f>+S950-BC950</f>
        <v>0</v>
      </c>
      <c r="CE951" s="51" t="s">
        <v>672</v>
      </c>
      <c r="CF951" s="157" t="s">
        <v>609</v>
      </c>
      <c r="CG951" s="99" t="s">
        <v>610</v>
      </c>
      <c r="CH951" s="311">
        <v>3600900261331</v>
      </c>
      <c r="CI951" s="51"/>
      <c r="CL951" s="51"/>
      <c r="CM951" s="273"/>
      <c r="CO951" s="332"/>
    </row>
    <row r="952" spans="1:93">
      <c r="A952" s="452" t="s">
        <v>5024</v>
      </c>
      <c r="B952" s="83" t="s">
        <v>709</v>
      </c>
      <c r="C952" s="158" t="s">
        <v>672</v>
      </c>
      <c r="D952" s="158" t="s">
        <v>297</v>
      </c>
      <c r="E952" s="92" t="s">
        <v>2388</v>
      </c>
      <c r="F952" s="452" t="s">
        <v>5024</v>
      </c>
      <c r="G952" s="59" t="s">
        <v>1580</v>
      </c>
      <c r="H952" s="449" t="s">
        <v>7169</v>
      </c>
      <c r="I952" s="234">
        <v>42424.2</v>
      </c>
      <c r="J952" s="234">
        <v>0</v>
      </c>
      <c r="K952" s="234">
        <v>62.63</v>
      </c>
      <c r="L952" s="234">
        <v>0</v>
      </c>
      <c r="M952" s="85">
        <v>1696</v>
      </c>
      <c r="N952" s="85">
        <v>0</v>
      </c>
      <c r="O952" s="234">
        <v>0</v>
      </c>
      <c r="P952" s="234">
        <v>1030.95</v>
      </c>
      <c r="Q952" s="234">
        <v>0</v>
      </c>
      <c r="R952" s="234">
        <v>32047.45</v>
      </c>
      <c r="S952" s="234">
        <v>11104.429999999993</v>
      </c>
      <c r="T952" s="227" t="s">
        <v>1581</v>
      </c>
      <c r="U952" s="496">
        <v>656</v>
      </c>
      <c r="V952" s="158" t="s">
        <v>672</v>
      </c>
      <c r="W952" s="158" t="s">
        <v>297</v>
      </c>
      <c r="X952" s="92" t="s">
        <v>2388</v>
      </c>
      <c r="Y952" s="261" t="s">
        <v>5024</v>
      </c>
      <c r="Z952" s="228" t="s">
        <v>1581</v>
      </c>
      <c r="AA952" s="55">
        <v>33078.400000000001</v>
      </c>
      <c r="AB952" s="55">
        <v>28836.65</v>
      </c>
      <c r="AC952" s="59"/>
      <c r="AD952" s="175">
        <v>863</v>
      </c>
      <c r="AE952" s="175">
        <v>424</v>
      </c>
      <c r="AF952" s="59">
        <v>1923.8</v>
      </c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148"/>
      <c r="AW952" s="59"/>
      <c r="AX952" s="59">
        <v>0</v>
      </c>
      <c r="AY952" s="59"/>
      <c r="AZ952" s="55">
        <v>1030.95</v>
      </c>
      <c r="BA952" s="74">
        <v>0</v>
      </c>
      <c r="BB952" s="55">
        <v>44182.829999999994</v>
      </c>
      <c r="BC952" s="55">
        <v>11104.429999999993</v>
      </c>
      <c r="BD952" s="252"/>
      <c r="BE952" s="170">
        <v>657</v>
      </c>
      <c r="BF952" s="101" t="s">
        <v>2424</v>
      </c>
      <c r="BG952" s="158" t="s">
        <v>297</v>
      </c>
      <c r="BH952" s="92" t="s">
        <v>2388</v>
      </c>
      <c r="BI952" s="140">
        <v>28836.65</v>
      </c>
      <c r="BJ952" s="140">
        <v>28836.65</v>
      </c>
      <c r="BK952" s="124">
        <v>0</v>
      </c>
      <c r="BL952" s="158"/>
      <c r="BM952" s="59" t="s">
        <v>677</v>
      </c>
      <c r="BN952" s="59"/>
      <c r="BO952" s="59"/>
      <c r="BP952" s="59"/>
      <c r="BQ952" s="370" t="s">
        <v>1413</v>
      </c>
      <c r="BR952" s="387" t="s">
        <v>698</v>
      </c>
      <c r="BS952" s="381" t="s">
        <v>51</v>
      </c>
      <c r="BT952" s="388" t="s">
        <v>740</v>
      </c>
      <c r="BU952" s="388" t="s">
        <v>707</v>
      </c>
      <c r="BV952" s="388" t="s">
        <v>1581</v>
      </c>
      <c r="BW952" s="389">
        <v>60220</v>
      </c>
      <c r="BX952" s="389" t="s">
        <v>2440</v>
      </c>
      <c r="BY952" s="23"/>
      <c r="BZ952" s="475">
        <v>1124</v>
      </c>
      <c r="CA952" s="320" t="b">
        <f>EXACT(A952,CH952)</f>
        <v>1</v>
      </c>
      <c r="CB952" s="318" t="b">
        <f>EXACT(D952,CF952)</f>
        <v>1</v>
      </c>
      <c r="CC952" s="318" t="b">
        <f>EXACT(E952,CG952)</f>
        <v>1</v>
      </c>
      <c r="CD952" s="502">
        <f>+S951-BC951</f>
        <v>0</v>
      </c>
      <c r="CE952" s="17" t="s">
        <v>672</v>
      </c>
      <c r="CF952" s="157" t="s">
        <v>297</v>
      </c>
      <c r="CG952" s="99" t="s">
        <v>2388</v>
      </c>
      <c r="CH952" s="311" t="s">
        <v>5024</v>
      </c>
      <c r="CM952" s="273"/>
      <c r="CO952" s="157"/>
    </row>
    <row r="953" spans="1:93">
      <c r="A953" s="452" t="s">
        <v>6105</v>
      </c>
      <c r="B953" s="83" t="s">
        <v>709</v>
      </c>
      <c r="C953" s="86" t="s">
        <v>686</v>
      </c>
      <c r="D953" s="86" t="s">
        <v>6103</v>
      </c>
      <c r="E953" s="92" t="s">
        <v>6104</v>
      </c>
      <c r="F953" s="452" t="s">
        <v>6105</v>
      </c>
      <c r="G953" s="59" t="s">
        <v>1580</v>
      </c>
      <c r="H953" s="283" t="s">
        <v>6290</v>
      </c>
      <c r="I953" s="244">
        <v>40566.800000000003</v>
      </c>
      <c r="J953" s="310">
        <v>0</v>
      </c>
      <c r="K953" s="81">
        <v>0</v>
      </c>
      <c r="L953" s="81">
        <v>0</v>
      </c>
      <c r="M953" s="85">
        <v>0</v>
      </c>
      <c r="N953" s="81">
        <v>0</v>
      </c>
      <c r="O953" s="81">
        <v>0</v>
      </c>
      <c r="P953" s="85">
        <v>564.33000000000004</v>
      </c>
      <c r="Q953" s="81">
        <v>0</v>
      </c>
      <c r="R953" s="85">
        <v>28442</v>
      </c>
      <c r="S953" s="81">
        <v>11560.470000000001</v>
      </c>
      <c r="T953" s="227" t="s">
        <v>1581</v>
      </c>
      <c r="U953" s="496">
        <v>1219</v>
      </c>
      <c r="V953" s="86" t="s">
        <v>686</v>
      </c>
      <c r="W953" s="86" t="s">
        <v>6103</v>
      </c>
      <c r="X953" s="92" t="s">
        <v>6104</v>
      </c>
      <c r="Y953" s="261">
        <v>3600900264241</v>
      </c>
      <c r="Z953" s="228" t="s">
        <v>1581</v>
      </c>
      <c r="AA953" s="266">
        <v>29006.33</v>
      </c>
      <c r="AB953" s="65">
        <v>25855</v>
      </c>
      <c r="AC953" s="65"/>
      <c r="AD953" s="65">
        <v>863</v>
      </c>
      <c r="AE953" s="65">
        <v>424</v>
      </c>
      <c r="AF953" s="65">
        <v>0</v>
      </c>
      <c r="AG953" s="65"/>
      <c r="AH953" s="65"/>
      <c r="AI953" s="65"/>
      <c r="AJ953" s="65"/>
      <c r="AK953" s="65"/>
      <c r="AL953" s="65"/>
      <c r="AM953" s="65"/>
      <c r="AN953" s="65"/>
      <c r="AO953" s="65">
        <v>1300</v>
      </c>
      <c r="AP953" s="65"/>
      <c r="AQ953" s="65"/>
      <c r="AR953" s="65"/>
      <c r="AS953" s="65"/>
      <c r="AT953" s="65"/>
      <c r="AU953" s="65"/>
      <c r="AV953" s="148"/>
      <c r="AW953" s="65"/>
      <c r="AX953" s="65">
        <v>0</v>
      </c>
      <c r="AY953" s="65"/>
      <c r="AZ953" s="65">
        <v>564.33000000000004</v>
      </c>
      <c r="BA953" s="57">
        <v>0</v>
      </c>
      <c r="BB953" s="65">
        <v>40566.800000000003</v>
      </c>
      <c r="BC953" s="65">
        <v>11560.470000000001</v>
      </c>
      <c r="BD953" s="260"/>
      <c r="BE953" s="170">
        <v>1221</v>
      </c>
      <c r="BF953" s="163" t="s">
        <v>6400</v>
      </c>
      <c r="BG953" s="86" t="s">
        <v>6103</v>
      </c>
      <c r="BH953" s="86" t="s">
        <v>6104</v>
      </c>
      <c r="BI953" s="171">
        <v>25855</v>
      </c>
      <c r="BJ953" s="172">
        <v>25855</v>
      </c>
      <c r="BK953" s="171">
        <v>0</v>
      </c>
      <c r="BL953" s="86"/>
      <c r="BM953" s="48"/>
      <c r="BN953" s="67"/>
      <c r="BO953" s="67"/>
      <c r="BP953" s="48"/>
      <c r="BQ953" s="368" t="s">
        <v>6600</v>
      </c>
      <c r="BR953" s="380" t="s">
        <v>676</v>
      </c>
      <c r="BS953" s="381" t="s">
        <v>709</v>
      </c>
      <c r="BT953" s="382" t="s">
        <v>707</v>
      </c>
      <c r="BU953" s="383" t="s">
        <v>707</v>
      </c>
      <c r="BV953" s="384" t="s">
        <v>1581</v>
      </c>
      <c r="BW953" s="384">
        <v>60220</v>
      </c>
      <c r="BX953" s="385" t="s">
        <v>6601</v>
      </c>
      <c r="BZ953" s="495">
        <v>1191</v>
      </c>
      <c r="CA953" s="320" t="b">
        <f>EXACT(A953,CH953)</f>
        <v>1</v>
      </c>
      <c r="CB953" s="318" t="b">
        <f>EXACT(D953,CF953)</f>
        <v>1</v>
      </c>
      <c r="CC953" s="318" t="b">
        <f>EXACT(E953,CG953)</f>
        <v>1</v>
      </c>
      <c r="CD953" s="502">
        <f>+S952-BC952</f>
        <v>0</v>
      </c>
      <c r="CE953" s="17" t="s">
        <v>686</v>
      </c>
      <c r="CF953" s="17" t="s">
        <v>6103</v>
      </c>
      <c r="CG953" s="103" t="s">
        <v>6104</v>
      </c>
      <c r="CH953" s="275">
        <v>3600900264241</v>
      </c>
    </row>
    <row r="954" spans="1:93">
      <c r="A954" s="452" t="s">
        <v>4966</v>
      </c>
      <c r="B954" s="83" t="s">
        <v>709</v>
      </c>
      <c r="C954" s="129" t="s">
        <v>672</v>
      </c>
      <c r="D954" s="158" t="s">
        <v>3849</v>
      </c>
      <c r="E954" s="92" t="s">
        <v>3850</v>
      </c>
      <c r="F954" s="452" t="s">
        <v>4966</v>
      </c>
      <c r="G954" s="59" t="s">
        <v>1580</v>
      </c>
      <c r="H954" s="449" t="s">
        <v>3967</v>
      </c>
      <c r="I954" s="234">
        <v>39536</v>
      </c>
      <c r="J954" s="234">
        <v>0</v>
      </c>
      <c r="K954" s="234">
        <v>26.78</v>
      </c>
      <c r="L954" s="234">
        <v>0</v>
      </c>
      <c r="M954" s="85">
        <v>0</v>
      </c>
      <c r="N954" s="85">
        <v>0</v>
      </c>
      <c r="O954" s="234">
        <v>0</v>
      </c>
      <c r="P954" s="234">
        <v>672</v>
      </c>
      <c r="Q954" s="234">
        <v>0</v>
      </c>
      <c r="R954" s="234">
        <v>23113</v>
      </c>
      <c r="S954" s="234">
        <v>11499.529999999999</v>
      </c>
      <c r="T954" s="227" t="s">
        <v>1581</v>
      </c>
      <c r="U954" s="496">
        <v>541</v>
      </c>
      <c r="V954" s="129" t="s">
        <v>672</v>
      </c>
      <c r="W954" s="158" t="s">
        <v>3849</v>
      </c>
      <c r="X954" s="92" t="s">
        <v>3850</v>
      </c>
      <c r="Y954" s="262">
        <v>3600900268718</v>
      </c>
      <c r="Z954" s="228" t="s">
        <v>1581</v>
      </c>
      <c r="AA954" s="54">
        <v>28063.25</v>
      </c>
      <c r="AB954" s="55">
        <v>22250</v>
      </c>
      <c r="AC954" s="56"/>
      <c r="AD954" s="175">
        <v>863</v>
      </c>
      <c r="AE954" s="175"/>
      <c r="AF954" s="55"/>
      <c r="AG954" s="55"/>
      <c r="AH954" s="55"/>
      <c r="AI954" s="55"/>
      <c r="AJ954" s="55"/>
      <c r="AK954" s="55"/>
      <c r="AL954" s="55"/>
      <c r="AM954" s="57"/>
      <c r="AN954" s="57"/>
      <c r="AO954" s="57">
        <v>0</v>
      </c>
      <c r="AP954" s="57"/>
      <c r="AQ954" s="58"/>
      <c r="AR954" s="58"/>
      <c r="AS954" s="57"/>
      <c r="AT954" s="57"/>
      <c r="AU954" s="57"/>
      <c r="AV954" s="147"/>
      <c r="AW954" s="57"/>
      <c r="AX954" s="57">
        <v>4278.25</v>
      </c>
      <c r="AY954" s="58"/>
      <c r="AZ954" s="58">
        <v>672</v>
      </c>
      <c r="BA954" s="74">
        <v>0</v>
      </c>
      <c r="BB954" s="58">
        <v>39562.78</v>
      </c>
      <c r="BC954" s="58">
        <v>11499.529999999999</v>
      </c>
      <c r="BD954" s="252"/>
      <c r="BE954" s="170">
        <v>542</v>
      </c>
      <c r="BF954" s="101" t="s">
        <v>4062</v>
      </c>
      <c r="BG954" s="158" t="s">
        <v>3849</v>
      </c>
      <c r="BH954" s="92" t="s">
        <v>3850</v>
      </c>
      <c r="BI954" s="124">
        <v>22250</v>
      </c>
      <c r="BJ954" s="124">
        <v>22250</v>
      </c>
      <c r="BK954" s="124">
        <v>0</v>
      </c>
      <c r="BL954" s="158"/>
      <c r="BM954" s="59"/>
      <c r="BN954" s="60"/>
      <c r="BO954" s="60"/>
      <c r="BP954" s="59"/>
      <c r="BQ954" s="370">
        <v>254</v>
      </c>
      <c r="BR954" s="387">
        <v>1</v>
      </c>
      <c r="BS954" s="381" t="s">
        <v>709</v>
      </c>
      <c r="BT954" s="388" t="s">
        <v>127</v>
      </c>
      <c r="BU954" s="388" t="s">
        <v>127</v>
      </c>
      <c r="BV954" s="388" t="s">
        <v>1581</v>
      </c>
      <c r="BW954" s="389">
        <v>60220</v>
      </c>
      <c r="BX954" s="389" t="s">
        <v>4168</v>
      </c>
      <c r="BZ954" s="495">
        <v>657</v>
      </c>
      <c r="CA954" s="320" t="b">
        <f>EXACT(A954,CH954)</f>
        <v>1</v>
      </c>
      <c r="CB954" s="318" t="b">
        <f>EXACT(D954,CF954)</f>
        <v>1</v>
      </c>
      <c r="CC954" s="318" t="b">
        <f>EXACT(E954,CG954)</f>
        <v>1</v>
      </c>
      <c r="CD954" s="502">
        <f>+S953-BC953</f>
        <v>0</v>
      </c>
      <c r="CE954" s="51" t="s">
        <v>672</v>
      </c>
      <c r="CF954" s="17" t="s">
        <v>3849</v>
      </c>
      <c r="CG954" s="103" t="s">
        <v>3850</v>
      </c>
      <c r="CH954" s="311">
        <v>3600900268718</v>
      </c>
      <c r="CI954" s="51"/>
      <c r="CJ954" s="51"/>
      <c r="CM954" s="273"/>
    </row>
    <row r="955" spans="1:93">
      <c r="A955" s="452" t="s">
        <v>4446</v>
      </c>
      <c r="B955" s="83" t="s">
        <v>709</v>
      </c>
      <c r="C955" s="129" t="s">
        <v>686</v>
      </c>
      <c r="D955" s="158" t="s">
        <v>1278</v>
      </c>
      <c r="E955" s="92" t="s">
        <v>3914</v>
      </c>
      <c r="F955" s="452" t="s">
        <v>4446</v>
      </c>
      <c r="G955" s="59" t="s">
        <v>1580</v>
      </c>
      <c r="H955" s="449" t="s">
        <v>4018</v>
      </c>
      <c r="I955" s="234">
        <v>39175.599999999999</v>
      </c>
      <c r="J955" s="234">
        <v>0</v>
      </c>
      <c r="K955" s="234">
        <v>0</v>
      </c>
      <c r="L955" s="234">
        <v>0</v>
      </c>
      <c r="M955" s="85">
        <v>0</v>
      </c>
      <c r="N955" s="85">
        <v>0</v>
      </c>
      <c r="O955" s="234">
        <v>0</v>
      </c>
      <c r="P955" s="234">
        <v>0</v>
      </c>
      <c r="Q955" s="234">
        <v>0</v>
      </c>
      <c r="R955" s="234">
        <v>21918</v>
      </c>
      <c r="S955" s="234">
        <v>17257.599999999999</v>
      </c>
      <c r="T955" s="227" t="s">
        <v>1581</v>
      </c>
      <c r="U955" s="496">
        <v>1221</v>
      </c>
      <c r="V955" s="129" t="s">
        <v>686</v>
      </c>
      <c r="W955" s="158" t="s">
        <v>1278</v>
      </c>
      <c r="X955" s="92" t="s">
        <v>3914</v>
      </c>
      <c r="Y955" s="262">
        <v>3600900269781</v>
      </c>
      <c r="Z955" s="228" t="s">
        <v>1581</v>
      </c>
      <c r="AA955" s="266">
        <v>21918</v>
      </c>
      <c r="AB955" s="66">
        <v>21055</v>
      </c>
      <c r="AC955" s="65"/>
      <c r="AD955" s="266">
        <v>863</v>
      </c>
      <c r="AE955" s="266"/>
      <c r="AF955" s="65"/>
      <c r="AG955" s="65" t="s">
        <v>8971</v>
      </c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148"/>
      <c r="AW955" s="65"/>
      <c r="AX955" s="65">
        <v>0</v>
      </c>
      <c r="AY955" s="65"/>
      <c r="AZ955" s="65">
        <v>0</v>
      </c>
      <c r="BA955" s="57">
        <v>0</v>
      </c>
      <c r="BB955" s="65">
        <v>39175.599999999999</v>
      </c>
      <c r="BC955" s="65">
        <v>17257.599999999999</v>
      </c>
      <c r="BD955" s="252"/>
      <c r="BE955" s="170">
        <v>1223</v>
      </c>
      <c r="BF955" s="282" t="s">
        <v>4112</v>
      </c>
      <c r="BG955" s="158" t="s">
        <v>1278</v>
      </c>
      <c r="BH955" s="92" t="s">
        <v>3914</v>
      </c>
      <c r="BI955" s="171">
        <v>21055</v>
      </c>
      <c r="BJ955" s="172">
        <v>21055</v>
      </c>
      <c r="BK955" s="171">
        <v>0</v>
      </c>
      <c r="BL955" s="158"/>
      <c r="BM955" s="48"/>
      <c r="BN955" s="67"/>
      <c r="BO955" s="67"/>
      <c r="BP955" s="59"/>
      <c r="BQ955" s="370">
        <v>222</v>
      </c>
      <c r="BR955" s="387" t="s">
        <v>245</v>
      </c>
      <c r="BS955" s="381" t="s">
        <v>51</v>
      </c>
      <c r="BT955" s="388" t="s">
        <v>127</v>
      </c>
      <c r="BU955" s="388" t="s">
        <v>127</v>
      </c>
      <c r="BV955" s="388" t="s">
        <v>128</v>
      </c>
      <c r="BW955" s="389">
        <v>60220</v>
      </c>
      <c r="BX955" s="389" t="s">
        <v>4191</v>
      </c>
      <c r="BY955" s="61">
        <v>1</v>
      </c>
      <c r="BZ955" s="495">
        <v>1219</v>
      </c>
      <c r="CA955" s="320" t="b">
        <f>EXACT(A955,CH955)</f>
        <v>1</v>
      </c>
      <c r="CB955" s="318" t="b">
        <f>EXACT(D955,CF955)</f>
        <v>1</v>
      </c>
      <c r="CC955" s="318" t="b">
        <f>EXACT(E955,CG955)</f>
        <v>1</v>
      </c>
      <c r="CD955" s="502">
        <f>+S954-BC954</f>
        <v>0</v>
      </c>
      <c r="CE955" s="17" t="s">
        <v>686</v>
      </c>
      <c r="CF955" s="17" t="s">
        <v>1278</v>
      </c>
      <c r="CG955" s="103" t="s">
        <v>3914</v>
      </c>
      <c r="CH955" s="275">
        <v>3600900269781</v>
      </c>
    </row>
    <row r="956" spans="1:93">
      <c r="A956" s="452" t="s">
        <v>6108</v>
      </c>
      <c r="B956" s="83" t="s">
        <v>709</v>
      </c>
      <c r="C956" s="237" t="s">
        <v>686</v>
      </c>
      <c r="D956" s="86" t="s">
        <v>6106</v>
      </c>
      <c r="E956" s="92" t="s">
        <v>6107</v>
      </c>
      <c r="F956" s="452" t="s">
        <v>6108</v>
      </c>
      <c r="G956" s="59" t="s">
        <v>1580</v>
      </c>
      <c r="H956" s="283" t="s">
        <v>6291</v>
      </c>
      <c r="I956" s="244">
        <v>42464</v>
      </c>
      <c r="J956" s="310">
        <v>0</v>
      </c>
      <c r="K956" s="81">
        <v>21.45</v>
      </c>
      <c r="L956" s="81">
        <v>0</v>
      </c>
      <c r="M956" s="85">
        <v>0</v>
      </c>
      <c r="N956" s="81">
        <v>0</v>
      </c>
      <c r="O956" s="81">
        <v>0</v>
      </c>
      <c r="P956" s="85">
        <v>985.21</v>
      </c>
      <c r="Q956" s="81">
        <v>0</v>
      </c>
      <c r="R956" s="85">
        <v>27605.94</v>
      </c>
      <c r="S956" s="81">
        <v>13894.3</v>
      </c>
      <c r="T956" s="227" t="s">
        <v>1581</v>
      </c>
      <c r="U956" s="496">
        <v>649</v>
      </c>
      <c r="V956" s="237" t="s">
        <v>686</v>
      </c>
      <c r="W956" s="86" t="s">
        <v>6106</v>
      </c>
      <c r="X956" s="92" t="s">
        <v>6107</v>
      </c>
      <c r="Y956" s="261">
        <v>3600900276397</v>
      </c>
      <c r="Z956" s="228" t="s">
        <v>1581</v>
      </c>
      <c r="AA956" s="266">
        <v>28591.149999999998</v>
      </c>
      <c r="AB956" s="65">
        <v>25426.639999999999</v>
      </c>
      <c r="AC956" s="65"/>
      <c r="AD956" s="65">
        <v>863</v>
      </c>
      <c r="AE956" s="65">
        <v>424</v>
      </c>
      <c r="AF956" s="65">
        <v>892.3</v>
      </c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148"/>
      <c r="AW956" s="65"/>
      <c r="AX956" s="65">
        <v>0</v>
      </c>
      <c r="AY956" s="65"/>
      <c r="AZ956" s="65">
        <v>985.21</v>
      </c>
      <c r="BA956" s="57">
        <v>0</v>
      </c>
      <c r="BB956" s="65">
        <v>42485.45</v>
      </c>
      <c r="BC956" s="65">
        <v>13894.3</v>
      </c>
      <c r="BD956" s="260"/>
      <c r="BE956" s="170">
        <v>650</v>
      </c>
      <c r="BF956" s="163" t="s">
        <v>6401</v>
      </c>
      <c r="BG956" s="86" t="s">
        <v>6106</v>
      </c>
      <c r="BH956" s="86" t="s">
        <v>6107</v>
      </c>
      <c r="BI956" s="171">
        <v>25426.639999999999</v>
      </c>
      <c r="BJ956" s="172">
        <v>25426.639999999999</v>
      </c>
      <c r="BK956" s="171">
        <v>0</v>
      </c>
      <c r="BL956" s="86"/>
      <c r="BM956" s="48"/>
      <c r="BN956" s="67"/>
      <c r="BO956" s="67"/>
      <c r="BP956" s="48"/>
      <c r="BQ956" s="368" t="s">
        <v>6630</v>
      </c>
      <c r="BR956" s="380" t="s">
        <v>716</v>
      </c>
      <c r="BS956" s="381" t="s">
        <v>709</v>
      </c>
      <c r="BT956" s="382" t="s">
        <v>707</v>
      </c>
      <c r="BU956" s="383" t="s">
        <v>707</v>
      </c>
      <c r="BV956" s="384" t="s">
        <v>1581</v>
      </c>
      <c r="BW956" s="384">
        <v>60220</v>
      </c>
      <c r="BX956" s="385" t="s">
        <v>6631</v>
      </c>
      <c r="BZ956" s="475">
        <v>542</v>
      </c>
      <c r="CA956" s="320" t="b">
        <f>EXACT(A956,CH956)</f>
        <v>1</v>
      </c>
      <c r="CB956" s="318" t="b">
        <f>EXACT(D956,CF956)</f>
        <v>1</v>
      </c>
      <c r="CC956" s="318" t="b">
        <f>EXACT(E956,CG956)</f>
        <v>1</v>
      </c>
      <c r="CD956" s="502">
        <f>+S955-BC955</f>
        <v>0</v>
      </c>
      <c r="CE956" s="51" t="s">
        <v>686</v>
      </c>
      <c r="CF956" s="17" t="s">
        <v>6106</v>
      </c>
      <c r="CG956" s="103" t="s">
        <v>6107</v>
      </c>
      <c r="CH956" s="275">
        <v>3600900276397</v>
      </c>
      <c r="CM956" s="273"/>
    </row>
    <row r="957" spans="1:93">
      <c r="A957" s="511" t="s">
        <v>8577</v>
      </c>
      <c r="B957" s="83" t="s">
        <v>709</v>
      </c>
      <c r="C957" s="237" t="s">
        <v>672</v>
      </c>
      <c r="D957" s="17" t="s">
        <v>604</v>
      </c>
      <c r="E957" s="75" t="s">
        <v>8478</v>
      </c>
      <c r="F957" s="514" t="s">
        <v>8577</v>
      </c>
      <c r="G957" s="59" t="s">
        <v>1580</v>
      </c>
      <c r="H957" s="98" t="s">
        <v>8673</v>
      </c>
      <c r="I957" s="133">
        <v>41482.47</v>
      </c>
      <c r="J957" s="167">
        <v>0</v>
      </c>
      <c r="K957" s="18">
        <v>0</v>
      </c>
      <c r="L957" s="18">
        <v>0</v>
      </c>
      <c r="M957" s="53">
        <v>0</v>
      </c>
      <c r="N957" s="18">
        <v>0</v>
      </c>
      <c r="O957" s="18">
        <v>0</v>
      </c>
      <c r="P957" s="53">
        <v>354.54</v>
      </c>
      <c r="Q957" s="18">
        <v>0</v>
      </c>
      <c r="R957" s="53">
        <v>2968</v>
      </c>
      <c r="S957" s="18">
        <v>38159.93</v>
      </c>
      <c r="T957" s="227" t="s">
        <v>1581</v>
      </c>
      <c r="U957" s="496">
        <v>1357</v>
      </c>
      <c r="V957" s="516" t="s">
        <v>672</v>
      </c>
      <c r="W957" s="17" t="s">
        <v>604</v>
      </c>
      <c r="X957" s="17" t="s">
        <v>8478</v>
      </c>
      <c r="Y957" s="261">
        <v>3600900279841</v>
      </c>
      <c r="Z957" s="228" t="s">
        <v>1581</v>
      </c>
      <c r="AA957" s="266">
        <v>3322.54</v>
      </c>
      <c r="AB957" s="65">
        <v>2105</v>
      </c>
      <c r="AC957" s="65"/>
      <c r="AD957" s="65">
        <v>863</v>
      </c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148"/>
      <c r="AW957" s="65"/>
      <c r="AX957" s="65">
        <v>0</v>
      </c>
      <c r="AY957" s="65"/>
      <c r="AZ957" s="65">
        <v>354.54</v>
      </c>
      <c r="BA957" s="57">
        <v>0</v>
      </c>
      <c r="BB957" s="65">
        <v>41482.47</v>
      </c>
      <c r="BC957" s="65">
        <v>38159.93</v>
      </c>
      <c r="BD957" s="260"/>
      <c r="BE957" s="170">
        <v>1359</v>
      </c>
      <c r="BF957" s="163" t="s">
        <v>8768</v>
      </c>
      <c r="BG957" s="51" t="s">
        <v>604</v>
      </c>
      <c r="BH957" s="17" t="s">
        <v>8478</v>
      </c>
      <c r="BI957" s="171">
        <v>2105</v>
      </c>
      <c r="BJ957" s="172">
        <v>2105</v>
      </c>
      <c r="BK957" s="171">
        <v>0</v>
      </c>
      <c r="BM957" s="48"/>
      <c r="BN957" s="67"/>
      <c r="BO957" s="67"/>
      <c r="BP957" s="48"/>
      <c r="BQ957" s="435" t="s">
        <v>8940</v>
      </c>
      <c r="BR957" s="380">
        <v>3</v>
      </c>
      <c r="BS957" s="381"/>
      <c r="BT957" s="382" t="s">
        <v>706</v>
      </c>
      <c r="BU957" s="383" t="s">
        <v>707</v>
      </c>
      <c r="BV957" s="384" t="s">
        <v>1581</v>
      </c>
      <c r="BW957" s="384">
        <v>60220</v>
      </c>
      <c r="BX957" s="382" t="s">
        <v>8941</v>
      </c>
      <c r="BZ957" s="495">
        <v>1221</v>
      </c>
      <c r="CA957" s="320" t="b">
        <f>EXACT(A957,CH957)</f>
        <v>1</v>
      </c>
      <c r="CB957" s="318" t="b">
        <f>EXACT(D957,CF957)</f>
        <v>1</v>
      </c>
      <c r="CC957" s="318" t="b">
        <f>EXACT(E957,CG957)</f>
        <v>1</v>
      </c>
      <c r="CD957" s="502">
        <f>+S956-BC956</f>
        <v>0</v>
      </c>
      <c r="CE957" s="51" t="s">
        <v>672</v>
      </c>
      <c r="CF957" s="17" t="s">
        <v>604</v>
      </c>
      <c r="CG957" s="103" t="s">
        <v>8478</v>
      </c>
      <c r="CH957" s="311">
        <v>3600900279841</v>
      </c>
      <c r="CL957" s="51"/>
      <c r="CM957" s="273"/>
      <c r="CO957" s="332"/>
    </row>
    <row r="958" spans="1:93">
      <c r="A958" s="511" t="s">
        <v>8550</v>
      </c>
      <c r="B958" s="83" t="s">
        <v>709</v>
      </c>
      <c r="C958" s="237" t="s">
        <v>672</v>
      </c>
      <c r="D958" s="17" t="s">
        <v>8451</v>
      </c>
      <c r="E958" s="75" t="s">
        <v>8452</v>
      </c>
      <c r="F958" s="514" t="s">
        <v>8550</v>
      </c>
      <c r="G958" s="59" t="s">
        <v>1580</v>
      </c>
      <c r="H958" s="98" t="s">
        <v>8646</v>
      </c>
      <c r="I958" s="133">
        <v>57993.599999999999</v>
      </c>
      <c r="J958" s="167">
        <v>0</v>
      </c>
      <c r="K958" s="18">
        <v>0</v>
      </c>
      <c r="L958" s="18">
        <v>0</v>
      </c>
      <c r="M958" s="53">
        <v>0</v>
      </c>
      <c r="N958" s="18">
        <v>0</v>
      </c>
      <c r="O958" s="18">
        <v>0</v>
      </c>
      <c r="P958" s="53">
        <v>2091.02</v>
      </c>
      <c r="Q958" s="18">
        <v>0</v>
      </c>
      <c r="R958" s="53">
        <v>33212</v>
      </c>
      <c r="S958" s="18">
        <v>22690.579999999994</v>
      </c>
      <c r="T958" s="227" t="s">
        <v>1581</v>
      </c>
      <c r="U958" s="496">
        <v>1333</v>
      </c>
      <c r="V958" s="516" t="s">
        <v>672</v>
      </c>
      <c r="W958" s="17" t="s">
        <v>8451</v>
      </c>
      <c r="X958" s="17" t="s">
        <v>8452</v>
      </c>
      <c r="Y958" s="261">
        <v>3600900285965</v>
      </c>
      <c r="Z958" s="228" t="s">
        <v>1581</v>
      </c>
      <c r="AA958" s="266">
        <v>35303.019999999997</v>
      </c>
      <c r="AB958" s="65">
        <v>28125</v>
      </c>
      <c r="AC958" s="65"/>
      <c r="AD958" s="65">
        <v>863</v>
      </c>
      <c r="AE958" s="65">
        <v>424</v>
      </c>
      <c r="AF958" s="65"/>
      <c r="AG958" s="65"/>
      <c r="AH958" s="65"/>
      <c r="AI958" s="65"/>
      <c r="AJ958" s="65"/>
      <c r="AK958" s="65"/>
      <c r="AL958" s="65"/>
      <c r="AM958" s="65"/>
      <c r="AN958" s="65"/>
      <c r="AO958" s="65">
        <v>3800</v>
      </c>
      <c r="AP958" s="65"/>
      <c r="AQ958" s="65"/>
      <c r="AR958" s="65"/>
      <c r="AS958" s="65"/>
      <c r="AT958" s="65"/>
      <c r="AU958" s="65"/>
      <c r="AV958" s="148"/>
      <c r="AW958" s="65"/>
      <c r="AX958" s="65">
        <v>0</v>
      </c>
      <c r="AY958" s="65"/>
      <c r="AZ958" s="65">
        <v>2091.02</v>
      </c>
      <c r="BA958" s="57">
        <v>0</v>
      </c>
      <c r="BB958" s="65">
        <v>57993.599999999999</v>
      </c>
      <c r="BC958" s="65">
        <v>22690.58</v>
      </c>
      <c r="BD958" s="260"/>
      <c r="BE958" s="170">
        <v>1335</v>
      </c>
      <c r="BF958" s="163" t="s">
        <v>8741</v>
      </c>
      <c r="BG958" s="51" t="s">
        <v>8451</v>
      </c>
      <c r="BH958" s="17" t="s">
        <v>8452</v>
      </c>
      <c r="BI958" s="65">
        <v>28125</v>
      </c>
      <c r="BJ958" s="57">
        <v>28125</v>
      </c>
      <c r="BK958" s="171">
        <v>0</v>
      </c>
      <c r="BM958" s="48"/>
      <c r="BN958" s="67"/>
      <c r="BO958" s="67"/>
      <c r="BP958" s="48"/>
      <c r="BQ958" s="435" t="s">
        <v>8891</v>
      </c>
      <c r="BR958" s="380">
        <v>4</v>
      </c>
      <c r="BS958" s="381"/>
      <c r="BT958" s="382" t="s">
        <v>706</v>
      </c>
      <c r="BU958" s="383" t="s">
        <v>707</v>
      </c>
      <c r="BV958" s="384" t="s">
        <v>1581</v>
      </c>
      <c r="BW958" s="384">
        <v>60220</v>
      </c>
      <c r="BX958" s="385" t="s">
        <v>8892</v>
      </c>
      <c r="BZ958" s="475">
        <v>650</v>
      </c>
      <c r="CA958" s="320" t="b">
        <f>EXACT(A958,CH958)</f>
        <v>1</v>
      </c>
      <c r="CB958" s="318" t="b">
        <f>EXACT(D958,CF958)</f>
        <v>1</v>
      </c>
      <c r="CC958" s="318" t="b">
        <f>EXACT(E958,CG958)</f>
        <v>1</v>
      </c>
      <c r="CD958" s="502">
        <f>+S957-BC957</f>
        <v>0</v>
      </c>
      <c r="CE958" s="51" t="s">
        <v>672</v>
      </c>
      <c r="CF958" s="157" t="s">
        <v>8451</v>
      </c>
      <c r="CG958" s="99" t="s">
        <v>8452</v>
      </c>
      <c r="CH958" s="275">
        <v>3600900285965</v>
      </c>
      <c r="CM958" s="273"/>
      <c r="CO958" s="157"/>
    </row>
    <row r="959" spans="1:93">
      <c r="A959" s="452" t="s">
        <v>6110</v>
      </c>
      <c r="B959" s="83" t="s">
        <v>709</v>
      </c>
      <c r="C959" s="237" t="s">
        <v>672</v>
      </c>
      <c r="D959" s="86" t="s">
        <v>6109</v>
      </c>
      <c r="E959" s="92" t="s">
        <v>580</v>
      </c>
      <c r="F959" s="452" t="s">
        <v>6110</v>
      </c>
      <c r="G959" s="59" t="s">
        <v>1580</v>
      </c>
      <c r="H959" s="283" t="s">
        <v>6292</v>
      </c>
      <c r="I959" s="244">
        <v>38116.800000000003</v>
      </c>
      <c r="J959" s="310">
        <v>0</v>
      </c>
      <c r="K959" s="81">
        <v>0</v>
      </c>
      <c r="L959" s="81">
        <v>0</v>
      </c>
      <c r="M959" s="85">
        <v>0</v>
      </c>
      <c r="N959" s="81">
        <v>0</v>
      </c>
      <c r="O959" s="81">
        <v>0</v>
      </c>
      <c r="P959" s="85">
        <v>114.17</v>
      </c>
      <c r="Q959" s="81">
        <v>0</v>
      </c>
      <c r="R959" s="85">
        <v>26058.49</v>
      </c>
      <c r="S959" s="81">
        <v>6844.1400000000031</v>
      </c>
      <c r="T959" s="227" t="s">
        <v>1581</v>
      </c>
      <c r="U959" s="496">
        <v>455</v>
      </c>
      <c r="V959" s="237" t="s">
        <v>672</v>
      </c>
      <c r="W959" s="86" t="s">
        <v>6109</v>
      </c>
      <c r="X959" s="92" t="s">
        <v>580</v>
      </c>
      <c r="Y959" s="261">
        <v>3600900287534</v>
      </c>
      <c r="Z959" s="228" t="s">
        <v>1581</v>
      </c>
      <c r="AA959" s="266">
        <v>31272.66</v>
      </c>
      <c r="AB959" s="65">
        <v>25195.49</v>
      </c>
      <c r="AC959" s="65"/>
      <c r="AD959" s="65">
        <v>863</v>
      </c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148"/>
      <c r="AW959" s="65"/>
      <c r="AX959" s="65">
        <v>5100</v>
      </c>
      <c r="AY959" s="65"/>
      <c r="AZ959" s="65">
        <v>114.17</v>
      </c>
      <c r="BA959" s="57">
        <v>0</v>
      </c>
      <c r="BB959" s="65">
        <v>38116.800000000003</v>
      </c>
      <c r="BC959" s="65">
        <v>6844.1400000000031</v>
      </c>
      <c r="BD959" s="260"/>
      <c r="BE959" s="170">
        <v>456</v>
      </c>
      <c r="BF959" s="163" t="s">
        <v>6402</v>
      </c>
      <c r="BG959" s="86" t="s">
        <v>6109</v>
      </c>
      <c r="BH959" s="86" t="s">
        <v>580</v>
      </c>
      <c r="BI959" s="171">
        <v>25195.49</v>
      </c>
      <c r="BJ959" s="172">
        <v>25195.49</v>
      </c>
      <c r="BK959" s="171">
        <v>0</v>
      </c>
      <c r="BL959" s="86"/>
      <c r="BM959" s="48"/>
      <c r="BN959" s="67"/>
      <c r="BO959" s="67"/>
      <c r="BP959" s="48"/>
      <c r="BQ959" s="368">
        <v>101</v>
      </c>
      <c r="BR959" s="380" t="s">
        <v>778</v>
      </c>
      <c r="BS959" s="381" t="s">
        <v>709</v>
      </c>
      <c r="BT959" s="382" t="s">
        <v>706</v>
      </c>
      <c r="BU959" s="383" t="s">
        <v>707</v>
      </c>
      <c r="BV959" s="384" t="s">
        <v>1581</v>
      </c>
      <c r="BW959" s="384">
        <v>60220</v>
      </c>
      <c r="BX959" s="385" t="s">
        <v>6531</v>
      </c>
      <c r="BZ959" s="495">
        <v>1357</v>
      </c>
      <c r="CA959" s="320" t="b">
        <f>EXACT(A959,CH959)</f>
        <v>1</v>
      </c>
      <c r="CB959" s="318" t="b">
        <f>EXACT(D959,CF959)</f>
        <v>1</v>
      </c>
      <c r="CC959" s="318" t="b">
        <f>EXACT(E959,CG959)</f>
        <v>1</v>
      </c>
      <c r="CD959" s="502">
        <f>+S958-BC958</f>
        <v>0</v>
      </c>
      <c r="CE959" s="17" t="s">
        <v>672</v>
      </c>
      <c r="CF959" s="17" t="s">
        <v>6109</v>
      </c>
      <c r="CG959" s="103" t="s">
        <v>580</v>
      </c>
      <c r="CH959" s="311">
        <v>3600900287534</v>
      </c>
      <c r="CI959" s="51"/>
      <c r="CJ959" s="51"/>
      <c r="CL959" s="51"/>
      <c r="CM959" s="273"/>
      <c r="CO959" s="158"/>
    </row>
    <row r="960" spans="1:93">
      <c r="A960" s="452" t="s">
        <v>7827</v>
      </c>
      <c r="B960" s="83" t="s">
        <v>709</v>
      </c>
      <c r="C960" s="237" t="s">
        <v>672</v>
      </c>
      <c r="D960" s="86" t="s">
        <v>7717</v>
      </c>
      <c r="E960" s="92" t="s">
        <v>7718</v>
      </c>
      <c r="F960" s="452" t="s">
        <v>7827</v>
      </c>
      <c r="G960" s="59" t="s">
        <v>1580</v>
      </c>
      <c r="H960" s="283" t="s">
        <v>7943</v>
      </c>
      <c r="I960" s="244">
        <v>41813.199999999997</v>
      </c>
      <c r="J960" s="310">
        <v>0</v>
      </c>
      <c r="K960" s="81">
        <v>0</v>
      </c>
      <c r="L960" s="81">
        <v>0</v>
      </c>
      <c r="M960" s="85">
        <v>0</v>
      </c>
      <c r="N960" s="81">
        <v>0</v>
      </c>
      <c r="O960" s="81">
        <v>0</v>
      </c>
      <c r="P960" s="85">
        <v>588.78</v>
      </c>
      <c r="Q960" s="81">
        <v>0</v>
      </c>
      <c r="R960" s="85">
        <v>23962.7</v>
      </c>
      <c r="S960" s="81">
        <v>17261.719999999998</v>
      </c>
      <c r="T960" s="227" t="s">
        <v>1581</v>
      </c>
      <c r="U960" s="496">
        <v>851</v>
      </c>
      <c r="V960" s="237" t="s">
        <v>672</v>
      </c>
      <c r="W960" s="86" t="s">
        <v>7717</v>
      </c>
      <c r="X960" s="92" t="s">
        <v>7718</v>
      </c>
      <c r="Y960" s="261" t="s">
        <v>7827</v>
      </c>
      <c r="Z960" s="228" t="s">
        <v>1581</v>
      </c>
      <c r="AA960" s="266">
        <v>24551.48</v>
      </c>
      <c r="AB960" s="65">
        <v>21410</v>
      </c>
      <c r="AC960" s="65"/>
      <c r="AD960" s="65">
        <v>863</v>
      </c>
      <c r="AE960" s="65"/>
      <c r="AF960" s="65">
        <v>449.7</v>
      </c>
      <c r="AG960" s="65"/>
      <c r="AH960" s="65"/>
      <c r="AI960" s="65"/>
      <c r="AJ960" s="65"/>
      <c r="AK960" s="65">
        <v>1240</v>
      </c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148"/>
      <c r="AW960" s="65"/>
      <c r="AX960" s="65">
        <v>0</v>
      </c>
      <c r="AY960" s="65"/>
      <c r="AZ960" s="65">
        <v>588.78</v>
      </c>
      <c r="BA960" s="57">
        <v>0</v>
      </c>
      <c r="BB960" s="65">
        <v>41813.199999999997</v>
      </c>
      <c r="BC960" s="65">
        <v>17261.719999999998</v>
      </c>
      <c r="BD960" s="260"/>
      <c r="BE960" s="170">
        <v>852</v>
      </c>
      <c r="BF960" s="163" t="s">
        <v>8339</v>
      </c>
      <c r="BG960" s="86" t="s">
        <v>7717</v>
      </c>
      <c r="BH960" s="86" t="s">
        <v>7718</v>
      </c>
      <c r="BI960" s="65">
        <v>21410</v>
      </c>
      <c r="BJ960" s="57">
        <v>21410</v>
      </c>
      <c r="BK960" s="65">
        <v>0</v>
      </c>
      <c r="BL960" s="86"/>
      <c r="BM960" s="48"/>
      <c r="BN960" s="67"/>
      <c r="BO960" s="67"/>
      <c r="BP960" s="48"/>
      <c r="BQ960" s="368">
        <v>152</v>
      </c>
      <c r="BR960" s="380">
        <v>1</v>
      </c>
      <c r="BS960" s="381" t="s">
        <v>709</v>
      </c>
      <c r="BT960" s="382" t="s">
        <v>706</v>
      </c>
      <c r="BU960" s="383" t="s">
        <v>707</v>
      </c>
      <c r="BV960" s="383" t="s">
        <v>1581</v>
      </c>
      <c r="BW960" s="383">
        <v>60220</v>
      </c>
      <c r="BX960" s="382" t="s">
        <v>8104</v>
      </c>
      <c r="BZ960" s="495">
        <v>1333</v>
      </c>
      <c r="CA960" s="320" t="b">
        <f>EXACT(A960,CH960)</f>
        <v>1</v>
      </c>
      <c r="CB960" s="318" t="b">
        <f>EXACT(D960,CF960)</f>
        <v>1</v>
      </c>
      <c r="CC960" s="318" t="b">
        <f>EXACT(E960,CG960)</f>
        <v>1</v>
      </c>
      <c r="CD960" s="502">
        <f>+S959-BC959</f>
        <v>0</v>
      </c>
      <c r="CE960" s="17" t="s">
        <v>672</v>
      </c>
      <c r="CF960" s="157" t="s">
        <v>7717</v>
      </c>
      <c r="CG960" s="103" t="s">
        <v>7718</v>
      </c>
      <c r="CH960" s="311" t="s">
        <v>7827</v>
      </c>
      <c r="CM960" s="273"/>
      <c r="CO960" s="157"/>
    </row>
    <row r="961" spans="1:93">
      <c r="A961" s="452" t="s">
        <v>7405</v>
      </c>
      <c r="B961" s="83" t="s">
        <v>709</v>
      </c>
      <c r="C961" s="129" t="s">
        <v>686</v>
      </c>
      <c r="D961" s="158" t="s">
        <v>6727</v>
      </c>
      <c r="E961" s="92" t="s">
        <v>6728</v>
      </c>
      <c r="F961" s="452" t="s">
        <v>7405</v>
      </c>
      <c r="G961" s="59" t="s">
        <v>1580</v>
      </c>
      <c r="H961" s="449" t="s">
        <v>6867</v>
      </c>
      <c r="I961" s="234">
        <v>33689.370000000003</v>
      </c>
      <c r="J961" s="234">
        <v>0</v>
      </c>
      <c r="K961" s="234">
        <v>0</v>
      </c>
      <c r="L961" s="234">
        <v>0</v>
      </c>
      <c r="M961" s="85">
        <v>0</v>
      </c>
      <c r="N961" s="85">
        <v>0</v>
      </c>
      <c r="O961" s="234">
        <v>0</v>
      </c>
      <c r="P961" s="234">
        <v>392.8</v>
      </c>
      <c r="Q961" s="234">
        <v>0</v>
      </c>
      <c r="R961" s="234">
        <v>21618</v>
      </c>
      <c r="S961" s="234">
        <v>11678.570000000003</v>
      </c>
      <c r="T961" s="227" t="s">
        <v>1581</v>
      </c>
      <c r="U961" s="496">
        <v>106</v>
      </c>
      <c r="V961" s="129" t="s">
        <v>686</v>
      </c>
      <c r="W961" s="158" t="s">
        <v>6727</v>
      </c>
      <c r="X961" s="92" t="s">
        <v>6728</v>
      </c>
      <c r="Y961" s="262">
        <v>3600900296479</v>
      </c>
      <c r="Z961" s="228" t="s">
        <v>1581</v>
      </c>
      <c r="AA961" s="266">
        <v>22010.799999999999</v>
      </c>
      <c r="AB961" s="66">
        <v>20755</v>
      </c>
      <c r="AC961" s="65"/>
      <c r="AD961" s="266">
        <v>863</v>
      </c>
      <c r="AE961" s="266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148"/>
      <c r="AW961" s="65"/>
      <c r="AX961" s="65">
        <v>0</v>
      </c>
      <c r="AY961" s="65"/>
      <c r="AZ961" s="65">
        <v>392.8</v>
      </c>
      <c r="BA961" s="57">
        <v>0</v>
      </c>
      <c r="BB961" s="65">
        <v>33689.370000000003</v>
      </c>
      <c r="BC961" s="65">
        <v>11678.570000000003</v>
      </c>
      <c r="BD961" s="252"/>
      <c r="BE961" s="170">
        <v>106</v>
      </c>
      <c r="BF961" s="282" t="s">
        <v>6999</v>
      </c>
      <c r="BG961" s="158" t="s">
        <v>6727</v>
      </c>
      <c r="BH961" s="92" t="s">
        <v>6728</v>
      </c>
      <c r="BI961" s="65">
        <v>20755</v>
      </c>
      <c r="BJ961" s="57">
        <v>20755</v>
      </c>
      <c r="BK961" s="171">
        <v>0</v>
      </c>
      <c r="BL961" s="158"/>
      <c r="BM961" s="48"/>
      <c r="BN961" s="67"/>
      <c r="BO961" s="67"/>
      <c r="BP961" s="48"/>
      <c r="BQ961" s="368" t="s">
        <v>3692</v>
      </c>
      <c r="BR961" s="380" t="s">
        <v>739</v>
      </c>
      <c r="BS961" s="381" t="s">
        <v>51</v>
      </c>
      <c r="BT961" s="382" t="s">
        <v>706</v>
      </c>
      <c r="BU961" s="383" t="s">
        <v>707</v>
      </c>
      <c r="BV961" s="384" t="s">
        <v>1581</v>
      </c>
      <c r="BW961" s="384">
        <v>60220</v>
      </c>
      <c r="BX961" s="385" t="s">
        <v>7188</v>
      </c>
      <c r="BZ961" s="475">
        <v>456</v>
      </c>
      <c r="CA961" s="320" t="b">
        <f>EXACT(A961,CH961)</f>
        <v>1</v>
      </c>
      <c r="CB961" s="318" t="b">
        <f>EXACT(D961,CF961)</f>
        <v>1</v>
      </c>
      <c r="CC961" s="318" t="b">
        <f>EXACT(E961,CG961)</f>
        <v>1</v>
      </c>
      <c r="CD961" s="502">
        <f>+S961-BC961</f>
        <v>0</v>
      </c>
      <c r="CE961" s="17" t="s">
        <v>686</v>
      </c>
      <c r="CF961" s="157" t="s">
        <v>6727</v>
      </c>
      <c r="CG961" s="99" t="s">
        <v>6728</v>
      </c>
      <c r="CH961" s="311">
        <v>3600900296479</v>
      </c>
      <c r="CI961" s="51"/>
      <c r="CL961" s="51"/>
      <c r="CM961" s="273"/>
      <c r="CO961" s="158"/>
    </row>
    <row r="962" spans="1:93">
      <c r="A962" s="452" t="s">
        <v>4658</v>
      </c>
      <c r="B962" s="83" t="s">
        <v>709</v>
      </c>
      <c r="C962" s="158" t="s">
        <v>686</v>
      </c>
      <c r="D962" s="158" t="s">
        <v>3893</v>
      </c>
      <c r="E962" s="158" t="s">
        <v>2723</v>
      </c>
      <c r="F962" s="452" t="s">
        <v>4658</v>
      </c>
      <c r="G962" s="59" t="s">
        <v>1580</v>
      </c>
      <c r="H962" s="449" t="s">
        <v>4001</v>
      </c>
      <c r="I962" s="234">
        <v>38220.400000000001</v>
      </c>
      <c r="J962" s="234">
        <v>0</v>
      </c>
      <c r="K962" s="234">
        <v>20.25</v>
      </c>
      <c r="L962" s="234">
        <v>0</v>
      </c>
      <c r="M962" s="85">
        <v>0</v>
      </c>
      <c r="N962" s="85">
        <v>0</v>
      </c>
      <c r="O962" s="234">
        <v>0</v>
      </c>
      <c r="P962" s="234">
        <v>0</v>
      </c>
      <c r="Q962" s="234">
        <v>0</v>
      </c>
      <c r="R962" s="234">
        <v>13558</v>
      </c>
      <c r="S962" s="234">
        <v>24682.65</v>
      </c>
      <c r="T962" s="227" t="s">
        <v>1581</v>
      </c>
      <c r="U962" s="496">
        <v>982</v>
      </c>
      <c r="V962" s="158" t="s">
        <v>686</v>
      </c>
      <c r="W962" s="158" t="s">
        <v>3893</v>
      </c>
      <c r="X962" s="158" t="s">
        <v>2723</v>
      </c>
      <c r="Y962" s="262">
        <v>3600900296932</v>
      </c>
      <c r="Z962" s="228" t="s">
        <v>1581</v>
      </c>
      <c r="AA962" s="266">
        <v>13558</v>
      </c>
      <c r="AB962" s="66">
        <v>12695</v>
      </c>
      <c r="AC962" s="65"/>
      <c r="AD962" s="266">
        <v>863</v>
      </c>
      <c r="AE962" s="266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6"/>
      <c r="AR962" s="66"/>
      <c r="AS962" s="65"/>
      <c r="AT962" s="65"/>
      <c r="AU962" s="65"/>
      <c r="AV962" s="148"/>
      <c r="AW962" s="65"/>
      <c r="AX962" s="65">
        <v>0</v>
      </c>
      <c r="AY962" s="66"/>
      <c r="AZ962" s="66">
        <v>0</v>
      </c>
      <c r="BA962" s="74">
        <v>0</v>
      </c>
      <c r="BB962" s="66">
        <v>38240.65</v>
      </c>
      <c r="BC962" s="66">
        <v>24682.65</v>
      </c>
      <c r="BD962" s="252"/>
      <c r="BE962" s="170">
        <v>983</v>
      </c>
      <c r="BF962" s="101" t="s">
        <v>4095</v>
      </c>
      <c r="BG962" s="158" t="s">
        <v>3893</v>
      </c>
      <c r="BH962" s="158" t="s">
        <v>2723</v>
      </c>
      <c r="BI962" s="66">
        <v>12695</v>
      </c>
      <c r="BJ962" s="58">
        <v>12695</v>
      </c>
      <c r="BK962" s="124">
        <v>0</v>
      </c>
      <c r="BL962" s="158"/>
      <c r="BM962" s="48"/>
      <c r="BN962" s="67"/>
      <c r="BO962" s="67"/>
      <c r="BP962" s="48"/>
      <c r="BQ962" s="368">
        <v>403</v>
      </c>
      <c r="BR962" s="380" t="s">
        <v>2175</v>
      </c>
      <c r="BS962" s="381" t="s">
        <v>51</v>
      </c>
      <c r="BT962" s="382" t="s">
        <v>4125</v>
      </c>
      <c r="BU962" s="383" t="s">
        <v>127</v>
      </c>
      <c r="BV962" s="384" t="s">
        <v>128</v>
      </c>
      <c r="BW962" s="384">
        <v>60220</v>
      </c>
      <c r="BX962" s="385" t="s">
        <v>4167</v>
      </c>
      <c r="BY962" s="76"/>
      <c r="BZ962" s="495">
        <v>851</v>
      </c>
      <c r="CA962" s="320" t="b">
        <f>EXACT(A962,CH962)</f>
        <v>1</v>
      </c>
      <c r="CB962" s="318" t="b">
        <f>EXACT(D962,CF962)</f>
        <v>1</v>
      </c>
      <c r="CC962" s="318" t="b">
        <f>EXACT(E962,CG962)</f>
        <v>1</v>
      </c>
      <c r="CD962" s="502">
        <f>+S961-BC961</f>
        <v>0</v>
      </c>
      <c r="CE962" s="1" t="s">
        <v>686</v>
      </c>
      <c r="CF962" s="157" t="s">
        <v>3893</v>
      </c>
      <c r="CG962" s="103" t="s">
        <v>2723</v>
      </c>
      <c r="CH962" s="275">
        <v>3600900296932</v>
      </c>
      <c r="CJ962" s="51"/>
      <c r="CM962" s="273"/>
      <c r="CO962" s="157"/>
    </row>
    <row r="963" spans="1:93">
      <c r="A963" s="451" t="s">
        <v>5408</v>
      </c>
      <c r="B963" s="83" t="s">
        <v>709</v>
      </c>
      <c r="C963" s="129" t="s">
        <v>672</v>
      </c>
      <c r="D963" s="158" t="s">
        <v>5407</v>
      </c>
      <c r="E963" s="92" t="s">
        <v>338</v>
      </c>
      <c r="F963" s="451" t="s">
        <v>5408</v>
      </c>
      <c r="G963" s="59" t="s">
        <v>1580</v>
      </c>
      <c r="H963" s="449" t="s">
        <v>5409</v>
      </c>
      <c r="I963" s="234">
        <v>33752.6</v>
      </c>
      <c r="J963" s="234">
        <v>0</v>
      </c>
      <c r="K963" s="234">
        <v>0</v>
      </c>
      <c r="L963" s="234">
        <v>0</v>
      </c>
      <c r="M963" s="85">
        <v>0</v>
      </c>
      <c r="N963" s="85">
        <v>0</v>
      </c>
      <c r="O963" s="234">
        <v>0</v>
      </c>
      <c r="P963" s="234">
        <v>0</v>
      </c>
      <c r="Q963" s="234">
        <v>0</v>
      </c>
      <c r="R963" s="234">
        <v>16827.599999999999</v>
      </c>
      <c r="S963" s="234">
        <v>16925</v>
      </c>
      <c r="T963" s="227" t="s">
        <v>1581</v>
      </c>
      <c r="U963" s="496">
        <v>865</v>
      </c>
      <c r="V963" s="129" t="s">
        <v>672</v>
      </c>
      <c r="W963" s="158" t="s">
        <v>5407</v>
      </c>
      <c r="X963" s="92" t="s">
        <v>338</v>
      </c>
      <c r="Y963" s="262">
        <v>3600900300590</v>
      </c>
      <c r="Z963" s="228" t="s">
        <v>1581</v>
      </c>
      <c r="AA963" s="54">
        <v>16827.599999999999</v>
      </c>
      <c r="AB963" s="55">
        <v>10900</v>
      </c>
      <c r="AC963" s="56"/>
      <c r="AD963" s="175">
        <v>863</v>
      </c>
      <c r="AE963" s="175">
        <v>424</v>
      </c>
      <c r="AF963" s="55">
        <v>540.6</v>
      </c>
      <c r="AG963" s="55"/>
      <c r="AH963" s="55"/>
      <c r="AI963" s="55"/>
      <c r="AJ963" s="55"/>
      <c r="AK963" s="55"/>
      <c r="AL963" s="55"/>
      <c r="AM963" s="57"/>
      <c r="AN963" s="57"/>
      <c r="AO963" s="57">
        <v>4100</v>
      </c>
      <c r="AP963" s="57"/>
      <c r="AQ963" s="58"/>
      <c r="AR963" s="58"/>
      <c r="AS963" s="57"/>
      <c r="AT963" s="57"/>
      <c r="AU963" s="57"/>
      <c r="AV963" s="147"/>
      <c r="AW963" s="57"/>
      <c r="AX963" s="57">
        <v>0</v>
      </c>
      <c r="AY963" s="58"/>
      <c r="AZ963" s="58">
        <v>0</v>
      </c>
      <c r="BA963" s="74">
        <v>0</v>
      </c>
      <c r="BB963" s="58">
        <v>33752.6</v>
      </c>
      <c r="BC963" s="58">
        <v>16925</v>
      </c>
      <c r="BD963" s="252"/>
      <c r="BE963" s="170">
        <v>866</v>
      </c>
      <c r="BF963" s="101" t="s">
        <v>5618</v>
      </c>
      <c r="BG963" s="158" t="s">
        <v>5407</v>
      </c>
      <c r="BH963" s="92" t="s">
        <v>338</v>
      </c>
      <c r="BI963" s="124">
        <v>10900</v>
      </c>
      <c r="BJ963" s="124">
        <v>10900</v>
      </c>
      <c r="BK963" s="124">
        <v>0</v>
      </c>
      <c r="BL963" s="158"/>
      <c r="BM963" s="59"/>
      <c r="BN963" s="60"/>
      <c r="BO963" s="60"/>
      <c r="BP963" s="59"/>
      <c r="BQ963" s="370">
        <v>327</v>
      </c>
      <c r="BR963" s="387" t="s">
        <v>676</v>
      </c>
      <c r="BS963" s="381" t="s">
        <v>709</v>
      </c>
      <c r="BT963" s="388" t="s">
        <v>707</v>
      </c>
      <c r="BU963" s="388" t="s">
        <v>707</v>
      </c>
      <c r="BV963" s="388" t="s">
        <v>1581</v>
      </c>
      <c r="BW963" s="389">
        <v>60220</v>
      </c>
      <c r="BX963" s="389" t="s">
        <v>5791</v>
      </c>
      <c r="BY963" s="84"/>
      <c r="BZ963" s="475">
        <v>106</v>
      </c>
      <c r="CA963" s="320" t="b">
        <f>EXACT(A963,CH963)</f>
        <v>1</v>
      </c>
      <c r="CB963" s="318" t="b">
        <f>EXACT(D963,CF963)</f>
        <v>1</v>
      </c>
      <c r="CC963" s="318" t="b">
        <f>EXACT(E963,CG963)</f>
        <v>1</v>
      </c>
      <c r="CD963" s="502">
        <f>+S962-BC962</f>
        <v>0</v>
      </c>
      <c r="CE963" s="17" t="s">
        <v>672</v>
      </c>
      <c r="CF963" s="17" t="s">
        <v>5407</v>
      </c>
      <c r="CG963" s="103" t="s">
        <v>338</v>
      </c>
      <c r="CH963" s="275">
        <v>3600900300590</v>
      </c>
    </row>
    <row r="964" spans="1:93">
      <c r="A964" s="452" t="s">
        <v>4476</v>
      </c>
      <c r="B964" s="83" t="s">
        <v>709</v>
      </c>
      <c r="C964" s="129" t="s">
        <v>672</v>
      </c>
      <c r="D964" s="158" t="s">
        <v>1383</v>
      </c>
      <c r="E964" s="92" t="s">
        <v>1384</v>
      </c>
      <c r="F964" s="452" t="s">
        <v>4476</v>
      </c>
      <c r="G964" s="59" t="s">
        <v>1580</v>
      </c>
      <c r="H964" s="449" t="s">
        <v>1970</v>
      </c>
      <c r="I964" s="234">
        <v>23673.4</v>
      </c>
      <c r="J964" s="234">
        <v>0</v>
      </c>
      <c r="K964" s="234">
        <v>297.14999999999998</v>
      </c>
      <c r="L964" s="234">
        <v>0</v>
      </c>
      <c r="M964" s="85">
        <v>5402</v>
      </c>
      <c r="N964" s="85">
        <v>1732.2</v>
      </c>
      <c r="O964" s="234">
        <v>0</v>
      </c>
      <c r="P964" s="234">
        <v>0</v>
      </c>
      <c r="Q964" s="234">
        <v>0</v>
      </c>
      <c r="R964" s="234">
        <v>15537</v>
      </c>
      <c r="S964" s="234">
        <v>15567.750000000004</v>
      </c>
      <c r="T964" s="227" t="s">
        <v>1581</v>
      </c>
      <c r="U964" s="496">
        <v>1174</v>
      </c>
      <c r="V964" s="129" t="s">
        <v>672</v>
      </c>
      <c r="W964" s="158" t="s">
        <v>1383</v>
      </c>
      <c r="X964" s="92" t="s">
        <v>1384</v>
      </c>
      <c r="Y964" s="262">
        <v>3600900304196</v>
      </c>
      <c r="Z964" s="228" t="s">
        <v>1581</v>
      </c>
      <c r="AA964" s="54">
        <v>15537</v>
      </c>
      <c r="AB964" s="55">
        <v>14250</v>
      </c>
      <c r="AC964" s="56"/>
      <c r="AD964" s="175">
        <v>863</v>
      </c>
      <c r="AE964" s="175">
        <v>424</v>
      </c>
      <c r="AF964" s="55"/>
      <c r="AG964" s="55"/>
      <c r="AH964" s="55"/>
      <c r="AI964" s="55"/>
      <c r="AJ964" s="55"/>
      <c r="AK964" s="55"/>
      <c r="AL964" s="55"/>
      <c r="AM964" s="57"/>
      <c r="AN964" s="57"/>
      <c r="AO964" s="57"/>
      <c r="AP964" s="57"/>
      <c r="AQ964" s="58"/>
      <c r="AR964" s="58"/>
      <c r="AS964" s="57"/>
      <c r="AT964" s="57"/>
      <c r="AU964" s="57"/>
      <c r="AV964" s="147"/>
      <c r="AW964" s="57"/>
      <c r="AX964" s="57">
        <v>0</v>
      </c>
      <c r="AY964" s="58"/>
      <c r="AZ964" s="58">
        <v>0</v>
      </c>
      <c r="BA964" s="74">
        <v>0</v>
      </c>
      <c r="BB964" s="58">
        <v>31104.750000000004</v>
      </c>
      <c r="BC964" s="58">
        <v>15567.750000000004</v>
      </c>
      <c r="BD964" s="252"/>
      <c r="BE964" s="170">
        <v>1176</v>
      </c>
      <c r="BF964" s="101" t="s">
        <v>2357</v>
      </c>
      <c r="BG964" s="158" t="s">
        <v>1383</v>
      </c>
      <c r="BH964" s="92" t="s">
        <v>1384</v>
      </c>
      <c r="BI964" s="124">
        <v>14250</v>
      </c>
      <c r="BJ964" s="124">
        <v>14250</v>
      </c>
      <c r="BK964" s="124">
        <v>0</v>
      </c>
      <c r="BL964" s="158"/>
      <c r="BM964" s="59"/>
      <c r="BN964" s="60"/>
      <c r="BO964" s="60"/>
      <c r="BP964" s="48"/>
      <c r="BQ964" s="368" t="s">
        <v>1385</v>
      </c>
      <c r="BR964" s="380" t="s">
        <v>739</v>
      </c>
      <c r="BS964" s="398" t="s">
        <v>51</v>
      </c>
      <c r="BT964" s="382" t="s">
        <v>706</v>
      </c>
      <c r="BU964" s="383" t="s">
        <v>707</v>
      </c>
      <c r="BV964" s="384" t="s">
        <v>1581</v>
      </c>
      <c r="BW964" s="384" t="s">
        <v>708</v>
      </c>
      <c r="BX964" s="385" t="s">
        <v>201</v>
      </c>
      <c r="BY964" s="23"/>
      <c r="BZ964" s="475">
        <v>982</v>
      </c>
      <c r="CA964" s="320" t="b">
        <f>EXACT(A964,CH964)</f>
        <v>1</v>
      </c>
      <c r="CB964" s="318" t="b">
        <f>EXACT(D964,CF964)</f>
        <v>1</v>
      </c>
      <c r="CC964" s="318" t="b">
        <f>EXACT(E964,CG964)</f>
        <v>1</v>
      </c>
      <c r="CD964" s="502">
        <f>+S963-BC963</f>
        <v>0</v>
      </c>
      <c r="CE964" s="17" t="s">
        <v>672</v>
      </c>
      <c r="CF964" s="157" t="s">
        <v>1383</v>
      </c>
      <c r="CG964" s="99" t="s">
        <v>1384</v>
      </c>
      <c r="CH964" s="311">
        <v>3600900304196</v>
      </c>
      <c r="CI964" s="51"/>
      <c r="CL964" s="51"/>
      <c r="CM964" s="273"/>
      <c r="CO964" s="158"/>
    </row>
    <row r="965" spans="1:93">
      <c r="A965" s="511" t="s">
        <v>9051</v>
      </c>
      <c r="B965" s="83"/>
      <c r="C965" s="237" t="s">
        <v>672</v>
      </c>
      <c r="D965" s="86" t="s">
        <v>3369</v>
      </c>
      <c r="E965" s="92" t="s">
        <v>811</v>
      </c>
      <c r="F965" s="514" t="s">
        <v>9051</v>
      </c>
      <c r="G965" s="59" t="s">
        <v>1580</v>
      </c>
      <c r="H965" s="283">
        <v>9814833118</v>
      </c>
      <c r="I965" s="244">
        <v>20035.86</v>
      </c>
      <c r="J965" s="310">
        <v>0</v>
      </c>
      <c r="K965" s="81">
        <v>0</v>
      </c>
      <c r="L965" s="81">
        <v>0</v>
      </c>
      <c r="M965" s="85">
        <v>0</v>
      </c>
      <c r="N965" s="81">
        <v>0</v>
      </c>
      <c r="O965" s="81">
        <v>0</v>
      </c>
      <c r="P965" s="85">
        <v>0</v>
      </c>
      <c r="Q965" s="81">
        <v>0</v>
      </c>
      <c r="R965" s="85">
        <v>19013</v>
      </c>
      <c r="S965" s="81">
        <v>1022.8600000000006</v>
      </c>
      <c r="T965" s="227" t="s">
        <v>1581</v>
      </c>
      <c r="U965" s="496">
        <v>1398</v>
      </c>
      <c r="V965" s="516" t="s">
        <v>672</v>
      </c>
      <c r="W965" s="86" t="s">
        <v>3369</v>
      </c>
      <c r="X965" s="86" t="s">
        <v>811</v>
      </c>
      <c r="Y965" s="261" t="s">
        <v>9051</v>
      </c>
      <c r="Z965" s="228" t="s">
        <v>1581</v>
      </c>
      <c r="AA965" s="266">
        <v>19013</v>
      </c>
      <c r="AB965" s="65">
        <v>18000</v>
      </c>
      <c r="AC965" s="65"/>
      <c r="AD965" s="65">
        <v>863</v>
      </c>
      <c r="AE965" s="65"/>
      <c r="AF965" s="65">
        <v>150</v>
      </c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148"/>
      <c r="AW965" s="65"/>
      <c r="AX965" s="65">
        <v>0</v>
      </c>
      <c r="AY965" s="65"/>
      <c r="AZ965" s="65">
        <v>0</v>
      </c>
      <c r="BA965" s="57">
        <v>0</v>
      </c>
      <c r="BB965" s="65">
        <v>20035.86</v>
      </c>
      <c r="BC965" s="65">
        <v>1022.8600000000006</v>
      </c>
      <c r="BD965" s="260"/>
      <c r="BE965" s="170">
        <v>1401</v>
      </c>
      <c r="BF965" s="163" t="s">
        <v>9148</v>
      </c>
      <c r="BG965" s="1" t="s">
        <v>3369</v>
      </c>
      <c r="BH965" s="86" t="s">
        <v>811</v>
      </c>
      <c r="BI965" s="171">
        <v>21850</v>
      </c>
      <c r="BJ965" s="172">
        <v>18000</v>
      </c>
      <c r="BK965" s="171">
        <v>3850</v>
      </c>
      <c r="BL965" s="86"/>
      <c r="BM965" s="48"/>
      <c r="BN965" s="67"/>
      <c r="BO965" s="67"/>
      <c r="BP965" s="48"/>
      <c r="BQ965" s="435" t="s">
        <v>9235</v>
      </c>
      <c r="BR965" s="382" t="s">
        <v>712</v>
      </c>
      <c r="BS965" s="395"/>
      <c r="BT965" s="382" t="s">
        <v>706</v>
      </c>
      <c r="BU965" s="383" t="s">
        <v>707</v>
      </c>
      <c r="BV965" s="383" t="s">
        <v>1581</v>
      </c>
      <c r="BW965" s="383">
        <v>60220</v>
      </c>
      <c r="BX965" s="382"/>
      <c r="BY965" s="76"/>
      <c r="BZ965" s="495">
        <v>865</v>
      </c>
      <c r="CA965" s="320" t="b">
        <f>EXACT(A965,CH965)</f>
        <v>1</v>
      </c>
      <c r="CB965" s="318" t="b">
        <f>EXACT(D965,CF965)</f>
        <v>1</v>
      </c>
      <c r="CC965" s="318" t="b">
        <f>EXACT(E965,CG965)</f>
        <v>1</v>
      </c>
      <c r="CD965" s="502">
        <f>+S964-BC964</f>
        <v>0</v>
      </c>
      <c r="CE965" s="17" t="s">
        <v>672</v>
      </c>
      <c r="CF965" s="17" t="s">
        <v>3369</v>
      </c>
      <c r="CG965" s="103" t="s">
        <v>811</v>
      </c>
      <c r="CH965" s="275" t="s">
        <v>9051</v>
      </c>
    </row>
    <row r="966" spans="1:93">
      <c r="A966" s="452" t="s">
        <v>4633</v>
      </c>
      <c r="B966" s="83" t="s">
        <v>709</v>
      </c>
      <c r="C966" s="129" t="s">
        <v>672</v>
      </c>
      <c r="D966" s="158" t="s">
        <v>181</v>
      </c>
      <c r="E966" s="92" t="s">
        <v>184</v>
      </c>
      <c r="F966" s="452" t="s">
        <v>4633</v>
      </c>
      <c r="G966" s="59" t="s">
        <v>1580</v>
      </c>
      <c r="H966" s="449" t="s">
        <v>1025</v>
      </c>
      <c r="I966" s="234">
        <v>25796.400000000001</v>
      </c>
      <c r="J966" s="234">
        <v>0</v>
      </c>
      <c r="K966" s="234">
        <v>238.35</v>
      </c>
      <c r="L966" s="234">
        <v>0</v>
      </c>
      <c r="M966" s="85">
        <v>4963</v>
      </c>
      <c r="N966" s="85">
        <v>0</v>
      </c>
      <c r="O966" s="234">
        <v>0</v>
      </c>
      <c r="P966" s="234">
        <v>8.2200000000000006</v>
      </c>
      <c r="Q966" s="234">
        <v>0</v>
      </c>
      <c r="R966" s="234">
        <v>18148</v>
      </c>
      <c r="S966" s="234">
        <v>12841.529999999999</v>
      </c>
      <c r="T966" s="227" t="s">
        <v>1581</v>
      </c>
      <c r="U966" s="496">
        <v>1016</v>
      </c>
      <c r="V966" s="129" t="s">
        <v>672</v>
      </c>
      <c r="W966" s="158" t="s">
        <v>181</v>
      </c>
      <c r="X966" s="92" t="s">
        <v>184</v>
      </c>
      <c r="Y966" s="262">
        <v>3600900306644</v>
      </c>
      <c r="Z966" s="228" t="s">
        <v>1581</v>
      </c>
      <c r="AA966" s="266">
        <v>18156.22</v>
      </c>
      <c r="AB966" s="65">
        <v>17285</v>
      </c>
      <c r="AC966" s="65"/>
      <c r="AD966" s="65">
        <v>863</v>
      </c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148"/>
      <c r="AW966" s="65"/>
      <c r="AX966" s="65">
        <v>0</v>
      </c>
      <c r="AY966" s="65"/>
      <c r="AZ966" s="65">
        <v>8.2200000000000006</v>
      </c>
      <c r="BA966" s="57">
        <v>0</v>
      </c>
      <c r="BB966" s="65">
        <v>30997.75</v>
      </c>
      <c r="BC966" s="65">
        <v>12841.529999999999</v>
      </c>
      <c r="BD966" s="252"/>
      <c r="BE966" s="170">
        <v>1017</v>
      </c>
      <c r="BF966" s="163" t="s">
        <v>2307</v>
      </c>
      <c r="BG966" s="158" t="s">
        <v>181</v>
      </c>
      <c r="BH966" s="92" t="s">
        <v>184</v>
      </c>
      <c r="BI966" s="171">
        <v>17285</v>
      </c>
      <c r="BJ966" s="172">
        <v>17285</v>
      </c>
      <c r="BK966" s="171">
        <v>0</v>
      </c>
      <c r="BL966" s="86"/>
      <c r="BM966" s="48"/>
      <c r="BN966" s="67"/>
      <c r="BO966" s="67"/>
      <c r="BP966" s="48"/>
      <c r="BQ966" s="368" t="s">
        <v>6669</v>
      </c>
      <c r="BR966" s="380" t="s">
        <v>720</v>
      </c>
      <c r="BS966" s="381" t="s">
        <v>51</v>
      </c>
      <c r="BT966" s="382" t="s">
        <v>1511</v>
      </c>
      <c r="BU966" s="383" t="s">
        <v>46</v>
      </c>
      <c r="BV966" s="384" t="s">
        <v>1581</v>
      </c>
      <c r="BW966" s="384">
        <v>60000</v>
      </c>
      <c r="BX966" s="385" t="s">
        <v>6670</v>
      </c>
      <c r="BZ966" s="475">
        <v>1174</v>
      </c>
      <c r="CA966" s="320" t="b">
        <f>EXACT(A966,CH966)</f>
        <v>1</v>
      </c>
      <c r="CB966" s="318" t="b">
        <f>EXACT(D966,CF966)</f>
        <v>1</v>
      </c>
      <c r="CC966" s="318" t="b">
        <f>EXACT(E966,CG966)</f>
        <v>1</v>
      </c>
      <c r="CD966" s="502">
        <f>+S965-BC965</f>
        <v>0</v>
      </c>
      <c r="CE966" s="17" t="s">
        <v>672</v>
      </c>
      <c r="CF966" s="17" t="s">
        <v>181</v>
      </c>
      <c r="CG966" s="103" t="s">
        <v>184</v>
      </c>
      <c r="CH966" s="275">
        <v>3600900306644</v>
      </c>
    </row>
    <row r="967" spans="1:93">
      <c r="A967" s="452" t="s">
        <v>4705</v>
      </c>
      <c r="B967" s="83" t="s">
        <v>709</v>
      </c>
      <c r="C967" s="237" t="s">
        <v>672</v>
      </c>
      <c r="D967" s="86" t="s">
        <v>337</v>
      </c>
      <c r="E967" s="92" t="s">
        <v>338</v>
      </c>
      <c r="F967" s="452" t="s">
        <v>4705</v>
      </c>
      <c r="G967" s="59" t="s">
        <v>1580</v>
      </c>
      <c r="H967" s="449" t="s">
        <v>995</v>
      </c>
      <c r="I967" s="244">
        <v>21584</v>
      </c>
      <c r="J967" s="310">
        <v>0</v>
      </c>
      <c r="K967" s="81">
        <v>225.75</v>
      </c>
      <c r="L967" s="81">
        <v>0</v>
      </c>
      <c r="M967" s="85">
        <v>4923</v>
      </c>
      <c r="N967" s="81">
        <v>0</v>
      </c>
      <c r="O967" s="81">
        <v>0</v>
      </c>
      <c r="P967" s="85">
        <v>0</v>
      </c>
      <c r="Q967" s="81">
        <v>0</v>
      </c>
      <c r="R967" s="85">
        <v>2497</v>
      </c>
      <c r="S967" s="81">
        <v>24235.75</v>
      </c>
      <c r="T967" s="227" t="s">
        <v>1581</v>
      </c>
      <c r="U967" s="496">
        <v>889</v>
      </c>
      <c r="V967" s="237" t="s">
        <v>672</v>
      </c>
      <c r="W967" s="86" t="s">
        <v>337</v>
      </c>
      <c r="X967" s="92" t="s">
        <v>338</v>
      </c>
      <c r="Y967" s="262">
        <v>3600900308604</v>
      </c>
      <c r="Z967" s="228" t="s">
        <v>1581</v>
      </c>
      <c r="AA967" s="54">
        <v>2497</v>
      </c>
      <c r="AB967" s="55">
        <v>1210</v>
      </c>
      <c r="AC967" s="56"/>
      <c r="AD967" s="175">
        <v>863</v>
      </c>
      <c r="AE967" s="175">
        <v>424</v>
      </c>
      <c r="AF967" s="55"/>
      <c r="AG967" s="55"/>
      <c r="AH967" s="55"/>
      <c r="AI967" s="55"/>
      <c r="AJ967" s="55"/>
      <c r="AK967" s="55"/>
      <c r="AL967" s="55"/>
      <c r="AM967" s="57"/>
      <c r="AN967" s="57"/>
      <c r="AO967" s="57"/>
      <c r="AP967" s="57"/>
      <c r="AQ967" s="58"/>
      <c r="AR967" s="58"/>
      <c r="AS967" s="57"/>
      <c r="AT967" s="57"/>
      <c r="AU967" s="57"/>
      <c r="AV967" s="147"/>
      <c r="AW967" s="57"/>
      <c r="AX967" s="57">
        <v>0</v>
      </c>
      <c r="AY967" s="58"/>
      <c r="AZ967" s="58">
        <v>0</v>
      </c>
      <c r="BA967" s="74">
        <v>0</v>
      </c>
      <c r="BB967" s="58">
        <v>26732.75</v>
      </c>
      <c r="BC967" s="58">
        <v>24235.75</v>
      </c>
      <c r="BD967" s="252"/>
      <c r="BE967" s="170">
        <v>890</v>
      </c>
      <c r="BF967" s="101" t="s">
        <v>2277</v>
      </c>
      <c r="BG967" s="158" t="s">
        <v>337</v>
      </c>
      <c r="BH967" s="92" t="s">
        <v>338</v>
      </c>
      <c r="BI967" s="124">
        <v>1210</v>
      </c>
      <c r="BJ967" s="124">
        <v>1210</v>
      </c>
      <c r="BK967" s="124">
        <v>0</v>
      </c>
      <c r="BL967" s="158"/>
      <c r="BM967" s="59"/>
      <c r="BN967" s="60"/>
      <c r="BO967" s="60"/>
      <c r="BP967" s="48"/>
      <c r="BQ967" s="368" t="s">
        <v>339</v>
      </c>
      <c r="BR967" s="380" t="s">
        <v>712</v>
      </c>
      <c r="BS967" s="381" t="s">
        <v>51</v>
      </c>
      <c r="BT967" s="382" t="s">
        <v>706</v>
      </c>
      <c r="BU967" s="383" t="s">
        <v>707</v>
      </c>
      <c r="BV967" s="384" t="s">
        <v>1581</v>
      </c>
      <c r="BW967" s="384" t="s">
        <v>708</v>
      </c>
      <c r="BX967" s="385"/>
      <c r="BY967" s="23"/>
      <c r="BZ967" s="495">
        <v>1399</v>
      </c>
      <c r="CA967" s="320" t="b">
        <f>EXACT(A967,CH967)</f>
        <v>1</v>
      </c>
      <c r="CB967" s="318" t="b">
        <f>EXACT(D967,CF967)</f>
        <v>1</v>
      </c>
      <c r="CC967" s="318" t="b">
        <f>EXACT(E967,CG967)</f>
        <v>1</v>
      </c>
      <c r="CD967" s="502">
        <f>+S966-BC966</f>
        <v>0</v>
      </c>
      <c r="CE967" s="17" t="s">
        <v>672</v>
      </c>
      <c r="CF967" s="157" t="s">
        <v>337</v>
      </c>
      <c r="CG967" s="103" t="s">
        <v>338</v>
      </c>
      <c r="CH967" s="311">
        <v>3600900308604</v>
      </c>
      <c r="CI967" s="51"/>
      <c r="CM967" s="273"/>
      <c r="CO967" s="157"/>
    </row>
    <row r="968" spans="1:93">
      <c r="A968" s="452" t="s">
        <v>4879</v>
      </c>
      <c r="B968" s="83" t="s">
        <v>709</v>
      </c>
      <c r="C968" s="129" t="s">
        <v>672</v>
      </c>
      <c r="D968" s="158" t="s">
        <v>87</v>
      </c>
      <c r="E968" s="92" t="s">
        <v>88</v>
      </c>
      <c r="F968" s="452" t="s">
        <v>4879</v>
      </c>
      <c r="G968" s="59" t="s">
        <v>1580</v>
      </c>
      <c r="H968" s="449" t="s">
        <v>1800</v>
      </c>
      <c r="I968" s="234">
        <v>21016</v>
      </c>
      <c r="J968" s="234">
        <v>0</v>
      </c>
      <c r="K968" s="234">
        <v>221.33</v>
      </c>
      <c r="L968" s="234">
        <v>0</v>
      </c>
      <c r="M968" s="85">
        <v>3883</v>
      </c>
      <c r="N968" s="85">
        <v>0</v>
      </c>
      <c r="O968" s="234">
        <v>0</v>
      </c>
      <c r="P968" s="234">
        <v>0</v>
      </c>
      <c r="Q968" s="234">
        <v>0</v>
      </c>
      <c r="R968" s="234">
        <v>11682</v>
      </c>
      <c r="S968" s="234">
        <v>10838.330000000002</v>
      </c>
      <c r="T968" s="227" t="s">
        <v>1581</v>
      </c>
      <c r="U968" s="496">
        <v>400</v>
      </c>
      <c r="V968" s="129" t="s">
        <v>672</v>
      </c>
      <c r="W968" s="158" t="s">
        <v>87</v>
      </c>
      <c r="X968" s="92" t="s">
        <v>88</v>
      </c>
      <c r="Y968" s="262">
        <v>3600900318880</v>
      </c>
      <c r="Z968" s="228" t="s">
        <v>1581</v>
      </c>
      <c r="AA968" s="266">
        <v>14282</v>
      </c>
      <c r="AB968" s="66">
        <v>6595</v>
      </c>
      <c r="AC968" s="65"/>
      <c r="AD968" s="266">
        <v>863</v>
      </c>
      <c r="AE968" s="266">
        <v>424</v>
      </c>
      <c r="AF968" s="65"/>
      <c r="AG968" s="65"/>
      <c r="AH968" s="65"/>
      <c r="AI968" s="65"/>
      <c r="AJ968" s="65"/>
      <c r="AK968" s="65"/>
      <c r="AL968" s="65"/>
      <c r="AM968" s="65"/>
      <c r="AN968" s="65"/>
      <c r="AO968" s="65">
        <v>3800</v>
      </c>
      <c r="AP968" s="65"/>
      <c r="AQ968" s="65"/>
      <c r="AR968" s="65"/>
      <c r="AS968" s="65"/>
      <c r="AT968" s="65"/>
      <c r="AU968" s="65"/>
      <c r="AV968" s="148"/>
      <c r="AW968" s="65"/>
      <c r="AX968" s="65">
        <v>2600</v>
      </c>
      <c r="AY968" s="66"/>
      <c r="AZ968" s="66">
        <v>0</v>
      </c>
      <c r="BA968" s="74">
        <v>0</v>
      </c>
      <c r="BB968" s="66">
        <v>25120.33</v>
      </c>
      <c r="BC968" s="66">
        <v>10838.330000000002</v>
      </c>
      <c r="BD968" s="252"/>
      <c r="BE968" s="170">
        <v>401</v>
      </c>
      <c r="BF968" s="101" t="s">
        <v>546</v>
      </c>
      <c r="BG968" s="158" t="s">
        <v>87</v>
      </c>
      <c r="BH968" s="92" t="s">
        <v>88</v>
      </c>
      <c r="BI968" s="66">
        <v>6595</v>
      </c>
      <c r="BJ968" s="58">
        <v>6595</v>
      </c>
      <c r="BK968" s="124">
        <v>0</v>
      </c>
      <c r="BL968" s="158"/>
      <c r="BM968" s="48"/>
      <c r="BN968" s="67"/>
      <c r="BO968" s="67"/>
      <c r="BP968" s="59"/>
      <c r="BQ968" s="370" t="s">
        <v>89</v>
      </c>
      <c r="BR968" s="387" t="s">
        <v>720</v>
      </c>
      <c r="BS968" s="381" t="s">
        <v>51</v>
      </c>
      <c r="BT968" s="388" t="s">
        <v>706</v>
      </c>
      <c r="BU968" s="388" t="s">
        <v>707</v>
      </c>
      <c r="BV968" s="388" t="s">
        <v>1581</v>
      </c>
      <c r="BW968" s="389" t="s">
        <v>708</v>
      </c>
      <c r="BX968" s="389" t="s">
        <v>3302</v>
      </c>
      <c r="BZ968" s="475">
        <v>1016</v>
      </c>
      <c r="CA968" s="320" t="b">
        <f>EXACT(A968,CH968)</f>
        <v>1</v>
      </c>
      <c r="CB968" s="318" t="b">
        <f>EXACT(D968,CF968)</f>
        <v>1</v>
      </c>
      <c r="CC968" s="318" t="b">
        <f>EXACT(E968,CG968)</f>
        <v>1</v>
      </c>
      <c r="CD968" s="502">
        <f>+S967-BC967</f>
        <v>0</v>
      </c>
      <c r="CE968" s="17" t="s">
        <v>672</v>
      </c>
      <c r="CF968" s="17" t="s">
        <v>87</v>
      </c>
      <c r="CG968" s="103" t="s">
        <v>88</v>
      </c>
      <c r="CH968" s="275">
        <v>3600900318880</v>
      </c>
    </row>
    <row r="969" spans="1:93">
      <c r="A969" s="451" t="s">
        <v>5215</v>
      </c>
      <c r="B969" s="83" t="s">
        <v>709</v>
      </c>
      <c r="C969" s="129" t="s">
        <v>672</v>
      </c>
      <c r="D969" s="158" t="s">
        <v>5213</v>
      </c>
      <c r="E969" s="92" t="s">
        <v>5214</v>
      </c>
      <c r="F969" s="451" t="s">
        <v>5215</v>
      </c>
      <c r="G969" s="59" t="s">
        <v>1580</v>
      </c>
      <c r="H969" s="449" t="s">
        <v>5216</v>
      </c>
      <c r="I969" s="234">
        <v>33060.879999999997</v>
      </c>
      <c r="J969" s="234">
        <v>0</v>
      </c>
      <c r="K969" s="234">
        <v>0</v>
      </c>
      <c r="L969" s="234">
        <v>0</v>
      </c>
      <c r="M969" s="85">
        <v>0</v>
      </c>
      <c r="N969" s="85">
        <v>0</v>
      </c>
      <c r="O969" s="234">
        <v>0</v>
      </c>
      <c r="P969" s="234">
        <v>361.37</v>
      </c>
      <c r="Q969" s="234">
        <v>0</v>
      </c>
      <c r="R969" s="234">
        <v>22258</v>
      </c>
      <c r="S969" s="234">
        <v>10441.509999999998</v>
      </c>
      <c r="T969" s="227" t="s">
        <v>1581</v>
      </c>
      <c r="U969" s="496">
        <v>201</v>
      </c>
      <c r="V969" s="129" t="s">
        <v>672</v>
      </c>
      <c r="W969" s="158" t="s">
        <v>5213</v>
      </c>
      <c r="X969" s="92" t="s">
        <v>5214</v>
      </c>
      <c r="Y969" s="262">
        <v>3600900325321</v>
      </c>
      <c r="Z969" s="228" t="s">
        <v>1581</v>
      </c>
      <c r="AA969" s="54">
        <v>22619.37</v>
      </c>
      <c r="AB969" s="55">
        <v>20195</v>
      </c>
      <c r="AC969" s="56"/>
      <c r="AD969" s="175">
        <v>863</v>
      </c>
      <c r="AE969" s="175"/>
      <c r="AF969" s="55"/>
      <c r="AG969" s="55"/>
      <c r="AH969" s="55"/>
      <c r="AI969" s="55">
        <v>200</v>
      </c>
      <c r="AJ969" s="55"/>
      <c r="AK969" s="55"/>
      <c r="AL969" s="55"/>
      <c r="AM969" s="57"/>
      <c r="AN969" s="57"/>
      <c r="AO969" s="57">
        <v>1000</v>
      </c>
      <c r="AP969" s="57"/>
      <c r="AQ969" s="58"/>
      <c r="AR969" s="58"/>
      <c r="AS969" s="57"/>
      <c r="AT969" s="57"/>
      <c r="AU969" s="57"/>
      <c r="AV969" s="147"/>
      <c r="AW969" s="57"/>
      <c r="AX969" s="57">
        <v>0</v>
      </c>
      <c r="AY969" s="58"/>
      <c r="AZ969" s="58">
        <v>361.37</v>
      </c>
      <c r="BA969" s="74">
        <v>0</v>
      </c>
      <c r="BB969" s="58">
        <v>33060.879999999997</v>
      </c>
      <c r="BC969" s="58">
        <v>10441.509999999998</v>
      </c>
      <c r="BD969" s="252"/>
      <c r="BE969" s="170">
        <v>201</v>
      </c>
      <c r="BF969" s="101" t="s">
        <v>5558</v>
      </c>
      <c r="BG969" s="158" t="s">
        <v>5213</v>
      </c>
      <c r="BH969" s="92" t="s">
        <v>5214</v>
      </c>
      <c r="BI969" s="58">
        <v>20195</v>
      </c>
      <c r="BJ969" s="58">
        <v>20195</v>
      </c>
      <c r="BK969" s="58">
        <v>0</v>
      </c>
      <c r="BL969" s="158"/>
      <c r="BM969" s="59"/>
      <c r="BN969" s="60"/>
      <c r="BO969" s="60"/>
      <c r="BP969" s="59"/>
      <c r="BQ969" s="370">
        <v>237</v>
      </c>
      <c r="BR969" s="387" t="s">
        <v>698</v>
      </c>
      <c r="BS969" s="398" t="s">
        <v>709</v>
      </c>
      <c r="BT969" s="388" t="s">
        <v>706</v>
      </c>
      <c r="BU969" s="388" t="s">
        <v>707</v>
      </c>
      <c r="BV969" s="388" t="s">
        <v>1581</v>
      </c>
      <c r="BW969" s="389">
        <v>60220</v>
      </c>
      <c r="BX969" s="389" t="s">
        <v>5684</v>
      </c>
      <c r="BZ969" s="495">
        <v>889</v>
      </c>
      <c r="CA969" s="320" t="b">
        <f>EXACT(A969,CH969)</f>
        <v>1</v>
      </c>
      <c r="CB969" s="318" t="b">
        <f>EXACT(D969,CF969)</f>
        <v>1</v>
      </c>
      <c r="CC969" s="318" t="b">
        <f>EXACT(E969,CG969)</f>
        <v>1</v>
      </c>
      <c r="CD969" s="502">
        <f>+S969-BC969</f>
        <v>0</v>
      </c>
      <c r="CE969" s="17" t="s">
        <v>672</v>
      </c>
      <c r="CF969" s="157" t="s">
        <v>5213</v>
      </c>
      <c r="CG969" s="99" t="s">
        <v>5214</v>
      </c>
      <c r="CH969" s="275">
        <v>3600900325321</v>
      </c>
      <c r="CM969" s="273"/>
    </row>
    <row r="970" spans="1:93">
      <c r="A970" s="452" t="s">
        <v>4325</v>
      </c>
      <c r="B970" s="83" t="s">
        <v>709</v>
      </c>
      <c r="C970" s="129" t="s">
        <v>686</v>
      </c>
      <c r="D970" s="158" t="s">
        <v>2707</v>
      </c>
      <c r="E970" s="92" t="s">
        <v>2708</v>
      </c>
      <c r="F970" s="452" t="s">
        <v>4325</v>
      </c>
      <c r="G970" s="59" t="s">
        <v>1580</v>
      </c>
      <c r="H970" s="449" t="s">
        <v>2765</v>
      </c>
      <c r="I970" s="234">
        <v>25124.75</v>
      </c>
      <c r="J970" s="234">
        <v>0</v>
      </c>
      <c r="K970" s="234">
        <v>95.4</v>
      </c>
      <c r="L970" s="234">
        <v>0</v>
      </c>
      <c r="M970" s="85">
        <v>1004</v>
      </c>
      <c r="N970" s="85">
        <v>0</v>
      </c>
      <c r="O970" s="234">
        <v>0</v>
      </c>
      <c r="P970" s="234">
        <v>19.54</v>
      </c>
      <c r="Q970" s="234">
        <v>0</v>
      </c>
      <c r="R970" s="234">
        <v>21300</v>
      </c>
      <c r="S970" s="234">
        <v>3071.760000000002</v>
      </c>
      <c r="T970" s="227" t="s">
        <v>1581</v>
      </c>
      <c r="U970" s="496">
        <v>12</v>
      </c>
      <c r="V970" s="129" t="s">
        <v>686</v>
      </c>
      <c r="W970" s="158" t="s">
        <v>2707</v>
      </c>
      <c r="X970" s="92" t="s">
        <v>2708</v>
      </c>
      <c r="Y970" s="262">
        <v>3600900325436</v>
      </c>
      <c r="Z970" s="228" t="s">
        <v>1581</v>
      </c>
      <c r="AA970" s="54">
        <v>23152.39</v>
      </c>
      <c r="AB970" s="55">
        <v>21300</v>
      </c>
      <c r="AC970" s="56"/>
      <c r="AD970" s="175"/>
      <c r="AE970" s="175"/>
      <c r="AF970" s="55"/>
      <c r="AG970" s="55"/>
      <c r="AH970" s="55"/>
      <c r="AI970" s="55"/>
      <c r="AJ970" s="55"/>
      <c r="AK970" s="55"/>
      <c r="AL970" s="55"/>
      <c r="AM970" s="57"/>
      <c r="AN970" s="57"/>
      <c r="AO970" s="57">
        <v>0</v>
      </c>
      <c r="AP970" s="57">
        <v>0</v>
      </c>
      <c r="AQ970" s="58"/>
      <c r="AR970" s="58"/>
      <c r="AS970" s="57"/>
      <c r="AT970" s="57"/>
      <c r="AU970" s="57"/>
      <c r="AV970" s="147"/>
      <c r="AW970" s="57"/>
      <c r="AX970" s="57">
        <v>1832.85</v>
      </c>
      <c r="AY970" s="58"/>
      <c r="AZ970" s="58">
        <v>19.54</v>
      </c>
      <c r="BA970" s="74">
        <v>0</v>
      </c>
      <c r="BB970" s="58">
        <v>26224.15</v>
      </c>
      <c r="BC970" s="58">
        <v>3071.760000000002</v>
      </c>
      <c r="BD970" s="252"/>
      <c r="BE970" s="170">
        <v>12</v>
      </c>
      <c r="BF970" s="101" t="s">
        <v>2803</v>
      </c>
      <c r="BG970" s="158" t="s">
        <v>2707</v>
      </c>
      <c r="BH970" s="92" t="s">
        <v>2708</v>
      </c>
      <c r="BI970" s="124">
        <v>21300</v>
      </c>
      <c r="BJ970" s="124">
        <v>21300</v>
      </c>
      <c r="BK970" s="124">
        <v>0</v>
      </c>
      <c r="BL970" s="158"/>
      <c r="BM970" s="59" t="s">
        <v>704</v>
      </c>
      <c r="BN970" s="60"/>
      <c r="BO970" s="60"/>
      <c r="BP970" s="59"/>
      <c r="BQ970" s="370">
        <v>19</v>
      </c>
      <c r="BR970" s="387" t="s">
        <v>698</v>
      </c>
      <c r="BS970" s="381" t="s">
        <v>709</v>
      </c>
      <c r="BT970" s="388" t="s">
        <v>706</v>
      </c>
      <c r="BU970" s="388" t="s">
        <v>707</v>
      </c>
      <c r="BV970" s="388" t="s">
        <v>1581</v>
      </c>
      <c r="BW970" s="389">
        <v>60220</v>
      </c>
      <c r="BX970" s="389" t="s">
        <v>2889</v>
      </c>
      <c r="BY970" s="62"/>
      <c r="BZ970" s="495">
        <v>401</v>
      </c>
      <c r="CA970" s="320" t="b">
        <f>EXACT(A970,CH970)</f>
        <v>1</v>
      </c>
      <c r="CB970" s="318" t="b">
        <f>EXACT(D970,CF970)</f>
        <v>1</v>
      </c>
      <c r="CC970" s="318" t="b">
        <f>EXACT(E970,CG970)</f>
        <v>1</v>
      </c>
      <c r="CD970" s="502">
        <f>+S970-BC970</f>
        <v>0</v>
      </c>
      <c r="CE970" s="51" t="s">
        <v>686</v>
      </c>
      <c r="CF970" s="17" t="s">
        <v>2707</v>
      </c>
      <c r="CG970" s="103" t="s">
        <v>2708</v>
      </c>
      <c r="CH970" s="275">
        <v>3600900325436</v>
      </c>
      <c r="CI970" s="51"/>
      <c r="CM970" s="273"/>
      <c r="CO970" s="157"/>
    </row>
    <row r="971" spans="1:93">
      <c r="A971" s="511" t="s">
        <v>8517</v>
      </c>
      <c r="B971" s="83" t="s">
        <v>709</v>
      </c>
      <c r="C971" s="237" t="s">
        <v>686</v>
      </c>
      <c r="D971" s="17" t="s">
        <v>8415</v>
      </c>
      <c r="E971" s="75" t="s">
        <v>63</v>
      </c>
      <c r="F971" s="514" t="s">
        <v>8517</v>
      </c>
      <c r="G971" s="59" t="s">
        <v>1580</v>
      </c>
      <c r="H971" s="98" t="s">
        <v>8613</v>
      </c>
      <c r="I971" s="133">
        <v>54513.599999999999</v>
      </c>
      <c r="J971" s="167">
        <v>0</v>
      </c>
      <c r="K971" s="18">
        <v>0</v>
      </c>
      <c r="L971" s="18">
        <v>0</v>
      </c>
      <c r="M971" s="53">
        <v>0</v>
      </c>
      <c r="N971" s="18">
        <v>0</v>
      </c>
      <c r="O971" s="18">
        <v>0</v>
      </c>
      <c r="P971" s="53">
        <v>1743.02</v>
      </c>
      <c r="Q971" s="18">
        <v>0</v>
      </c>
      <c r="R971" s="53">
        <v>30901.599999999999</v>
      </c>
      <c r="S971" s="18">
        <v>16980.629999999997</v>
      </c>
      <c r="T971" s="227" t="s">
        <v>1581</v>
      </c>
      <c r="U971" s="496">
        <v>1300</v>
      </c>
      <c r="V971" s="516" t="s">
        <v>686</v>
      </c>
      <c r="W971" s="17" t="s">
        <v>8415</v>
      </c>
      <c r="X971" s="17" t="s">
        <v>63</v>
      </c>
      <c r="Y971" s="261">
        <v>3600900328770</v>
      </c>
      <c r="Z971" s="228" t="s">
        <v>1581</v>
      </c>
      <c r="AA971" s="266">
        <v>37532.969999999994</v>
      </c>
      <c r="AB971" s="65">
        <v>29100</v>
      </c>
      <c r="AC971" s="65"/>
      <c r="AD971" s="65">
        <v>863</v>
      </c>
      <c r="AE971" s="65">
        <v>424</v>
      </c>
      <c r="AF971" s="65">
        <v>514.6</v>
      </c>
      <c r="AG971" s="65"/>
      <c r="AH971" s="65"/>
      <c r="AI971" s="65"/>
      <c r="AJ971" s="65"/>
      <c r="AK971" s="65"/>
      <c r="AL971" s="65">
        <v>0</v>
      </c>
      <c r="AM971" s="65"/>
      <c r="AN971" s="65"/>
      <c r="AO971" s="65">
        <v>0</v>
      </c>
      <c r="AP971" s="65"/>
      <c r="AQ971" s="65"/>
      <c r="AR971" s="65"/>
      <c r="AS971" s="65"/>
      <c r="AT971" s="65"/>
      <c r="AU971" s="65"/>
      <c r="AV971" s="148"/>
      <c r="AW971" s="65"/>
      <c r="AX971" s="65">
        <v>4888.3500000000004</v>
      </c>
      <c r="AY971" s="65"/>
      <c r="AZ971" s="65">
        <v>1743.02</v>
      </c>
      <c r="BA971" s="57">
        <v>0</v>
      </c>
      <c r="BB971" s="65">
        <v>54513.599999999999</v>
      </c>
      <c r="BC971" s="65">
        <v>16980.630000000005</v>
      </c>
      <c r="BD971" s="260"/>
      <c r="BE971" s="170">
        <v>1302</v>
      </c>
      <c r="BF971" s="163" t="s">
        <v>8708</v>
      </c>
      <c r="BG971" s="51" t="s">
        <v>8415</v>
      </c>
      <c r="BH971" s="17" t="s">
        <v>63</v>
      </c>
      <c r="BI971" s="171">
        <v>29100</v>
      </c>
      <c r="BJ971" s="172">
        <v>29100</v>
      </c>
      <c r="BK971" s="171">
        <v>0</v>
      </c>
      <c r="BM971" s="48"/>
      <c r="BN971" s="67"/>
      <c r="BO971" s="67"/>
      <c r="BP971" s="48"/>
      <c r="BQ971" s="435" t="s">
        <v>8832</v>
      </c>
      <c r="BR971" s="380">
        <v>1</v>
      </c>
      <c r="BS971" s="381"/>
      <c r="BT971" s="382" t="s">
        <v>707</v>
      </c>
      <c r="BU971" s="383" t="s">
        <v>707</v>
      </c>
      <c r="BV971" s="384" t="s">
        <v>1581</v>
      </c>
      <c r="BW971" s="384">
        <v>60220</v>
      </c>
      <c r="BX971" s="385" t="s">
        <v>8833</v>
      </c>
      <c r="BZ971" s="495">
        <v>201</v>
      </c>
      <c r="CA971" s="320" t="b">
        <f>EXACT(A971,CH971)</f>
        <v>1</v>
      </c>
      <c r="CB971" s="318" t="b">
        <f>EXACT(D971,CF971)</f>
        <v>1</v>
      </c>
      <c r="CC971" s="318" t="b">
        <f>EXACT(E971,CG971)</f>
        <v>1</v>
      </c>
      <c r="CD971" s="502">
        <f>+S970-BC970</f>
        <v>0</v>
      </c>
      <c r="CE971" s="17" t="s">
        <v>686</v>
      </c>
      <c r="CF971" s="94" t="s">
        <v>8415</v>
      </c>
      <c r="CG971" s="99" t="s">
        <v>63</v>
      </c>
      <c r="CH971" s="311">
        <v>3600900328770</v>
      </c>
      <c r="CI971" s="51"/>
      <c r="CM971" s="273"/>
    </row>
    <row r="972" spans="1:93">
      <c r="A972" s="452" t="s">
        <v>4889</v>
      </c>
      <c r="B972" s="83" t="s">
        <v>709</v>
      </c>
      <c r="C972" s="237" t="s">
        <v>672</v>
      </c>
      <c r="D972" s="86" t="s">
        <v>415</v>
      </c>
      <c r="E972" s="92" t="s">
        <v>2722</v>
      </c>
      <c r="F972" s="452" t="s">
        <v>4889</v>
      </c>
      <c r="G972" s="59" t="s">
        <v>1580</v>
      </c>
      <c r="H972" s="449" t="s">
        <v>2774</v>
      </c>
      <c r="I972" s="244">
        <v>40524.400000000001</v>
      </c>
      <c r="J972" s="310">
        <v>0</v>
      </c>
      <c r="K972" s="81">
        <v>114.6</v>
      </c>
      <c r="L972" s="81">
        <v>0</v>
      </c>
      <c r="M972" s="85">
        <v>1113</v>
      </c>
      <c r="N972" s="81">
        <v>0</v>
      </c>
      <c r="O972" s="81">
        <v>0</v>
      </c>
      <c r="P972" s="85">
        <v>666.03</v>
      </c>
      <c r="Q972" s="81">
        <v>0</v>
      </c>
      <c r="R972" s="85">
        <v>16397</v>
      </c>
      <c r="S972" s="81">
        <v>24688.97</v>
      </c>
      <c r="T972" s="227" t="s">
        <v>1581</v>
      </c>
      <c r="U972" s="496">
        <v>417</v>
      </c>
      <c r="V972" s="237" t="s">
        <v>672</v>
      </c>
      <c r="W972" s="86" t="s">
        <v>415</v>
      </c>
      <c r="X972" s="92" t="s">
        <v>2722</v>
      </c>
      <c r="Y972" s="262">
        <v>3600900339704</v>
      </c>
      <c r="Z972" s="228" t="s">
        <v>1581</v>
      </c>
      <c r="AA972" s="54">
        <v>17063.03</v>
      </c>
      <c r="AB972" s="55">
        <v>15110</v>
      </c>
      <c r="AC972" s="56"/>
      <c r="AD972" s="175">
        <v>863</v>
      </c>
      <c r="AE972" s="175">
        <v>424</v>
      </c>
      <c r="AF972" s="55"/>
      <c r="AG972" s="55"/>
      <c r="AH972" s="55"/>
      <c r="AI972" s="55"/>
      <c r="AJ972" s="55"/>
      <c r="AK972" s="55"/>
      <c r="AL972" s="55"/>
      <c r="AM972" s="57"/>
      <c r="AN972" s="57"/>
      <c r="AO972" s="57"/>
      <c r="AP972" s="57"/>
      <c r="AQ972" s="58"/>
      <c r="AR972" s="57"/>
      <c r="AS972" s="57"/>
      <c r="AT972" s="57"/>
      <c r="AU972" s="57"/>
      <c r="AV972" s="147"/>
      <c r="AW972" s="57"/>
      <c r="AX972" s="57">
        <v>0</v>
      </c>
      <c r="AY972" s="58"/>
      <c r="AZ972" s="58">
        <v>666.03</v>
      </c>
      <c r="BA972" s="74">
        <v>0</v>
      </c>
      <c r="BB972" s="58">
        <v>41752</v>
      </c>
      <c r="BC972" s="58">
        <v>24688.97</v>
      </c>
      <c r="BD972" s="252"/>
      <c r="BE972" s="170">
        <v>418</v>
      </c>
      <c r="BF972" s="101" t="s">
        <v>2813</v>
      </c>
      <c r="BG972" s="158" t="s">
        <v>415</v>
      </c>
      <c r="BH972" s="92" t="s">
        <v>2722</v>
      </c>
      <c r="BI972" s="124">
        <v>15110</v>
      </c>
      <c r="BJ972" s="124">
        <v>15110</v>
      </c>
      <c r="BK972" s="124">
        <v>0</v>
      </c>
      <c r="BL972" s="158"/>
      <c r="BM972" s="59" t="s">
        <v>690</v>
      </c>
      <c r="BN972" s="60"/>
      <c r="BO972" s="60"/>
      <c r="BP972" s="48"/>
      <c r="BQ972" s="368">
        <v>4</v>
      </c>
      <c r="BR972" s="380" t="s">
        <v>2697</v>
      </c>
      <c r="BS972" s="398" t="s">
        <v>709</v>
      </c>
      <c r="BT972" s="382" t="s">
        <v>706</v>
      </c>
      <c r="BU972" s="383" t="s">
        <v>707</v>
      </c>
      <c r="BV972" s="384" t="s">
        <v>1581</v>
      </c>
      <c r="BW972" s="384">
        <v>60220</v>
      </c>
      <c r="BX972" s="385" t="s">
        <v>2855</v>
      </c>
      <c r="BY972" s="62"/>
      <c r="BZ972" s="475">
        <v>12</v>
      </c>
      <c r="CA972" s="320" t="b">
        <f>EXACT(A972,CH972)</f>
        <v>1</v>
      </c>
      <c r="CB972" s="318" t="b">
        <f>EXACT(D972,CF972)</f>
        <v>1</v>
      </c>
      <c r="CC972" s="318" t="b">
        <f>EXACT(E972,CG972)</f>
        <v>1</v>
      </c>
      <c r="CD972" s="502">
        <f>+S971-BC971</f>
        <v>0</v>
      </c>
      <c r="CE972" s="17" t="s">
        <v>672</v>
      </c>
      <c r="CF972" s="157" t="s">
        <v>415</v>
      </c>
      <c r="CG972" s="99" t="s">
        <v>2722</v>
      </c>
      <c r="CH972" s="311">
        <v>3600900339704</v>
      </c>
      <c r="CJ972" s="51"/>
      <c r="CM972" s="273"/>
      <c r="CO972" s="157"/>
    </row>
    <row r="973" spans="1:93">
      <c r="A973" s="452" t="s">
        <v>4793</v>
      </c>
      <c r="B973" s="83" t="s">
        <v>709</v>
      </c>
      <c r="C973" s="129" t="s">
        <v>672</v>
      </c>
      <c r="D973" s="158" t="s">
        <v>2978</v>
      </c>
      <c r="E973" s="92" t="s">
        <v>1650</v>
      </c>
      <c r="F973" s="452" t="s">
        <v>4793</v>
      </c>
      <c r="G973" s="59" t="s">
        <v>1580</v>
      </c>
      <c r="H973" s="449" t="s">
        <v>1674</v>
      </c>
      <c r="I973" s="234">
        <v>22797.599999999999</v>
      </c>
      <c r="J973" s="234">
        <v>0</v>
      </c>
      <c r="K973" s="234">
        <v>100.2</v>
      </c>
      <c r="L973" s="234">
        <v>0</v>
      </c>
      <c r="M973" s="85">
        <v>2096</v>
      </c>
      <c r="N973" s="85">
        <v>0</v>
      </c>
      <c r="O973" s="234">
        <v>0</v>
      </c>
      <c r="P973" s="234">
        <v>0</v>
      </c>
      <c r="Q973" s="234">
        <v>0</v>
      </c>
      <c r="R973" s="234">
        <v>11527</v>
      </c>
      <c r="S973" s="234">
        <v>13466.8</v>
      </c>
      <c r="T973" s="227" t="s">
        <v>1581</v>
      </c>
      <c r="U973" s="496">
        <v>258</v>
      </c>
      <c r="V973" s="129" t="s">
        <v>672</v>
      </c>
      <c r="W973" s="158" t="s">
        <v>2978</v>
      </c>
      <c r="X973" s="92" t="s">
        <v>1650</v>
      </c>
      <c r="Y973" s="262">
        <v>3600900349149</v>
      </c>
      <c r="Z973" s="228" t="s">
        <v>1581</v>
      </c>
      <c r="AA973" s="266">
        <v>11527</v>
      </c>
      <c r="AB973" s="66">
        <v>10240</v>
      </c>
      <c r="AC973" s="65"/>
      <c r="AD973" s="266">
        <v>863</v>
      </c>
      <c r="AE973" s="266">
        <v>424</v>
      </c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148"/>
      <c r="AW973" s="65"/>
      <c r="AX973" s="65">
        <v>0</v>
      </c>
      <c r="AY973" s="65"/>
      <c r="AZ973" s="65">
        <v>0</v>
      </c>
      <c r="BA973" s="57">
        <v>0</v>
      </c>
      <c r="BB973" s="65">
        <v>24993.8</v>
      </c>
      <c r="BC973" s="65">
        <v>13466.8</v>
      </c>
      <c r="BD973" s="252"/>
      <c r="BE973" s="170">
        <v>259</v>
      </c>
      <c r="BF973" s="282" t="s">
        <v>110</v>
      </c>
      <c r="BG973" s="158" t="s">
        <v>2978</v>
      </c>
      <c r="BH973" s="92" t="s">
        <v>1650</v>
      </c>
      <c r="BI973" s="171">
        <v>10240</v>
      </c>
      <c r="BJ973" s="172">
        <v>10240</v>
      </c>
      <c r="BK973" s="171">
        <v>0</v>
      </c>
      <c r="BL973" s="158"/>
      <c r="BM973" s="48"/>
      <c r="BN973" s="67"/>
      <c r="BO973" s="67"/>
      <c r="BP973" s="48"/>
      <c r="BQ973" s="368" t="s">
        <v>1328</v>
      </c>
      <c r="BR973" s="380" t="s">
        <v>725</v>
      </c>
      <c r="BS973" s="381" t="s">
        <v>709</v>
      </c>
      <c r="BT973" s="382" t="s">
        <v>714</v>
      </c>
      <c r="BU973" s="383" t="s">
        <v>707</v>
      </c>
      <c r="BV973" s="384" t="s">
        <v>1581</v>
      </c>
      <c r="BW973" s="384">
        <v>60220</v>
      </c>
      <c r="BX973" s="385" t="s">
        <v>130</v>
      </c>
      <c r="BY973" s="76"/>
      <c r="BZ973" s="475">
        <v>1300</v>
      </c>
      <c r="CA973" s="320" t="b">
        <f>EXACT(A973,CH973)</f>
        <v>1</v>
      </c>
      <c r="CB973" s="318" t="b">
        <f>EXACT(D973,CF973)</f>
        <v>1</v>
      </c>
      <c r="CC973" s="318" t="b">
        <f>EXACT(E973,CG973)</f>
        <v>1</v>
      </c>
      <c r="CD973" s="502">
        <f>+S972-BC972</f>
        <v>0</v>
      </c>
      <c r="CE973" s="17" t="s">
        <v>672</v>
      </c>
      <c r="CF973" s="90" t="s">
        <v>2978</v>
      </c>
      <c r="CG973" s="103" t="s">
        <v>1650</v>
      </c>
      <c r="CH973" s="275">
        <v>3600900349149</v>
      </c>
      <c r="CI973" s="51"/>
      <c r="CJ973" s="51"/>
      <c r="CL973" s="51"/>
      <c r="CM973" s="273"/>
      <c r="CO973" s="157"/>
    </row>
    <row r="974" spans="1:93">
      <c r="A974" s="452" t="s">
        <v>4714</v>
      </c>
      <c r="B974" s="83" t="s">
        <v>709</v>
      </c>
      <c r="C974" s="129" t="s">
        <v>672</v>
      </c>
      <c r="D974" s="158" t="s">
        <v>1229</v>
      </c>
      <c r="E974" s="92" t="s">
        <v>1230</v>
      </c>
      <c r="F974" s="452" t="s">
        <v>4714</v>
      </c>
      <c r="G974" s="59" t="s">
        <v>1580</v>
      </c>
      <c r="H974" s="449" t="s">
        <v>999</v>
      </c>
      <c r="I974" s="234">
        <v>18446.900000000001</v>
      </c>
      <c r="J974" s="234">
        <v>0</v>
      </c>
      <c r="K974" s="234">
        <v>7.68</v>
      </c>
      <c r="L974" s="234">
        <v>0</v>
      </c>
      <c r="M974" s="85">
        <v>1696</v>
      </c>
      <c r="N974" s="85">
        <v>0</v>
      </c>
      <c r="O974" s="234">
        <v>0</v>
      </c>
      <c r="P974" s="234">
        <v>0</v>
      </c>
      <c r="Q974" s="234">
        <v>0</v>
      </c>
      <c r="R974" s="234">
        <v>4389.8</v>
      </c>
      <c r="S974" s="234">
        <v>15760.780000000002</v>
      </c>
      <c r="T974" s="227" t="s">
        <v>1581</v>
      </c>
      <c r="U974" s="496">
        <v>903</v>
      </c>
      <c r="V974" s="129" t="s">
        <v>672</v>
      </c>
      <c r="W974" s="158" t="s">
        <v>1229</v>
      </c>
      <c r="X974" s="92" t="s">
        <v>1230</v>
      </c>
      <c r="Y974" s="262">
        <v>3600900350023</v>
      </c>
      <c r="Z974" s="228" t="s">
        <v>1581</v>
      </c>
      <c r="AA974" s="266">
        <v>4389.8</v>
      </c>
      <c r="AB974" s="65">
        <v>2110</v>
      </c>
      <c r="AC974" s="65"/>
      <c r="AD974" s="65">
        <v>863</v>
      </c>
      <c r="AE974" s="65">
        <v>424</v>
      </c>
      <c r="AF974" s="65">
        <v>992.8</v>
      </c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148"/>
      <c r="AW974" s="65"/>
      <c r="AX974" s="65">
        <v>0</v>
      </c>
      <c r="AY974" s="65"/>
      <c r="AZ974" s="65">
        <v>0</v>
      </c>
      <c r="BA974" s="57">
        <v>0</v>
      </c>
      <c r="BB974" s="65">
        <v>20150.580000000002</v>
      </c>
      <c r="BC974" s="65">
        <v>15760.780000000002</v>
      </c>
      <c r="BD974" s="252"/>
      <c r="BE974" s="170">
        <v>904</v>
      </c>
      <c r="BF974" s="163" t="s">
        <v>2281</v>
      </c>
      <c r="BG974" s="158" t="s">
        <v>1229</v>
      </c>
      <c r="BH974" s="92" t="s">
        <v>1230</v>
      </c>
      <c r="BI974" s="171">
        <v>2110</v>
      </c>
      <c r="BJ974" s="172">
        <v>2110</v>
      </c>
      <c r="BK974" s="171">
        <v>0</v>
      </c>
      <c r="BL974" s="86"/>
      <c r="BM974" s="48"/>
      <c r="BN974" s="67"/>
      <c r="BO974" s="67"/>
      <c r="BP974" s="59"/>
      <c r="BQ974" s="370" t="s">
        <v>760</v>
      </c>
      <c r="BR974" s="387" t="s">
        <v>689</v>
      </c>
      <c r="BS974" s="381" t="s">
        <v>51</v>
      </c>
      <c r="BT974" s="388" t="s">
        <v>714</v>
      </c>
      <c r="BU974" s="388" t="s">
        <v>707</v>
      </c>
      <c r="BV974" s="388" t="s">
        <v>1581</v>
      </c>
      <c r="BW974" s="389">
        <v>60220</v>
      </c>
      <c r="BX974" s="389" t="s">
        <v>3323</v>
      </c>
      <c r="BZ974" s="475">
        <v>418</v>
      </c>
      <c r="CA974" s="320" t="b">
        <f>EXACT(A974,CH974)</f>
        <v>1</v>
      </c>
      <c r="CB974" s="318" t="b">
        <f>EXACT(D974,CF974)</f>
        <v>1</v>
      </c>
      <c r="CC974" s="318" t="b">
        <f>EXACT(E974,CG974)</f>
        <v>1</v>
      </c>
      <c r="CD974" s="502">
        <f>+S973-BC973</f>
        <v>0</v>
      </c>
      <c r="CE974" s="17" t="s">
        <v>672</v>
      </c>
      <c r="CF974" s="157" t="s">
        <v>1229</v>
      </c>
      <c r="CG974" s="99" t="s">
        <v>1230</v>
      </c>
      <c r="CH974" s="275">
        <v>3600900350023</v>
      </c>
      <c r="CI974" s="51"/>
      <c r="CL974" s="51"/>
      <c r="CM974" s="273"/>
      <c r="CO974" s="158"/>
    </row>
    <row r="975" spans="1:93">
      <c r="A975" s="451" t="s">
        <v>7539</v>
      </c>
      <c r="B975" s="83" t="s">
        <v>709</v>
      </c>
      <c r="C975" s="237" t="s">
        <v>672</v>
      </c>
      <c r="D975" s="86" t="s">
        <v>399</v>
      </c>
      <c r="E975" s="86" t="s">
        <v>6853</v>
      </c>
      <c r="F975" s="451" t="s">
        <v>7539</v>
      </c>
      <c r="G975" s="59" t="s">
        <v>1580</v>
      </c>
      <c r="H975" s="449" t="s">
        <v>6977</v>
      </c>
      <c r="I975" s="234">
        <v>17223</v>
      </c>
      <c r="J975" s="234">
        <v>0</v>
      </c>
      <c r="K975" s="234">
        <v>0</v>
      </c>
      <c r="L975" s="234">
        <v>0</v>
      </c>
      <c r="M975" s="85">
        <v>0</v>
      </c>
      <c r="N975" s="85">
        <v>0</v>
      </c>
      <c r="O975" s="234">
        <v>0</v>
      </c>
      <c r="P975" s="234">
        <v>0</v>
      </c>
      <c r="Q975" s="234">
        <v>0</v>
      </c>
      <c r="R975" s="234">
        <v>14971.33</v>
      </c>
      <c r="S975" s="234">
        <v>2251.67</v>
      </c>
      <c r="T975" s="227" t="s">
        <v>1581</v>
      </c>
      <c r="U975" s="496">
        <v>1470</v>
      </c>
      <c r="V975" s="237" t="s">
        <v>672</v>
      </c>
      <c r="W975" s="86" t="s">
        <v>399</v>
      </c>
      <c r="X975" s="422" t="s">
        <v>6853</v>
      </c>
      <c r="Y975" s="262">
        <v>3600900378041</v>
      </c>
      <c r="Z975" s="228" t="s">
        <v>1581</v>
      </c>
      <c r="AA975" s="266">
        <v>14971.33</v>
      </c>
      <c r="AB975" s="66">
        <v>14108.33</v>
      </c>
      <c r="AC975" s="65"/>
      <c r="AD975" s="266">
        <v>863</v>
      </c>
      <c r="AE975" s="266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  <c r="AP975" s="65"/>
      <c r="AQ975" s="65"/>
      <c r="AR975" s="65"/>
      <c r="AS975" s="65"/>
      <c r="AT975" s="65"/>
      <c r="AU975" s="65"/>
      <c r="AV975" s="148"/>
      <c r="AW975" s="65"/>
      <c r="AX975" s="65">
        <v>0</v>
      </c>
      <c r="AY975" s="66"/>
      <c r="AZ975" s="66">
        <v>0</v>
      </c>
      <c r="BA975" s="74">
        <v>0</v>
      </c>
      <c r="BB975" s="66">
        <v>17223</v>
      </c>
      <c r="BC975" s="66">
        <v>2251.67</v>
      </c>
      <c r="BD975" s="252"/>
      <c r="BE975" s="170">
        <v>1473</v>
      </c>
      <c r="BF975" s="101" t="s">
        <v>7168</v>
      </c>
      <c r="BG975" s="158" t="s">
        <v>399</v>
      </c>
      <c r="BH975" s="92" t="s">
        <v>6853</v>
      </c>
      <c r="BI975" s="169">
        <v>14108.33</v>
      </c>
      <c r="BJ975" s="124">
        <v>14108.33</v>
      </c>
      <c r="BK975" s="124">
        <v>0</v>
      </c>
      <c r="BL975" s="158"/>
      <c r="BM975" s="48"/>
      <c r="BN975" s="67"/>
      <c r="BO975" s="67"/>
      <c r="BP975" s="59"/>
      <c r="BQ975" s="369">
        <v>9</v>
      </c>
      <c r="BR975" s="380" t="s">
        <v>716</v>
      </c>
      <c r="BS975" s="381" t="s">
        <v>51</v>
      </c>
      <c r="BT975" s="382" t="s">
        <v>1316</v>
      </c>
      <c r="BU975" s="383" t="s">
        <v>707</v>
      </c>
      <c r="BV975" s="384" t="s">
        <v>1581</v>
      </c>
      <c r="BW975" s="383">
        <v>60220</v>
      </c>
      <c r="BX975" s="385" t="s">
        <v>7282</v>
      </c>
      <c r="BZ975" s="495">
        <v>259</v>
      </c>
      <c r="CA975" s="320" t="b">
        <f>EXACT(A975,CH975)</f>
        <v>1</v>
      </c>
      <c r="CB975" s="318" t="b">
        <f>EXACT(D975,CF975)</f>
        <v>1</v>
      </c>
      <c r="CC975" s="318" t="b">
        <f>EXACT(E975,CG975)</f>
        <v>1</v>
      </c>
      <c r="CD975" s="502">
        <f>+S975-BC975</f>
        <v>0</v>
      </c>
      <c r="CE975" s="51" t="s">
        <v>672</v>
      </c>
      <c r="CF975" s="157" t="s">
        <v>399</v>
      </c>
      <c r="CG975" s="99" t="s">
        <v>6853</v>
      </c>
      <c r="CH975" s="311">
        <v>3600900378041</v>
      </c>
      <c r="CI975" s="51"/>
      <c r="CM975" s="273"/>
    </row>
    <row r="976" spans="1:93">
      <c r="A976" s="452" t="s">
        <v>4455</v>
      </c>
      <c r="B976" s="83" t="s">
        <v>709</v>
      </c>
      <c r="C976" s="129" t="s">
        <v>672</v>
      </c>
      <c r="D976" s="158" t="s">
        <v>1275</v>
      </c>
      <c r="E976" s="92" t="s">
        <v>1276</v>
      </c>
      <c r="F976" s="452" t="s">
        <v>4455</v>
      </c>
      <c r="G976" s="59" t="s">
        <v>1580</v>
      </c>
      <c r="H976" s="449" t="s">
        <v>1978</v>
      </c>
      <c r="I976" s="234">
        <v>12320</v>
      </c>
      <c r="J976" s="234">
        <v>0</v>
      </c>
      <c r="K976" s="234">
        <v>91.35</v>
      </c>
      <c r="L976" s="234">
        <v>0</v>
      </c>
      <c r="M976" s="85">
        <v>2406</v>
      </c>
      <c r="N976" s="85">
        <v>2464</v>
      </c>
      <c r="O976" s="234">
        <v>0</v>
      </c>
      <c r="P976" s="234">
        <v>0</v>
      </c>
      <c r="Q976" s="234">
        <v>0</v>
      </c>
      <c r="R976" s="234">
        <v>10524</v>
      </c>
      <c r="S976" s="234">
        <v>5257.3499999999985</v>
      </c>
      <c r="T976" s="227" t="s">
        <v>1581</v>
      </c>
      <c r="U976" s="496">
        <v>1208</v>
      </c>
      <c r="V976" s="129" t="s">
        <v>672</v>
      </c>
      <c r="W976" s="158" t="s">
        <v>1275</v>
      </c>
      <c r="X976" s="92" t="s">
        <v>1276</v>
      </c>
      <c r="Y976" s="262">
        <v>3600900394942</v>
      </c>
      <c r="Z976" s="228" t="s">
        <v>1581</v>
      </c>
      <c r="AA976" s="266">
        <v>12024</v>
      </c>
      <c r="AB976" s="65">
        <v>10100</v>
      </c>
      <c r="AC976" s="65"/>
      <c r="AD976" s="65">
        <v>0</v>
      </c>
      <c r="AE976" s="65">
        <v>424</v>
      </c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148"/>
      <c r="AW976" s="65"/>
      <c r="AX976" s="65">
        <v>1500</v>
      </c>
      <c r="AY976" s="65"/>
      <c r="AZ976" s="65">
        <v>0</v>
      </c>
      <c r="BA976" s="57">
        <v>0</v>
      </c>
      <c r="BB976" s="65">
        <v>17281.349999999999</v>
      </c>
      <c r="BC976" s="65">
        <v>5257.3499999999985</v>
      </c>
      <c r="BD976" s="252"/>
      <c r="BE976" s="170">
        <v>1210</v>
      </c>
      <c r="BF976" s="163" t="s">
        <v>93</v>
      </c>
      <c r="BG976" s="158" t="s">
        <v>1275</v>
      </c>
      <c r="BH976" s="92" t="s">
        <v>1276</v>
      </c>
      <c r="BI976" s="171">
        <v>10100</v>
      </c>
      <c r="BJ976" s="172">
        <v>10100</v>
      </c>
      <c r="BK976" s="171">
        <v>0</v>
      </c>
      <c r="BL976" s="86"/>
      <c r="BM976" s="48"/>
      <c r="BN976" s="67"/>
      <c r="BO976" s="67"/>
      <c r="BP976" s="48"/>
      <c r="BQ976" s="368" t="s">
        <v>1277</v>
      </c>
      <c r="BR976" s="380" t="s">
        <v>718</v>
      </c>
      <c r="BS976" s="381" t="s">
        <v>51</v>
      </c>
      <c r="BT976" s="382" t="s">
        <v>707</v>
      </c>
      <c r="BU976" s="383" t="s">
        <v>707</v>
      </c>
      <c r="BV976" s="384" t="s">
        <v>1581</v>
      </c>
      <c r="BW976" s="384" t="s">
        <v>708</v>
      </c>
      <c r="BX976" s="385"/>
      <c r="BZ976" s="495">
        <v>903</v>
      </c>
      <c r="CA976" s="320" t="b">
        <f>EXACT(A976,CH976)</f>
        <v>1</v>
      </c>
      <c r="CB976" s="318" t="b">
        <f>EXACT(D976,CF976)</f>
        <v>1</v>
      </c>
      <c r="CC976" s="318" t="b">
        <f>EXACT(E976,CG976)</f>
        <v>1</v>
      </c>
      <c r="CD976" s="502">
        <f>+S975-BC975</f>
        <v>0</v>
      </c>
      <c r="CE976" s="17" t="s">
        <v>672</v>
      </c>
      <c r="CF976" s="17" t="s">
        <v>1275</v>
      </c>
      <c r="CG976" s="103" t="s">
        <v>1276</v>
      </c>
      <c r="CH976" s="275">
        <v>3600900394942</v>
      </c>
      <c r="CI976" s="51"/>
      <c r="CM976" s="273"/>
      <c r="CO976" s="157"/>
    </row>
    <row r="977" spans="1:93">
      <c r="A977" s="452" t="s">
        <v>8155</v>
      </c>
      <c r="B977" s="83" t="s">
        <v>709</v>
      </c>
      <c r="C977" s="129" t="s">
        <v>672</v>
      </c>
      <c r="D977" s="158" t="s">
        <v>487</v>
      </c>
      <c r="E977" s="92" t="s">
        <v>8153</v>
      </c>
      <c r="F977" s="452" t="s">
        <v>8155</v>
      </c>
      <c r="G977" s="59" t="s">
        <v>1580</v>
      </c>
      <c r="H977" s="449" t="s">
        <v>8157</v>
      </c>
      <c r="I977" s="234">
        <v>35287.120000000003</v>
      </c>
      <c r="J977" s="234">
        <v>0</v>
      </c>
      <c r="K977" s="234">
        <v>0</v>
      </c>
      <c r="L977" s="234">
        <v>0</v>
      </c>
      <c r="M977" s="85">
        <v>0</v>
      </c>
      <c r="N977" s="85">
        <v>0</v>
      </c>
      <c r="O977" s="234">
        <v>0</v>
      </c>
      <c r="P977" s="234">
        <v>407.68</v>
      </c>
      <c r="Q977" s="234">
        <v>0</v>
      </c>
      <c r="R977" s="234">
        <v>3418</v>
      </c>
      <c r="S977" s="234">
        <v>31461.440000000002</v>
      </c>
      <c r="T977" s="227" t="s">
        <v>1581</v>
      </c>
      <c r="U977" s="496">
        <v>696</v>
      </c>
      <c r="V977" s="129" t="s">
        <v>672</v>
      </c>
      <c r="W977" s="158" t="s">
        <v>487</v>
      </c>
      <c r="X977" s="92" t="s">
        <v>8153</v>
      </c>
      <c r="Y977" s="262">
        <v>3600900399332</v>
      </c>
      <c r="Z977" s="228" t="s">
        <v>1581</v>
      </c>
      <c r="AA977" s="266">
        <v>3825.68</v>
      </c>
      <c r="AB977" s="66">
        <v>2555</v>
      </c>
      <c r="AC977" s="65"/>
      <c r="AD977" s="266">
        <v>863</v>
      </c>
      <c r="AE977" s="266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148"/>
      <c r="AW977" s="65"/>
      <c r="AX977" s="65">
        <v>0</v>
      </c>
      <c r="AY977" s="65"/>
      <c r="AZ977" s="66">
        <v>407.68</v>
      </c>
      <c r="BA977" s="74">
        <v>0</v>
      </c>
      <c r="BB977" s="66">
        <v>35287.120000000003</v>
      </c>
      <c r="BC977" s="66">
        <v>31461.440000000002</v>
      </c>
      <c r="BD977" s="252"/>
      <c r="BE977" s="170">
        <v>697</v>
      </c>
      <c r="BF977" s="101" t="s">
        <v>8159</v>
      </c>
      <c r="BG977" s="158" t="s">
        <v>487</v>
      </c>
      <c r="BH977" s="92" t="s">
        <v>8153</v>
      </c>
      <c r="BI977" s="169">
        <v>2555</v>
      </c>
      <c r="BJ977" s="124">
        <v>2555</v>
      </c>
      <c r="BK977" s="124">
        <v>0</v>
      </c>
      <c r="BL977" s="158"/>
      <c r="BM977" s="48"/>
      <c r="BN977" s="67"/>
      <c r="BO977" s="67"/>
      <c r="BP977" s="48"/>
      <c r="BQ977" s="368" t="s">
        <v>8161</v>
      </c>
      <c r="BR977" s="380">
        <v>2</v>
      </c>
      <c r="BS977" s="381" t="s">
        <v>709</v>
      </c>
      <c r="BT977" s="382" t="s">
        <v>8163</v>
      </c>
      <c r="BU977" s="383" t="s">
        <v>8164</v>
      </c>
      <c r="BV977" s="384" t="s">
        <v>1270</v>
      </c>
      <c r="BW977" s="384">
        <v>17110</v>
      </c>
      <c r="BX977" s="382" t="s">
        <v>8162</v>
      </c>
      <c r="BZ977" s="495">
        <v>1471</v>
      </c>
      <c r="CA977" s="320" t="b">
        <f>EXACT(A977,CH977)</f>
        <v>1</v>
      </c>
      <c r="CB977" s="318" t="b">
        <f>EXACT(D977,CF977)</f>
        <v>1</v>
      </c>
      <c r="CC977" s="318" t="b">
        <f>EXACT(E977,CG977)</f>
        <v>1</v>
      </c>
      <c r="CD977" s="502">
        <f>+S976-BC976</f>
        <v>0</v>
      </c>
      <c r="CE977" s="17" t="s">
        <v>672</v>
      </c>
      <c r="CF977" s="17" t="s">
        <v>487</v>
      </c>
      <c r="CG977" s="103" t="s">
        <v>8153</v>
      </c>
      <c r="CH977" s="275">
        <v>3600900399332</v>
      </c>
    </row>
    <row r="978" spans="1:93">
      <c r="A978" s="452" t="s">
        <v>4627</v>
      </c>
      <c r="B978" s="83" t="s">
        <v>709</v>
      </c>
      <c r="C978" s="129" t="s">
        <v>672</v>
      </c>
      <c r="D978" s="158" t="s">
        <v>2551</v>
      </c>
      <c r="E978" s="92" t="s">
        <v>2552</v>
      </c>
      <c r="F978" s="452" t="s">
        <v>4627</v>
      </c>
      <c r="G978" s="59" t="s">
        <v>1580</v>
      </c>
      <c r="H978" s="449" t="s">
        <v>2583</v>
      </c>
      <c r="I978" s="234">
        <v>19851.87</v>
      </c>
      <c r="J978" s="234">
        <v>0</v>
      </c>
      <c r="K978" s="234">
        <v>0</v>
      </c>
      <c r="L978" s="234">
        <v>0</v>
      </c>
      <c r="M978" s="85">
        <v>794</v>
      </c>
      <c r="N978" s="85">
        <v>0</v>
      </c>
      <c r="O978" s="234">
        <v>0</v>
      </c>
      <c r="P978" s="234">
        <v>0</v>
      </c>
      <c r="Q978" s="234">
        <v>0</v>
      </c>
      <c r="R978" s="234">
        <v>4952</v>
      </c>
      <c r="S978" s="234">
        <v>15693.869999999999</v>
      </c>
      <c r="T978" s="227" t="s">
        <v>1581</v>
      </c>
      <c r="U978" s="496">
        <v>1024</v>
      </c>
      <c r="V978" s="129" t="s">
        <v>672</v>
      </c>
      <c r="W978" s="158" t="s">
        <v>2551</v>
      </c>
      <c r="X978" s="92" t="s">
        <v>2552</v>
      </c>
      <c r="Y978" s="263">
        <v>3600900410191</v>
      </c>
      <c r="Z978" s="228" t="s">
        <v>1581</v>
      </c>
      <c r="AA978" s="266">
        <v>4952</v>
      </c>
      <c r="AB978" s="65">
        <v>3665</v>
      </c>
      <c r="AC978" s="65"/>
      <c r="AD978" s="65">
        <v>863</v>
      </c>
      <c r="AE978" s="65">
        <v>424</v>
      </c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148"/>
      <c r="AW978" s="65"/>
      <c r="AX978" s="65">
        <v>0</v>
      </c>
      <c r="AY978" s="65"/>
      <c r="AZ978" s="65">
        <v>0</v>
      </c>
      <c r="BA978" s="57">
        <v>0</v>
      </c>
      <c r="BB978" s="65">
        <v>20645.87</v>
      </c>
      <c r="BC978" s="65">
        <v>15693.869999999999</v>
      </c>
      <c r="BD978" s="252"/>
      <c r="BE978" s="170">
        <v>1025</v>
      </c>
      <c r="BF978" s="163" t="s">
        <v>2605</v>
      </c>
      <c r="BG978" s="158" t="s">
        <v>2551</v>
      </c>
      <c r="BH978" s="92" t="s">
        <v>2552</v>
      </c>
      <c r="BI978" s="171">
        <v>3665</v>
      </c>
      <c r="BJ978" s="172">
        <v>3665</v>
      </c>
      <c r="BK978" s="171">
        <v>0</v>
      </c>
      <c r="BL978" s="86"/>
      <c r="BM978" s="48"/>
      <c r="BN978" s="67"/>
      <c r="BO978" s="67"/>
      <c r="BP978" s="59"/>
      <c r="BQ978" s="370">
        <v>624</v>
      </c>
      <c r="BR978" s="387" t="s">
        <v>676</v>
      </c>
      <c r="BS978" s="381" t="s">
        <v>709</v>
      </c>
      <c r="BT978" s="388" t="s">
        <v>1</v>
      </c>
      <c r="BU978" s="388" t="s">
        <v>707</v>
      </c>
      <c r="BV978" s="388" t="s">
        <v>1581</v>
      </c>
      <c r="BW978" s="389">
        <v>60220</v>
      </c>
      <c r="BX978" s="389" t="s">
        <v>2639</v>
      </c>
      <c r="BZ978" s="475">
        <v>1208</v>
      </c>
      <c r="CA978" s="320" t="b">
        <f>EXACT(A978,CH978)</f>
        <v>1</v>
      </c>
      <c r="CB978" s="318" t="b">
        <f>EXACT(D978,CF978)</f>
        <v>1</v>
      </c>
      <c r="CC978" s="318" t="b">
        <f>EXACT(E978,CG978)</f>
        <v>1</v>
      </c>
      <c r="CD978" s="502">
        <f>+S977-BC977</f>
        <v>0</v>
      </c>
      <c r="CE978" s="17" t="s">
        <v>672</v>
      </c>
      <c r="CF978" s="17" t="s">
        <v>2551</v>
      </c>
      <c r="CG978" s="103" t="s">
        <v>2552</v>
      </c>
      <c r="CH978" s="275">
        <v>3600900410191</v>
      </c>
      <c r="CM978" s="273"/>
      <c r="CO978" s="158"/>
    </row>
    <row r="979" spans="1:93">
      <c r="A979" s="478" t="s">
        <v>4409</v>
      </c>
      <c r="B979" s="471" t="s">
        <v>709</v>
      </c>
      <c r="C979" s="512" t="s">
        <v>672</v>
      </c>
      <c r="D979" s="453" t="s">
        <v>3782</v>
      </c>
      <c r="E979" s="454" t="s">
        <v>3783</v>
      </c>
      <c r="F979" s="478" t="s">
        <v>4409</v>
      </c>
      <c r="G979" s="59" t="s">
        <v>1580</v>
      </c>
      <c r="H979" s="471" t="s">
        <v>8147</v>
      </c>
      <c r="I979" s="472">
        <v>12141</v>
      </c>
      <c r="J979" s="472">
        <v>0</v>
      </c>
      <c r="K979" s="472">
        <v>0</v>
      </c>
      <c r="L979" s="472">
        <v>0</v>
      </c>
      <c r="M979" s="473">
        <v>0</v>
      </c>
      <c r="N979" s="473">
        <v>0</v>
      </c>
      <c r="O979" s="472">
        <v>0</v>
      </c>
      <c r="P979" s="472">
        <v>0</v>
      </c>
      <c r="Q979" s="472">
        <v>0</v>
      </c>
      <c r="R979" s="472">
        <v>7000</v>
      </c>
      <c r="S979" s="472">
        <v>4141</v>
      </c>
      <c r="T979" s="227" t="s">
        <v>1581</v>
      </c>
      <c r="U979" s="496">
        <v>1446</v>
      </c>
      <c r="V979" s="512" t="s">
        <v>672</v>
      </c>
      <c r="W979" s="453" t="s">
        <v>3782</v>
      </c>
      <c r="X979" s="454" t="s">
        <v>3783</v>
      </c>
      <c r="Y979" s="519">
        <v>3600900410654</v>
      </c>
      <c r="Z979" s="228" t="s">
        <v>1581</v>
      </c>
      <c r="AA979" s="521">
        <v>8000</v>
      </c>
      <c r="AB979" s="523">
        <v>7000</v>
      </c>
      <c r="AC979" s="526"/>
      <c r="AD979" s="529"/>
      <c r="AE979" s="529"/>
      <c r="AF979" s="523"/>
      <c r="AG979" s="523"/>
      <c r="AH979" s="523"/>
      <c r="AI979" s="523"/>
      <c r="AJ979" s="523"/>
      <c r="AK979" s="523"/>
      <c r="AL979" s="523"/>
      <c r="AM979" s="530"/>
      <c r="AN979" s="530"/>
      <c r="AO979" s="530"/>
      <c r="AP979" s="530"/>
      <c r="AQ979" s="532"/>
      <c r="AR979" s="532"/>
      <c r="AS979" s="530"/>
      <c r="AT979" s="530"/>
      <c r="AU979" s="530"/>
      <c r="AV979" s="535"/>
      <c r="AW979" s="530"/>
      <c r="AX979" s="530">
        <v>1000</v>
      </c>
      <c r="AY979" s="532"/>
      <c r="AZ979" s="532">
        <v>0</v>
      </c>
      <c r="BA979" s="537">
        <v>0</v>
      </c>
      <c r="BB979" s="532">
        <v>12141</v>
      </c>
      <c r="BC979" s="532">
        <v>4141</v>
      </c>
      <c r="BD979" s="538"/>
      <c r="BE979" s="170">
        <v>1449</v>
      </c>
      <c r="BF979" s="542" t="s">
        <v>3784</v>
      </c>
      <c r="BG979" s="453" t="s">
        <v>3782</v>
      </c>
      <c r="BH979" s="454" t="s">
        <v>3783</v>
      </c>
      <c r="BI979" s="543">
        <v>15400</v>
      </c>
      <c r="BJ979" s="543">
        <v>7000</v>
      </c>
      <c r="BK979" s="543">
        <v>8400</v>
      </c>
      <c r="BL979" s="453"/>
      <c r="BM979" s="549" t="s">
        <v>677</v>
      </c>
      <c r="BN979" s="551"/>
      <c r="BO979" s="551"/>
      <c r="BP979" s="552"/>
      <c r="BQ979" s="555">
        <v>625</v>
      </c>
      <c r="BR979" s="486" t="s">
        <v>245</v>
      </c>
      <c r="BS979" s="487" t="s">
        <v>709</v>
      </c>
      <c r="BT979" s="488" t="s">
        <v>3758</v>
      </c>
      <c r="BU979" s="489" t="s">
        <v>127</v>
      </c>
      <c r="BV979" s="490" t="s">
        <v>128</v>
      </c>
      <c r="BW979" s="490">
        <v>60220</v>
      </c>
      <c r="BX979" s="491" t="s">
        <v>3787</v>
      </c>
      <c r="BZ979" s="495">
        <v>697</v>
      </c>
      <c r="CA979" s="320" t="b">
        <f>EXACT(A979,CH979)</f>
        <v>1</v>
      </c>
      <c r="CB979" s="318" t="b">
        <f>EXACT(D979,CF979)</f>
        <v>1</v>
      </c>
      <c r="CC979" s="318" t="b">
        <f>EXACT(E979,CG979)</f>
        <v>1</v>
      </c>
      <c r="CD979" s="502">
        <f>+S979-BC979</f>
        <v>0</v>
      </c>
      <c r="CE979" s="17" t="s">
        <v>672</v>
      </c>
      <c r="CF979" s="51" t="s">
        <v>3782</v>
      </c>
      <c r="CG979" s="51" t="s">
        <v>3783</v>
      </c>
      <c r="CH979" s="312">
        <v>3600900410654</v>
      </c>
      <c r="CJ979" s="51"/>
      <c r="CL979" s="51"/>
      <c r="CM979" s="273"/>
      <c r="CO979" s="158"/>
    </row>
    <row r="980" spans="1:93">
      <c r="A980" s="451" t="s">
        <v>7867</v>
      </c>
      <c r="B980" s="83" t="s">
        <v>709</v>
      </c>
      <c r="C980" s="129" t="s">
        <v>672</v>
      </c>
      <c r="D980" s="158" t="s">
        <v>7625</v>
      </c>
      <c r="E980" s="158" t="s">
        <v>7626</v>
      </c>
      <c r="F980" s="451" t="s">
        <v>7867</v>
      </c>
      <c r="G980" s="59" t="s">
        <v>1580</v>
      </c>
      <c r="H980" s="449" t="s">
        <v>7873</v>
      </c>
      <c r="I980" s="234">
        <v>41731.32</v>
      </c>
      <c r="J980" s="234">
        <v>0</v>
      </c>
      <c r="K980" s="234">
        <v>0</v>
      </c>
      <c r="L980" s="234">
        <v>0</v>
      </c>
      <c r="M980" s="85">
        <v>0</v>
      </c>
      <c r="N980" s="85">
        <v>0</v>
      </c>
      <c r="O980" s="234">
        <v>0</v>
      </c>
      <c r="P980" s="234">
        <v>964.79</v>
      </c>
      <c r="Q980" s="234">
        <v>0</v>
      </c>
      <c r="R980" s="234">
        <v>12802</v>
      </c>
      <c r="S980" s="234">
        <v>27964.53</v>
      </c>
      <c r="T980" s="227" t="s">
        <v>1581</v>
      </c>
      <c r="U980" s="496">
        <v>25</v>
      </c>
      <c r="V980" s="129" t="s">
        <v>672</v>
      </c>
      <c r="W980" s="158" t="s">
        <v>7625</v>
      </c>
      <c r="X980" s="158" t="s">
        <v>7626</v>
      </c>
      <c r="Y980" s="262">
        <v>3600900413386</v>
      </c>
      <c r="Z980" s="228" t="s">
        <v>1581</v>
      </c>
      <c r="AA980" s="266">
        <v>13766.79</v>
      </c>
      <c r="AB980" s="66">
        <v>11515</v>
      </c>
      <c r="AC980" s="65"/>
      <c r="AD980" s="266">
        <v>863</v>
      </c>
      <c r="AE980" s="266">
        <v>424</v>
      </c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148"/>
      <c r="AW980" s="65"/>
      <c r="AX980" s="65">
        <v>0</v>
      </c>
      <c r="AY980" s="66"/>
      <c r="AZ980" s="66">
        <v>964.79</v>
      </c>
      <c r="BA980" s="74">
        <v>0</v>
      </c>
      <c r="BB980" s="66">
        <v>41731.32</v>
      </c>
      <c r="BC980" s="66">
        <v>27964.53</v>
      </c>
      <c r="BD980" s="252"/>
      <c r="BE980" s="170">
        <v>25</v>
      </c>
      <c r="BF980" s="101" t="s">
        <v>8267</v>
      </c>
      <c r="BG980" s="158" t="s">
        <v>7625</v>
      </c>
      <c r="BH980" s="158" t="s">
        <v>7626</v>
      </c>
      <c r="BI980" s="169">
        <v>11515</v>
      </c>
      <c r="BJ980" s="124">
        <v>11515</v>
      </c>
      <c r="BK980" s="124">
        <v>0</v>
      </c>
      <c r="BL980" s="158"/>
      <c r="BM980" s="48"/>
      <c r="BN980" s="67"/>
      <c r="BO980" s="67"/>
      <c r="BP980" s="48"/>
      <c r="BQ980" s="368" t="s">
        <v>8056</v>
      </c>
      <c r="BR980" s="380">
        <v>1</v>
      </c>
      <c r="BS980" s="381" t="s">
        <v>51</v>
      </c>
      <c r="BT980" s="380" t="s">
        <v>6</v>
      </c>
      <c r="BU980" s="380" t="s">
        <v>719</v>
      </c>
      <c r="BV980" s="390" t="s">
        <v>1581</v>
      </c>
      <c r="BW980" s="390">
        <v>60140</v>
      </c>
      <c r="BX980" s="380" t="s">
        <v>8057</v>
      </c>
      <c r="BZ980" s="475">
        <v>1024</v>
      </c>
      <c r="CA980" s="320" t="b">
        <f>EXACT(A980,CH980)</f>
        <v>1</v>
      </c>
      <c r="CB980" s="318" t="b">
        <f>EXACT(D980,CF980)</f>
        <v>1</v>
      </c>
      <c r="CC980" s="318" t="b">
        <f>EXACT(E980,CG980)</f>
        <v>1</v>
      </c>
      <c r="CD980" s="502">
        <f>+S980-BC980</f>
        <v>0</v>
      </c>
      <c r="CE980" s="51" t="s">
        <v>672</v>
      </c>
      <c r="CF980" s="157" t="s">
        <v>7625</v>
      </c>
      <c r="CG980" s="103" t="s">
        <v>7626</v>
      </c>
      <c r="CH980" s="275">
        <v>3600900413386</v>
      </c>
      <c r="CM980" s="273"/>
      <c r="CO980" s="157"/>
    </row>
    <row r="981" spans="1:93">
      <c r="A981" s="452" t="s">
        <v>4953</v>
      </c>
      <c r="B981" s="83" t="s">
        <v>709</v>
      </c>
      <c r="C981" s="331" t="s">
        <v>672</v>
      </c>
      <c r="D981" s="332" t="s">
        <v>268</v>
      </c>
      <c r="E981" s="333" t="s">
        <v>269</v>
      </c>
      <c r="F981" s="452" t="s">
        <v>4953</v>
      </c>
      <c r="G981" s="59" t="s">
        <v>1580</v>
      </c>
      <c r="H981" s="459" t="s">
        <v>1824</v>
      </c>
      <c r="I981" s="426">
        <v>4124.37</v>
      </c>
      <c r="J981" s="426">
        <v>0</v>
      </c>
      <c r="K981" s="426">
        <v>0</v>
      </c>
      <c r="L981" s="426">
        <v>0</v>
      </c>
      <c r="M981" s="427">
        <v>5875.63</v>
      </c>
      <c r="N981" s="427">
        <v>0</v>
      </c>
      <c r="O981" s="426">
        <v>0</v>
      </c>
      <c r="P981" s="426">
        <v>0</v>
      </c>
      <c r="Q981" s="426">
        <v>0</v>
      </c>
      <c r="R981" s="426">
        <v>863</v>
      </c>
      <c r="S981" s="426">
        <v>9137</v>
      </c>
      <c r="T981" s="227" t="s">
        <v>1581</v>
      </c>
      <c r="U981" s="496">
        <v>519</v>
      </c>
      <c r="V981" s="331" t="s">
        <v>672</v>
      </c>
      <c r="W981" s="332" t="s">
        <v>268</v>
      </c>
      <c r="X981" s="333" t="s">
        <v>269</v>
      </c>
      <c r="Y981" s="291">
        <v>3600900425121</v>
      </c>
      <c r="Z981" s="228" t="s">
        <v>1581</v>
      </c>
      <c r="AA981" s="358">
        <v>863</v>
      </c>
      <c r="AB981" s="359">
        <v>0</v>
      </c>
      <c r="AC981" s="360"/>
      <c r="AD981" s="358">
        <v>863</v>
      </c>
      <c r="AE981" s="358"/>
      <c r="AF981" s="360"/>
      <c r="AG981" s="360"/>
      <c r="AH981" s="360"/>
      <c r="AI981" s="360"/>
      <c r="AJ981" s="360"/>
      <c r="AK981" s="360"/>
      <c r="AL981" s="360"/>
      <c r="AM981" s="360"/>
      <c r="AN981" s="360"/>
      <c r="AO981" s="360"/>
      <c r="AP981" s="360"/>
      <c r="AQ981" s="360"/>
      <c r="AR981" s="360"/>
      <c r="AS981" s="360"/>
      <c r="AT981" s="360"/>
      <c r="AU981" s="360"/>
      <c r="AV981" s="337"/>
      <c r="AW981" s="360"/>
      <c r="AX981" s="360">
        <v>0</v>
      </c>
      <c r="AY981" s="359"/>
      <c r="AZ981" s="359">
        <v>0</v>
      </c>
      <c r="BA981" s="351">
        <v>0</v>
      </c>
      <c r="BB981" s="359">
        <v>10000</v>
      </c>
      <c r="BC981" s="359">
        <v>9137</v>
      </c>
      <c r="BD981" s="338"/>
      <c r="BE981" s="170">
        <v>520</v>
      </c>
      <c r="BF981" s="352" t="s">
        <v>2205</v>
      </c>
      <c r="BG981" s="332" t="s">
        <v>268</v>
      </c>
      <c r="BH981" s="333" t="s">
        <v>269</v>
      </c>
      <c r="BI981" s="499">
        <v>0</v>
      </c>
      <c r="BJ981" s="363">
        <v>0</v>
      </c>
      <c r="BK981" s="363">
        <v>0</v>
      </c>
      <c r="BL981" s="332"/>
      <c r="BM981" s="354"/>
      <c r="BN981" s="361"/>
      <c r="BO981" s="361"/>
      <c r="BP981" s="334"/>
      <c r="BQ981" s="374" t="s">
        <v>52</v>
      </c>
      <c r="BR981" s="402" t="s">
        <v>720</v>
      </c>
      <c r="BS981" s="403" t="s">
        <v>51</v>
      </c>
      <c r="BT981" s="404" t="s">
        <v>714</v>
      </c>
      <c r="BU981" s="404" t="s">
        <v>707</v>
      </c>
      <c r="BV981" s="404" t="s">
        <v>1581</v>
      </c>
      <c r="BW981" s="405">
        <v>60220</v>
      </c>
      <c r="BX981" s="409" t="s">
        <v>345</v>
      </c>
      <c r="BY981" s="362"/>
      <c r="BZ981" s="495">
        <v>1447</v>
      </c>
      <c r="CA981" s="320" t="b">
        <f>EXACT(A981,CH981)</f>
        <v>1</v>
      </c>
      <c r="CB981" s="318" t="b">
        <f>EXACT(D981,CF981)</f>
        <v>1</v>
      </c>
      <c r="CC981" s="318" t="b">
        <f>EXACT(E981,CG981)</f>
        <v>1</v>
      </c>
      <c r="CD981" s="502">
        <f>+S980-BC980</f>
        <v>0</v>
      </c>
      <c r="CE981" s="51" t="s">
        <v>672</v>
      </c>
      <c r="CF981" s="157" t="s">
        <v>268</v>
      </c>
      <c r="CG981" s="99" t="s">
        <v>269</v>
      </c>
      <c r="CH981" s="311">
        <v>3600900425121</v>
      </c>
      <c r="CI981" s="51"/>
      <c r="CL981" s="51"/>
      <c r="CM981" s="273"/>
      <c r="CO981" s="157"/>
    </row>
    <row r="982" spans="1:93">
      <c r="A982" s="451" t="s">
        <v>7865</v>
      </c>
      <c r="B982" s="83" t="s">
        <v>709</v>
      </c>
      <c r="C982" s="86" t="s">
        <v>686</v>
      </c>
      <c r="D982" s="86" t="s">
        <v>7758</v>
      </c>
      <c r="E982" s="92" t="s">
        <v>7759</v>
      </c>
      <c r="F982" s="451" t="s">
        <v>7865</v>
      </c>
      <c r="G982" s="59" t="s">
        <v>1580</v>
      </c>
      <c r="H982" s="449" t="s">
        <v>7983</v>
      </c>
      <c r="I982" s="244">
        <v>42602.400000000001</v>
      </c>
      <c r="J982" s="310">
        <v>0</v>
      </c>
      <c r="K982" s="81">
        <v>0</v>
      </c>
      <c r="L982" s="81">
        <v>0</v>
      </c>
      <c r="M982" s="85">
        <v>0</v>
      </c>
      <c r="N982" s="81">
        <v>0</v>
      </c>
      <c r="O982" s="81">
        <v>0</v>
      </c>
      <c r="P982" s="85">
        <v>588.45000000000005</v>
      </c>
      <c r="Q982" s="81">
        <v>0</v>
      </c>
      <c r="R982" s="85">
        <v>37287</v>
      </c>
      <c r="S982" s="81">
        <v>223.53000000000611</v>
      </c>
      <c r="T982" s="227" t="s">
        <v>1581</v>
      </c>
      <c r="U982" s="496">
        <v>1262</v>
      </c>
      <c r="V982" s="86" t="s">
        <v>686</v>
      </c>
      <c r="W982" s="86" t="s">
        <v>7758</v>
      </c>
      <c r="X982" s="92" t="s">
        <v>7759</v>
      </c>
      <c r="Y982" s="262" t="s">
        <v>7865</v>
      </c>
      <c r="Z982" s="228" t="s">
        <v>1581</v>
      </c>
      <c r="AA982" s="266">
        <v>42378.869999999995</v>
      </c>
      <c r="AB982" s="65">
        <v>36000</v>
      </c>
      <c r="AC982" s="65"/>
      <c r="AD982" s="65">
        <v>863</v>
      </c>
      <c r="AE982" s="65">
        <v>424</v>
      </c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  <c r="AP982" s="65"/>
      <c r="AQ982" s="65"/>
      <c r="AR982" s="65"/>
      <c r="AS982" s="65"/>
      <c r="AT982" s="65">
        <v>0</v>
      </c>
      <c r="AU982" s="65"/>
      <c r="AV982" s="148"/>
      <c r="AW982" s="65"/>
      <c r="AX982" s="65">
        <v>4503.42</v>
      </c>
      <c r="AY982" s="65"/>
      <c r="AZ982" s="65">
        <v>588.45000000000005</v>
      </c>
      <c r="BA982" s="57">
        <v>0</v>
      </c>
      <c r="BB982" s="65">
        <v>42602.400000000001</v>
      </c>
      <c r="BC982" s="65">
        <v>223.53000000000611</v>
      </c>
      <c r="BD982" s="252"/>
      <c r="BE982" s="170">
        <v>1264</v>
      </c>
      <c r="BF982" s="163" t="s">
        <v>8380</v>
      </c>
      <c r="BG982" s="158" t="s">
        <v>7758</v>
      </c>
      <c r="BH982" s="92" t="s">
        <v>7759</v>
      </c>
      <c r="BI982" s="65">
        <v>36498.199999999997</v>
      </c>
      <c r="BJ982" s="57">
        <v>36000</v>
      </c>
      <c r="BK982" s="65">
        <v>498.19999999999709</v>
      </c>
      <c r="BL982" s="86"/>
      <c r="BM982" s="48"/>
      <c r="BN982" s="67"/>
      <c r="BO982" s="67"/>
      <c r="BP982" s="48"/>
      <c r="BQ982" s="368" t="s">
        <v>8142</v>
      </c>
      <c r="BR982" s="380">
        <v>5</v>
      </c>
      <c r="BS982" s="381" t="s">
        <v>51</v>
      </c>
      <c r="BT982" s="382" t="s">
        <v>740</v>
      </c>
      <c r="BU982" s="383" t="s">
        <v>707</v>
      </c>
      <c r="BV982" s="384" t="s">
        <v>1581</v>
      </c>
      <c r="BW982" s="384">
        <v>60220</v>
      </c>
      <c r="BX982" s="385" t="s">
        <v>8143</v>
      </c>
      <c r="BZ982" s="495">
        <v>25</v>
      </c>
      <c r="CA982" s="320" t="b">
        <f>EXACT(A982,CH982)</f>
        <v>1</v>
      </c>
      <c r="CB982" s="318" t="b">
        <f>EXACT(D982,CF982)</f>
        <v>1</v>
      </c>
      <c r="CC982" s="318" t="b">
        <f>EXACT(E982,CG982)</f>
        <v>1</v>
      </c>
      <c r="CD982" s="502">
        <f>+S981-BC981</f>
        <v>0</v>
      </c>
      <c r="CE982" s="17" t="s">
        <v>686</v>
      </c>
      <c r="CF982" s="17" t="s">
        <v>7758</v>
      </c>
      <c r="CG982" s="103" t="s">
        <v>7759</v>
      </c>
      <c r="CH982" s="275" t="s">
        <v>7865</v>
      </c>
    </row>
    <row r="983" spans="1:93">
      <c r="A983" s="451" t="s">
        <v>4414</v>
      </c>
      <c r="B983" s="83" t="s">
        <v>709</v>
      </c>
      <c r="C983" s="129" t="s">
        <v>672</v>
      </c>
      <c r="D983" s="158" t="s">
        <v>737</v>
      </c>
      <c r="E983" s="92" t="s">
        <v>71</v>
      </c>
      <c r="F983" s="451" t="s">
        <v>4414</v>
      </c>
      <c r="G983" s="59" t="s">
        <v>1580</v>
      </c>
      <c r="H983" s="449" t="s">
        <v>1688</v>
      </c>
      <c r="I983" s="234">
        <v>6323</v>
      </c>
      <c r="J983" s="234">
        <v>0</v>
      </c>
      <c r="K983" s="234">
        <v>0</v>
      </c>
      <c r="L983" s="234">
        <v>0</v>
      </c>
      <c r="M983" s="85">
        <v>0</v>
      </c>
      <c r="N983" s="85">
        <v>0</v>
      </c>
      <c r="O983" s="234">
        <v>0</v>
      </c>
      <c r="P983" s="234">
        <v>0</v>
      </c>
      <c r="Q983" s="234">
        <v>0</v>
      </c>
      <c r="R983" s="234">
        <v>4620</v>
      </c>
      <c r="S983" s="234">
        <v>1279.6800000000003</v>
      </c>
      <c r="T983" s="227" t="s">
        <v>1581</v>
      </c>
      <c r="U983" s="496">
        <v>1438</v>
      </c>
      <c r="V983" s="129" t="s">
        <v>672</v>
      </c>
      <c r="W983" s="158" t="s">
        <v>737</v>
      </c>
      <c r="X983" s="92" t="s">
        <v>71</v>
      </c>
      <c r="Y983" s="262">
        <v>3600900436009</v>
      </c>
      <c r="Z983" s="228" t="s">
        <v>1581</v>
      </c>
      <c r="AA983" s="55">
        <v>5043.32</v>
      </c>
      <c r="AB983" s="55">
        <v>4620</v>
      </c>
      <c r="AC983" s="59"/>
      <c r="AD983" s="175"/>
      <c r="AE983" s="175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148"/>
      <c r="AW983" s="59"/>
      <c r="AX983" s="59">
        <v>423.32</v>
      </c>
      <c r="AY983" s="59"/>
      <c r="AZ983" s="59">
        <v>0</v>
      </c>
      <c r="BA983" s="59">
        <v>0</v>
      </c>
      <c r="BB983" s="59">
        <v>6323</v>
      </c>
      <c r="BC983" s="59">
        <v>1279.6800000000003</v>
      </c>
      <c r="BD983" s="252"/>
      <c r="BE983" s="170">
        <v>1440</v>
      </c>
      <c r="BF983" s="282" t="s">
        <v>122</v>
      </c>
      <c r="BG983" s="158" t="s">
        <v>737</v>
      </c>
      <c r="BH983" s="92" t="s">
        <v>71</v>
      </c>
      <c r="BI983" s="59">
        <v>4620</v>
      </c>
      <c r="BJ983" s="59">
        <v>4620</v>
      </c>
      <c r="BK983" s="59">
        <v>0</v>
      </c>
      <c r="BL983" s="158"/>
      <c r="BM983" s="59"/>
      <c r="BN983" s="59"/>
      <c r="BO983" s="59"/>
      <c r="BP983" s="48"/>
      <c r="BQ983" s="368" t="s">
        <v>0</v>
      </c>
      <c r="BR983" s="380" t="s">
        <v>689</v>
      </c>
      <c r="BS983" s="381" t="s">
        <v>709</v>
      </c>
      <c r="BT983" s="382" t="s">
        <v>1</v>
      </c>
      <c r="BU983" s="383" t="s">
        <v>707</v>
      </c>
      <c r="BV983" s="384" t="s">
        <v>1581</v>
      </c>
      <c r="BW983" s="384">
        <v>60220</v>
      </c>
      <c r="BX983" s="385" t="s">
        <v>5151</v>
      </c>
      <c r="BZ983" s="475">
        <v>520</v>
      </c>
      <c r="CA983" s="320" t="b">
        <f>EXACT(A983,CH983)</f>
        <v>1</v>
      </c>
      <c r="CB983" s="318" t="b">
        <f>EXACT(D983,CF983)</f>
        <v>1</v>
      </c>
      <c r="CC983" s="318" t="b">
        <f>EXACT(E983,CG983)</f>
        <v>1</v>
      </c>
      <c r="CD983" s="502">
        <f>+S983-BC983</f>
        <v>0</v>
      </c>
      <c r="CE983" s="17" t="s">
        <v>672</v>
      </c>
      <c r="CF983" s="17" t="s">
        <v>737</v>
      </c>
      <c r="CG983" s="103" t="s">
        <v>71</v>
      </c>
      <c r="CH983" s="275">
        <v>3600900436009</v>
      </c>
      <c r="CM983" s="273"/>
      <c r="CO983" s="157"/>
    </row>
    <row r="984" spans="1:93">
      <c r="A984" s="451" t="s">
        <v>7537</v>
      </c>
      <c r="B984" s="83" t="s">
        <v>709</v>
      </c>
      <c r="C984" s="237" t="s">
        <v>672</v>
      </c>
      <c r="D984" s="86" t="s">
        <v>169</v>
      </c>
      <c r="E984" s="92" t="s">
        <v>71</v>
      </c>
      <c r="F984" s="451" t="s">
        <v>7537</v>
      </c>
      <c r="G984" s="59" t="s">
        <v>1580</v>
      </c>
      <c r="H984" s="449" t="s">
        <v>6975</v>
      </c>
      <c r="I984" s="234">
        <v>16490</v>
      </c>
      <c r="J984" s="234">
        <v>0</v>
      </c>
      <c r="K984" s="234">
        <v>0</v>
      </c>
      <c r="L984" s="234">
        <v>0</v>
      </c>
      <c r="M984" s="85">
        <v>0</v>
      </c>
      <c r="N984" s="85">
        <v>0</v>
      </c>
      <c r="O984" s="234">
        <v>0</v>
      </c>
      <c r="P984" s="234">
        <v>0</v>
      </c>
      <c r="Q984" s="234">
        <v>0</v>
      </c>
      <c r="R984" s="234">
        <v>12687</v>
      </c>
      <c r="S984" s="234">
        <v>3037.42</v>
      </c>
      <c r="T984" s="227" t="s">
        <v>1581</v>
      </c>
      <c r="U984" s="496">
        <v>1466</v>
      </c>
      <c r="V984" s="237" t="s">
        <v>672</v>
      </c>
      <c r="W984" s="86" t="s">
        <v>169</v>
      </c>
      <c r="X984" s="92" t="s">
        <v>71</v>
      </c>
      <c r="Y984" s="262">
        <v>3600900438273</v>
      </c>
      <c r="Z984" s="228" t="s">
        <v>1581</v>
      </c>
      <c r="AA984" s="54">
        <v>13452.58</v>
      </c>
      <c r="AB984" s="55">
        <v>11400</v>
      </c>
      <c r="AC984" s="56"/>
      <c r="AD984" s="175">
        <v>863</v>
      </c>
      <c r="AE984" s="175">
        <v>424</v>
      </c>
      <c r="AF984" s="55"/>
      <c r="AG984" s="55"/>
      <c r="AH984" s="55"/>
      <c r="AI984" s="55"/>
      <c r="AJ984" s="55"/>
      <c r="AK984" s="55"/>
      <c r="AL984" s="55"/>
      <c r="AM984" s="57"/>
      <c r="AN984" s="57"/>
      <c r="AO984" s="57"/>
      <c r="AP984" s="57"/>
      <c r="AQ984" s="58"/>
      <c r="AR984" s="58"/>
      <c r="AS984" s="57"/>
      <c r="AT984" s="57"/>
      <c r="AU984" s="57"/>
      <c r="AV984" s="147"/>
      <c r="AW984" s="57"/>
      <c r="AX984" s="57">
        <v>765.58</v>
      </c>
      <c r="AY984" s="58"/>
      <c r="AZ984" s="58">
        <v>0</v>
      </c>
      <c r="BA984" s="74">
        <v>0</v>
      </c>
      <c r="BB984" s="58">
        <v>16490</v>
      </c>
      <c r="BC984" s="58">
        <v>3037.42</v>
      </c>
      <c r="BD984" s="252"/>
      <c r="BE984" s="170">
        <v>1469</v>
      </c>
      <c r="BF984" s="101" t="s">
        <v>7166</v>
      </c>
      <c r="BG984" s="158" t="s">
        <v>169</v>
      </c>
      <c r="BH984" s="92" t="s">
        <v>71</v>
      </c>
      <c r="BI984" s="58">
        <v>11400</v>
      </c>
      <c r="BJ984" s="58">
        <v>11400</v>
      </c>
      <c r="BK984" s="58">
        <v>0</v>
      </c>
      <c r="BL984" s="158"/>
      <c r="BM984" s="59"/>
      <c r="BN984" s="60"/>
      <c r="BO984" s="60"/>
      <c r="BP984" s="48"/>
      <c r="BQ984" s="368" t="s">
        <v>304</v>
      </c>
      <c r="BR984" s="380" t="s">
        <v>689</v>
      </c>
      <c r="BS984" s="381" t="s">
        <v>51</v>
      </c>
      <c r="BT984" s="382" t="s">
        <v>1</v>
      </c>
      <c r="BU984" s="383" t="s">
        <v>707</v>
      </c>
      <c r="BV984" s="384" t="s">
        <v>1581</v>
      </c>
      <c r="BW984" s="383">
        <v>60220</v>
      </c>
      <c r="BX984" s="385" t="s">
        <v>7285</v>
      </c>
      <c r="BZ984" s="475">
        <v>1262</v>
      </c>
      <c r="CA984" s="320" t="b">
        <f>EXACT(A984,CH984)</f>
        <v>1</v>
      </c>
      <c r="CB984" s="318" t="b">
        <f>EXACT(D984,CF984)</f>
        <v>1</v>
      </c>
      <c r="CC984" s="318" t="b">
        <f>EXACT(E984,CG984)</f>
        <v>1</v>
      </c>
      <c r="CD984" s="502">
        <f>+S984-BC984</f>
        <v>0</v>
      </c>
      <c r="CE984" s="17" t="s">
        <v>672</v>
      </c>
      <c r="CF984" s="17" t="s">
        <v>169</v>
      </c>
      <c r="CG984" s="103" t="s">
        <v>71</v>
      </c>
      <c r="CH984" s="275">
        <v>3600900438273</v>
      </c>
    </row>
    <row r="985" spans="1:93">
      <c r="A985" s="451" t="s">
        <v>4419</v>
      </c>
      <c r="B985" s="83" t="s">
        <v>709</v>
      </c>
      <c r="C985" s="129" t="s">
        <v>672</v>
      </c>
      <c r="D985" s="158" t="s">
        <v>3434</v>
      </c>
      <c r="E985" s="92" t="s">
        <v>3435</v>
      </c>
      <c r="F985" s="451" t="s">
        <v>4419</v>
      </c>
      <c r="G985" s="59" t="s">
        <v>1580</v>
      </c>
      <c r="H985" s="449" t="s">
        <v>3520</v>
      </c>
      <c r="I985" s="234">
        <v>14655</v>
      </c>
      <c r="J985" s="234">
        <v>0</v>
      </c>
      <c r="K985" s="234">
        <v>0</v>
      </c>
      <c r="L985" s="234">
        <v>0</v>
      </c>
      <c r="M985" s="85">
        <v>0</v>
      </c>
      <c r="N985" s="85">
        <v>0</v>
      </c>
      <c r="O985" s="234">
        <v>0</v>
      </c>
      <c r="P985" s="234">
        <v>0</v>
      </c>
      <c r="Q985" s="234">
        <v>0</v>
      </c>
      <c r="R985" s="234">
        <v>9700</v>
      </c>
      <c r="S985" s="234">
        <v>4955</v>
      </c>
      <c r="T985" s="227" t="s">
        <v>1581</v>
      </c>
      <c r="U985" s="496">
        <v>1432</v>
      </c>
      <c r="V985" s="129" t="s">
        <v>672</v>
      </c>
      <c r="W985" s="158" t="s">
        <v>3434</v>
      </c>
      <c r="X985" s="92" t="s">
        <v>3435</v>
      </c>
      <c r="Y985" s="262">
        <v>3600900447108</v>
      </c>
      <c r="Z985" s="228" t="s">
        <v>1581</v>
      </c>
      <c r="AA985" s="266">
        <v>9700</v>
      </c>
      <c r="AB985" s="66">
        <v>9700</v>
      </c>
      <c r="AC985" s="65"/>
      <c r="AD985" s="266"/>
      <c r="AE985" s="266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148"/>
      <c r="AW985" s="65"/>
      <c r="AX985" s="65">
        <v>0</v>
      </c>
      <c r="AY985" s="65"/>
      <c r="AZ985" s="66">
        <v>0</v>
      </c>
      <c r="BA985" s="74">
        <v>0</v>
      </c>
      <c r="BB985" s="66">
        <v>14655</v>
      </c>
      <c r="BC985" s="66">
        <v>4955</v>
      </c>
      <c r="BD985" s="252"/>
      <c r="BE985" s="170">
        <v>1434</v>
      </c>
      <c r="BF985" s="282" t="s">
        <v>3596</v>
      </c>
      <c r="BG985" s="158" t="s">
        <v>3434</v>
      </c>
      <c r="BH985" s="92" t="s">
        <v>3435</v>
      </c>
      <c r="BI985" s="66">
        <v>9700</v>
      </c>
      <c r="BJ985" s="58">
        <v>9700</v>
      </c>
      <c r="BK985" s="124">
        <v>0</v>
      </c>
      <c r="BL985" s="158"/>
      <c r="BM985" s="48"/>
      <c r="BN985" s="67"/>
      <c r="BO985" s="67"/>
      <c r="BP985" s="59"/>
      <c r="BQ985" s="370" t="s">
        <v>3717</v>
      </c>
      <c r="BR985" s="387" t="s">
        <v>676</v>
      </c>
      <c r="BS985" s="381" t="s">
        <v>709</v>
      </c>
      <c r="BT985" s="388" t="s">
        <v>1316</v>
      </c>
      <c r="BU985" s="388" t="s">
        <v>707</v>
      </c>
      <c r="BV985" s="388" t="s">
        <v>1581</v>
      </c>
      <c r="BW985" s="389">
        <v>60220</v>
      </c>
      <c r="BX985" s="389" t="s">
        <v>3718</v>
      </c>
      <c r="BZ985" s="475">
        <v>1438</v>
      </c>
      <c r="CA985" s="320" t="b">
        <f>EXACT(A985,CH985)</f>
        <v>1</v>
      </c>
      <c r="CB985" s="318" t="b">
        <f>EXACT(D985,CF985)</f>
        <v>1</v>
      </c>
      <c r="CC985" s="318" t="b">
        <f>EXACT(E985,CG985)</f>
        <v>1</v>
      </c>
      <c r="CD985" s="502">
        <f>+S985-BC985</f>
        <v>0</v>
      </c>
      <c r="CE985" s="17" t="s">
        <v>672</v>
      </c>
      <c r="CF985" s="17" t="s">
        <v>3434</v>
      </c>
      <c r="CG985" s="103" t="s">
        <v>3435</v>
      </c>
      <c r="CH985" s="275">
        <v>3600900447108</v>
      </c>
    </row>
    <row r="986" spans="1:93">
      <c r="A986" s="511" t="s">
        <v>8570</v>
      </c>
      <c r="B986" s="83" t="s">
        <v>709</v>
      </c>
      <c r="C986" s="237" t="s">
        <v>672</v>
      </c>
      <c r="D986" s="17" t="s">
        <v>355</v>
      </c>
      <c r="E986" s="75" t="s">
        <v>8472</v>
      </c>
      <c r="F986" s="514" t="s">
        <v>8570</v>
      </c>
      <c r="G986" s="59" t="s">
        <v>1580</v>
      </c>
      <c r="H986" s="98" t="s">
        <v>8666</v>
      </c>
      <c r="I986" s="133">
        <v>22953</v>
      </c>
      <c r="J986" s="167">
        <v>0</v>
      </c>
      <c r="K986" s="18">
        <v>0</v>
      </c>
      <c r="L986" s="18">
        <v>0</v>
      </c>
      <c r="M986" s="53">
        <v>0</v>
      </c>
      <c r="N986" s="18">
        <v>0</v>
      </c>
      <c r="O986" s="18">
        <v>0</v>
      </c>
      <c r="P986" s="53">
        <v>0</v>
      </c>
      <c r="Q986" s="18">
        <v>0</v>
      </c>
      <c r="R986" s="53">
        <v>12174.48</v>
      </c>
      <c r="S986" s="18">
        <v>8678.52</v>
      </c>
      <c r="T986" s="227" t="s">
        <v>1581</v>
      </c>
      <c r="U986" s="496">
        <v>1474</v>
      </c>
      <c r="V986" s="516" t="s">
        <v>672</v>
      </c>
      <c r="W986" s="17" t="s">
        <v>355</v>
      </c>
      <c r="X986" s="17" t="s">
        <v>8472</v>
      </c>
      <c r="Y986" s="261">
        <v>3600900465947</v>
      </c>
      <c r="Z986" s="228" t="s">
        <v>1581</v>
      </c>
      <c r="AA986" s="266">
        <v>14274.48</v>
      </c>
      <c r="AB986" s="65">
        <v>11311.48</v>
      </c>
      <c r="AC986" s="65"/>
      <c r="AD986" s="65">
        <v>863</v>
      </c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148"/>
      <c r="AW986" s="65"/>
      <c r="AX986" s="65">
        <v>2100</v>
      </c>
      <c r="AY986" s="65"/>
      <c r="AZ986" s="65">
        <v>0</v>
      </c>
      <c r="BA986" s="57">
        <v>0</v>
      </c>
      <c r="BB986" s="65">
        <v>22953</v>
      </c>
      <c r="BC986" s="65">
        <v>8678.52</v>
      </c>
      <c r="BD986" s="260"/>
      <c r="BE986" s="170">
        <v>1477</v>
      </c>
      <c r="BF986" s="163" t="s">
        <v>8761</v>
      </c>
      <c r="BG986" s="51" t="s">
        <v>355</v>
      </c>
      <c r="BH986" s="17" t="s">
        <v>8472</v>
      </c>
      <c r="BI986" s="171">
        <v>11311.48</v>
      </c>
      <c r="BJ986" s="172">
        <v>11311.48</v>
      </c>
      <c r="BK986" s="171">
        <v>0</v>
      </c>
      <c r="BM986" s="48"/>
      <c r="BN986" s="67"/>
      <c r="BO986" s="67"/>
      <c r="BP986" s="48"/>
      <c r="BQ986" s="435" t="s">
        <v>8928</v>
      </c>
      <c r="BR986" s="380">
        <v>1</v>
      </c>
      <c r="BS986" s="381"/>
      <c r="BT986" s="382" t="s">
        <v>714</v>
      </c>
      <c r="BU986" s="383" t="s">
        <v>707</v>
      </c>
      <c r="BV986" s="384" t="s">
        <v>1581</v>
      </c>
      <c r="BW986" s="384">
        <v>60220</v>
      </c>
      <c r="BX986" s="382" t="s">
        <v>8929</v>
      </c>
      <c r="BZ986" s="495">
        <v>1467</v>
      </c>
      <c r="CA986" s="320" t="b">
        <f>EXACT(A986,CH986)</f>
        <v>1</v>
      </c>
      <c r="CB986" s="318" t="b">
        <f>EXACT(D986,CF986)</f>
        <v>1</v>
      </c>
      <c r="CC986" s="318" t="b">
        <f>EXACT(E986,CG986)</f>
        <v>1</v>
      </c>
      <c r="CD986" s="502">
        <f>+S986-BC986</f>
        <v>0</v>
      </c>
      <c r="CE986" s="17" t="s">
        <v>672</v>
      </c>
      <c r="CF986" s="17" t="s">
        <v>355</v>
      </c>
      <c r="CG986" s="103" t="s">
        <v>8472</v>
      </c>
      <c r="CH986" s="275">
        <v>3600900465947</v>
      </c>
    </row>
    <row r="987" spans="1:93">
      <c r="A987" s="452" t="s">
        <v>4814</v>
      </c>
      <c r="B987" s="83" t="s">
        <v>709</v>
      </c>
      <c r="C987" s="241" t="s">
        <v>672</v>
      </c>
      <c r="D987" s="158" t="s">
        <v>470</v>
      </c>
      <c r="E987" s="92" t="s">
        <v>1361</v>
      </c>
      <c r="F987" s="452" t="s">
        <v>4814</v>
      </c>
      <c r="G987" s="59" t="s">
        <v>1580</v>
      </c>
      <c r="H987" s="449" t="s">
        <v>1779</v>
      </c>
      <c r="I987" s="234">
        <v>37638</v>
      </c>
      <c r="J987" s="234">
        <v>0</v>
      </c>
      <c r="K987" s="234">
        <v>261.63</v>
      </c>
      <c r="L987" s="234">
        <v>0</v>
      </c>
      <c r="M987" s="85">
        <v>2420</v>
      </c>
      <c r="N987" s="85">
        <v>0</v>
      </c>
      <c r="O987" s="234">
        <v>0</v>
      </c>
      <c r="P987" s="234">
        <v>0</v>
      </c>
      <c r="Q987" s="234">
        <v>0</v>
      </c>
      <c r="R987" s="234">
        <v>26110</v>
      </c>
      <c r="S987" s="234">
        <v>14209.629999999997</v>
      </c>
      <c r="T987" s="227" t="s">
        <v>1581</v>
      </c>
      <c r="U987" s="496">
        <v>286</v>
      </c>
      <c r="V987" s="241" t="s">
        <v>672</v>
      </c>
      <c r="W987" s="158" t="s">
        <v>470</v>
      </c>
      <c r="X987" s="92" t="s">
        <v>1361</v>
      </c>
      <c r="Y987" s="262">
        <v>3600900478704</v>
      </c>
      <c r="Z987" s="228" t="s">
        <v>1581</v>
      </c>
      <c r="AA987" s="54">
        <v>26110</v>
      </c>
      <c r="AB987" s="55">
        <v>26110</v>
      </c>
      <c r="AC987" s="56"/>
      <c r="AD987" s="175">
        <v>0</v>
      </c>
      <c r="AE987" s="175">
        <v>0</v>
      </c>
      <c r="AF987" s="55">
        <v>0</v>
      </c>
      <c r="AG987" s="55"/>
      <c r="AH987" s="55"/>
      <c r="AI987" s="55"/>
      <c r="AJ987" s="55"/>
      <c r="AK987" s="55"/>
      <c r="AL987" s="55"/>
      <c r="AM987" s="57"/>
      <c r="AN987" s="57"/>
      <c r="AO987" s="57"/>
      <c r="AP987" s="57"/>
      <c r="AQ987" s="58"/>
      <c r="AR987" s="58"/>
      <c r="AS987" s="57"/>
      <c r="AT987" s="57"/>
      <c r="AU987" s="57"/>
      <c r="AV987" s="147"/>
      <c r="AW987" s="57"/>
      <c r="AX987" s="57">
        <v>0</v>
      </c>
      <c r="AY987" s="58"/>
      <c r="AZ987" s="58">
        <v>0</v>
      </c>
      <c r="BA987" s="74">
        <v>0</v>
      </c>
      <c r="BB987" s="58">
        <v>40319.629999999997</v>
      </c>
      <c r="BC987" s="58">
        <v>14209.629999999997</v>
      </c>
      <c r="BD987" s="252"/>
      <c r="BE987" s="170">
        <v>287</v>
      </c>
      <c r="BF987" s="101" t="s">
        <v>1731</v>
      </c>
      <c r="BG987" s="158" t="s">
        <v>470</v>
      </c>
      <c r="BH987" s="92" t="s">
        <v>1361</v>
      </c>
      <c r="BI987" s="124">
        <v>26110</v>
      </c>
      <c r="BJ987" s="124">
        <v>26110</v>
      </c>
      <c r="BK987" s="124">
        <v>0</v>
      </c>
      <c r="BL987" s="158"/>
      <c r="BM987" s="59"/>
      <c r="BN987" s="60"/>
      <c r="BO987" s="60"/>
      <c r="BP987" s="59"/>
      <c r="BQ987" s="370" t="s">
        <v>1418</v>
      </c>
      <c r="BR987" s="387" t="s">
        <v>716</v>
      </c>
      <c r="BS987" s="381" t="s">
        <v>709</v>
      </c>
      <c r="BT987" s="388" t="s">
        <v>714</v>
      </c>
      <c r="BU987" s="388" t="s">
        <v>707</v>
      </c>
      <c r="BV987" s="388" t="s">
        <v>1581</v>
      </c>
      <c r="BW987" s="389">
        <v>60220</v>
      </c>
      <c r="BX987" s="389" t="s">
        <v>3754</v>
      </c>
      <c r="BZ987" s="475">
        <v>1432</v>
      </c>
      <c r="CA987" s="320" t="b">
        <f>EXACT(A987,CH987)</f>
        <v>1</v>
      </c>
      <c r="CB987" s="318" t="b">
        <f>EXACT(D987,CF987)</f>
        <v>1</v>
      </c>
      <c r="CC987" s="318" t="b">
        <f>EXACT(E987,CG987)</f>
        <v>1</v>
      </c>
      <c r="CD987" s="502">
        <f>+S986-BC986</f>
        <v>0</v>
      </c>
      <c r="CE987" s="51" t="s">
        <v>672</v>
      </c>
      <c r="CF987" s="157" t="s">
        <v>470</v>
      </c>
      <c r="CG987" s="99" t="s">
        <v>1361</v>
      </c>
      <c r="CH987" s="311">
        <v>3600900478704</v>
      </c>
      <c r="CJ987" s="51"/>
      <c r="CM987" s="273"/>
    </row>
    <row r="988" spans="1:93">
      <c r="A988" s="452" t="s">
        <v>4698</v>
      </c>
      <c r="B988" s="83" t="s">
        <v>709</v>
      </c>
      <c r="C988" s="129" t="s">
        <v>686</v>
      </c>
      <c r="D988" s="158" t="s">
        <v>554</v>
      </c>
      <c r="E988" s="92" t="s">
        <v>3887</v>
      </c>
      <c r="F988" s="452" t="s">
        <v>4698</v>
      </c>
      <c r="G988" s="59" t="s">
        <v>1580</v>
      </c>
      <c r="H988" s="449" t="s">
        <v>3996</v>
      </c>
      <c r="I988" s="234">
        <v>38128</v>
      </c>
      <c r="J988" s="234">
        <v>0</v>
      </c>
      <c r="K988" s="234">
        <v>33.700000000000003</v>
      </c>
      <c r="L988" s="234">
        <v>0</v>
      </c>
      <c r="M988" s="85">
        <v>0</v>
      </c>
      <c r="N988" s="85">
        <v>0</v>
      </c>
      <c r="O988" s="234">
        <v>0</v>
      </c>
      <c r="P988" s="234">
        <v>366.41</v>
      </c>
      <c r="Q988" s="234">
        <v>0</v>
      </c>
      <c r="R988" s="234">
        <v>28577</v>
      </c>
      <c r="S988" s="234">
        <v>9218.2899999999972</v>
      </c>
      <c r="T988" s="227" t="s">
        <v>1581</v>
      </c>
      <c r="U988" s="496">
        <v>915</v>
      </c>
      <c r="V988" s="129" t="s">
        <v>686</v>
      </c>
      <c r="W988" s="158" t="s">
        <v>554</v>
      </c>
      <c r="X988" s="92" t="s">
        <v>3887</v>
      </c>
      <c r="Y988" s="262">
        <v>3600900483830</v>
      </c>
      <c r="Z988" s="228" t="s">
        <v>1581</v>
      </c>
      <c r="AA988" s="54">
        <v>28943.41</v>
      </c>
      <c r="AB988" s="55">
        <v>27290</v>
      </c>
      <c r="AC988" s="56"/>
      <c r="AD988" s="175">
        <v>863</v>
      </c>
      <c r="AE988" s="175">
        <v>424</v>
      </c>
      <c r="AF988" s="55"/>
      <c r="AG988" s="55"/>
      <c r="AH988" s="55"/>
      <c r="AI988" s="55"/>
      <c r="AJ988" s="55"/>
      <c r="AK988" s="55"/>
      <c r="AL988" s="55"/>
      <c r="AM988" s="57"/>
      <c r="AN988" s="57"/>
      <c r="AO988" s="57"/>
      <c r="AP988" s="57"/>
      <c r="AQ988" s="58"/>
      <c r="AR988" s="58"/>
      <c r="AS988" s="57"/>
      <c r="AT988" s="57"/>
      <c r="AU988" s="57"/>
      <c r="AV988" s="147"/>
      <c r="AW988" s="57"/>
      <c r="AX988" s="57">
        <v>0</v>
      </c>
      <c r="AY988" s="58"/>
      <c r="AZ988" s="58">
        <v>366.41</v>
      </c>
      <c r="BA988" s="74">
        <v>0</v>
      </c>
      <c r="BB988" s="58">
        <v>38161.699999999997</v>
      </c>
      <c r="BC988" s="58">
        <v>9218.2899999999972</v>
      </c>
      <c r="BD988" s="252"/>
      <c r="BE988" s="170">
        <v>916</v>
      </c>
      <c r="BF988" s="101" t="s">
        <v>4090</v>
      </c>
      <c r="BG988" s="158" t="s">
        <v>554</v>
      </c>
      <c r="BH988" s="92" t="s">
        <v>3887</v>
      </c>
      <c r="BI988" s="124">
        <v>27290</v>
      </c>
      <c r="BJ988" s="124">
        <v>27290</v>
      </c>
      <c r="BK988" s="124">
        <v>0</v>
      </c>
      <c r="BL988" s="158"/>
      <c r="BM988" s="59"/>
      <c r="BN988" s="60"/>
      <c r="BO988" s="60"/>
      <c r="BP988" s="48"/>
      <c r="BQ988" s="368">
        <v>302</v>
      </c>
      <c r="BR988" s="380" t="s">
        <v>689</v>
      </c>
      <c r="BS988" s="381" t="s">
        <v>51</v>
      </c>
      <c r="BT988" s="382" t="s">
        <v>1316</v>
      </c>
      <c r="BU988" s="383" t="s">
        <v>707</v>
      </c>
      <c r="BV988" s="384" t="s">
        <v>1581</v>
      </c>
      <c r="BW988" s="384">
        <v>60220</v>
      </c>
      <c r="BX988" s="385" t="s">
        <v>4292</v>
      </c>
      <c r="BY988" s="62"/>
      <c r="BZ988" s="495">
        <v>1475</v>
      </c>
      <c r="CA988" s="320" t="b">
        <f>EXACT(A988,CH988)</f>
        <v>1</v>
      </c>
      <c r="CB988" s="318" t="b">
        <f>EXACT(D988,CF988)</f>
        <v>1</v>
      </c>
      <c r="CC988" s="318" t="b">
        <f>EXACT(E988,CG988)</f>
        <v>1</v>
      </c>
      <c r="CD988" s="502">
        <f>+S987-BC987</f>
        <v>0</v>
      </c>
      <c r="CE988" s="17" t="s">
        <v>686</v>
      </c>
      <c r="CF988" s="17" t="s">
        <v>554</v>
      </c>
      <c r="CG988" s="103" t="s">
        <v>3887</v>
      </c>
      <c r="CH988" s="275">
        <v>3600900483830</v>
      </c>
    </row>
    <row r="989" spans="1:93">
      <c r="A989" s="452" t="s">
        <v>4929</v>
      </c>
      <c r="B989" s="83" t="s">
        <v>709</v>
      </c>
      <c r="C989" s="129" t="s">
        <v>672</v>
      </c>
      <c r="D989" s="158" t="s">
        <v>238</v>
      </c>
      <c r="E989" s="92" t="s">
        <v>299</v>
      </c>
      <c r="F989" s="452" t="s">
        <v>4929</v>
      </c>
      <c r="G989" s="59" t="s">
        <v>1580</v>
      </c>
      <c r="H989" s="462" t="s">
        <v>1816</v>
      </c>
      <c r="I989" s="234">
        <v>26184.6</v>
      </c>
      <c r="J989" s="234">
        <v>0</v>
      </c>
      <c r="K989" s="234">
        <v>250.95</v>
      </c>
      <c r="L989" s="234">
        <v>0</v>
      </c>
      <c r="M989" s="85">
        <v>3696</v>
      </c>
      <c r="N989" s="85">
        <v>0</v>
      </c>
      <c r="O989" s="234">
        <v>0</v>
      </c>
      <c r="P989" s="234">
        <v>0</v>
      </c>
      <c r="Q989" s="234">
        <v>0</v>
      </c>
      <c r="R989" s="234">
        <v>7507</v>
      </c>
      <c r="S989" s="234">
        <v>22624.55</v>
      </c>
      <c r="T989" s="227" t="s">
        <v>1581</v>
      </c>
      <c r="U989" s="496">
        <v>485</v>
      </c>
      <c r="V989" s="129" t="s">
        <v>672</v>
      </c>
      <c r="W989" s="158" t="s">
        <v>238</v>
      </c>
      <c r="X989" s="92" t="s">
        <v>299</v>
      </c>
      <c r="Y989" s="262">
        <v>3600900497865</v>
      </c>
      <c r="Z989" s="228" t="s">
        <v>1581</v>
      </c>
      <c r="AA989" s="266">
        <v>7507</v>
      </c>
      <c r="AB989" s="66">
        <v>6220</v>
      </c>
      <c r="AC989" s="65"/>
      <c r="AD989" s="266">
        <v>863</v>
      </c>
      <c r="AE989" s="266">
        <v>424</v>
      </c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  <c r="AP989" s="65"/>
      <c r="AQ989" s="66"/>
      <c r="AR989" s="65"/>
      <c r="AS989" s="65"/>
      <c r="AT989" s="65"/>
      <c r="AU989" s="65"/>
      <c r="AV989" s="148"/>
      <c r="AW989" s="65"/>
      <c r="AX989" s="65">
        <v>0</v>
      </c>
      <c r="AY989" s="66"/>
      <c r="AZ989" s="66">
        <v>0</v>
      </c>
      <c r="BA989" s="74">
        <v>0</v>
      </c>
      <c r="BB989" s="66">
        <v>30131.55</v>
      </c>
      <c r="BC989" s="66">
        <v>22624.55</v>
      </c>
      <c r="BD989" s="252"/>
      <c r="BE989" s="170">
        <v>486</v>
      </c>
      <c r="BF989" s="101" t="s">
        <v>2196</v>
      </c>
      <c r="BG989" s="158" t="s">
        <v>238</v>
      </c>
      <c r="BH989" s="92" t="s">
        <v>299</v>
      </c>
      <c r="BI989" s="169">
        <v>6220</v>
      </c>
      <c r="BJ989" s="124">
        <v>6220</v>
      </c>
      <c r="BK989" s="124">
        <v>0</v>
      </c>
      <c r="BL989" s="158"/>
      <c r="BM989" s="48"/>
      <c r="BN989" s="67"/>
      <c r="BO989" s="67"/>
      <c r="BP989" s="48"/>
      <c r="BQ989" s="368" t="s">
        <v>1295</v>
      </c>
      <c r="BR989" s="380" t="s">
        <v>689</v>
      </c>
      <c r="BS989" s="381" t="s">
        <v>51</v>
      </c>
      <c r="BT989" s="382" t="s">
        <v>714</v>
      </c>
      <c r="BU989" s="383" t="s">
        <v>707</v>
      </c>
      <c r="BV989" s="384" t="s">
        <v>1581</v>
      </c>
      <c r="BW989" s="384">
        <v>60220</v>
      </c>
      <c r="BX989" s="385" t="s">
        <v>2319</v>
      </c>
      <c r="BY989" s="1"/>
      <c r="BZ989" s="495">
        <v>287</v>
      </c>
      <c r="CA989" s="320" t="b">
        <f>EXACT(A989,CH989)</f>
        <v>1</v>
      </c>
      <c r="CB989" s="318" t="b">
        <f>EXACT(D989,CF989)</f>
        <v>1</v>
      </c>
      <c r="CC989" s="318" t="b">
        <f>EXACT(E989,CG989)</f>
        <v>1</v>
      </c>
      <c r="CD989" s="502">
        <f>+S988-BC988</f>
        <v>0</v>
      </c>
      <c r="CE989" s="17" t="s">
        <v>672</v>
      </c>
      <c r="CF989" s="17" t="s">
        <v>238</v>
      </c>
      <c r="CG989" s="103" t="s">
        <v>299</v>
      </c>
      <c r="CH989" s="275">
        <v>3600900497865</v>
      </c>
      <c r="CM989" s="273"/>
    </row>
    <row r="990" spans="1:93">
      <c r="A990" s="452" t="s">
        <v>6113</v>
      </c>
      <c r="B990" s="83" t="s">
        <v>709</v>
      </c>
      <c r="C990" s="237" t="s">
        <v>672</v>
      </c>
      <c r="D990" s="86" t="s">
        <v>6111</v>
      </c>
      <c r="E990" s="92" t="s">
        <v>6112</v>
      </c>
      <c r="F990" s="452" t="s">
        <v>6113</v>
      </c>
      <c r="G990" s="59" t="s">
        <v>1580</v>
      </c>
      <c r="H990" s="283" t="s">
        <v>6293</v>
      </c>
      <c r="I990" s="244">
        <v>35965.18</v>
      </c>
      <c r="J990" s="310">
        <v>0</v>
      </c>
      <c r="K990" s="81">
        <v>16.100000000000001</v>
      </c>
      <c r="L990" s="81">
        <v>0</v>
      </c>
      <c r="M990" s="85">
        <v>0</v>
      </c>
      <c r="N990" s="81">
        <v>0</v>
      </c>
      <c r="O990" s="81">
        <v>0</v>
      </c>
      <c r="P990" s="85">
        <v>507.39</v>
      </c>
      <c r="Q990" s="81">
        <v>0</v>
      </c>
      <c r="R990" s="85">
        <v>30887.17</v>
      </c>
      <c r="S990" s="81">
        <v>668.73999999999796</v>
      </c>
      <c r="T990" s="227" t="s">
        <v>1581</v>
      </c>
      <c r="U990" s="496">
        <v>589</v>
      </c>
      <c r="V990" s="237" t="s">
        <v>672</v>
      </c>
      <c r="W990" s="86" t="s">
        <v>6111</v>
      </c>
      <c r="X990" s="92" t="s">
        <v>6112</v>
      </c>
      <c r="Y990" s="261">
        <v>3600900499086</v>
      </c>
      <c r="Z990" s="228" t="s">
        <v>1581</v>
      </c>
      <c r="AA990" s="266">
        <v>35312.54</v>
      </c>
      <c r="AB990" s="65">
        <v>30012.17</v>
      </c>
      <c r="AC990" s="65"/>
      <c r="AD990" s="65">
        <v>875</v>
      </c>
      <c r="AE990" s="65"/>
      <c r="AF990" s="65"/>
      <c r="AG990" s="65"/>
      <c r="AH990" s="65"/>
      <c r="AI990" s="65"/>
      <c r="AJ990" s="65"/>
      <c r="AK990" s="65"/>
      <c r="AL990" s="65">
        <v>0</v>
      </c>
      <c r="AM990" s="65"/>
      <c r="AN990" s="65"/>
      <c r="AO990" s="65">
        <v>0</v>
      </c>
      <c r="AP990" s="65"/>
      <c r="AQ990" s="65"/>
      <c r="AR990" s="65"/>
      <c r="AS990" s="65"/>
      <c r="AT990" s="65"/>
      <c r="AU990" s="65"/>
      <c r="AV990" s="148"/>
      <c r="AW990" s="65"/>
      <c r="AX990" s="65">
        <v>3917.98</v>
      </c>
      <c r="AY990" s="65"/>
      <c r="AZ990" s="65">
        <v>507.39</v>
      </c>
      <c r="BA990" s="57">
        <v>0</v>
      </c>
      <c r="BB990" s="65">
        <v>35981.279999999999</v>
      </c>
      <c r="BC990" s="65">
        <v>668.73999999999796</v>
      </c>
      <c r="BD990" s="260"/>
      <c r="BE990" s="170">
        <v>590</v>
      </c>
      <c r="BF990" s="163" t="s">
        <v>6403</v>
      </c>
      <c r="BG990" s="86" t="s">
        <v>6111</v>
      </c>
      <c r="BH990" s="86" t="s">
        <v>6112</v>
      </c>
      <c r="BI990" s="171">
        <v>30012.17</v>
      </c>
      <c r="BJ990" s="172">
        <v>30012.17</v>
      </c>
      <c r="BK990" s="171">
        <v>0</v>
      </c>
      <c r="BL990" s="86"/>
      <c r="BM990" s="48"/>
      <c r="BN990" s="67"/>
      <c r="BO990" s="67"/>
      <c r="BP990" s="48"/>
      <c r="BQ990" s="368">
        <v>333</v>
      </c>
      <c r="BR990" s="380" t="s">
        <v>689</v>
      </c>
      <c r="BS990" s="381" t="s">
        <v>709</v>
      </c>
      <c r="BT990" s="382" t="s">
        <v>714</v>
      </c>
      <c r="BU990" s="383" t="s">
        <v>707</v>
      </c>
      <c r="BV990" s="384" t="s">
        <v>1581</v>
      </c>
      <c r="BW990" s="384">
        <v>60220</v>
      </c>
      <c r="BX990" s="385" t="s">
        <v>6632</v>
      </c>
      <c r="BZ990" s="495">
        <v>915</v>
      </c>
      <c r="CA990" s="320" t="b">
        <f>EXACT(A990,CH990)</f>
        <v>1</v>
      </c>
      <c r="CB990" s="318" t="b">
        <f>EXACT(D990,CF990)</f>
        <v>1</v>
      </c>
      <c r="CC990" s="318" t="b">
        <f>EXACT(E990,CG990)</f>
        <v>1</v>
      </c>
      <c r="CD990" s="502">
        <f>+S989-BC989</f>
        <v>0</v>
      </c>
      <c r="CE990" s="17" t="s">
        <v>672</v>
      </c>
      <c r="CF990" s="157" t="s">
        <v>6111</v>
      </c>
      <c r="CG990" s="103" t="s">
        <v>6112</v>
      </c>
      <c r="CH990" s="275">
        <v>3600900499086</v>
      </c>
      <c r="CI990" s="51"/>
      <c r="CJ990" s="51"/>
      <c r="CM990" s="273"/>
      <c r="CO990" s="157"/>
    </row>
    <row r="991" spans="1:93">
      <c r="A991" s="452" t="s">
        <v>7452</v>
      </c>
      <c r="B991" s="83" t="s">
        <v>709</v>
      </c>
      <c r="C991" s="242" t="s">
        <v>672</v>
      </c>
      <c r="D991" s="1" t="s">
        <v>6770</v>
      </c>
      <c r="E991" s="1" t="s">
        <v>6144</v>
      </c>
      <c r="F991" s="452" t="s">
        <v>7452</v>
      </c>
      <c r="G991" s="59" t="s">
        <v>1580</v>
      </c>
      <c r="H991" s="283" t="s">
        <v>6905</v>
      </c>
      <c r="I991" s="244">
        <v>52330.2</v>
      </c>
      <c r="J991" s="310">
        <v>0</v>
      </c>
      <c r="K991" s="81">
        <v>0</v>
      </c>
      <c r="L991" s="81">
        <v>0</v>
      </c>
      <c r="M991" s="85">
        <v>0</v>
      </c>
      <c r="N991" s="81">
        <v>0</v>
      </c>
      <c r="O991" s="81">
        <v>0</v>
      </c>
      <c r="P991" s="85">
        <v>2024.68</v>
      </c>
      <c r="Q991" s="81">
        <v>0</v>
      </c>
      <c r="R991" s="85">
        <v>29072</v>
      </c>
      <c r="S991" s="81">
        <v>21233.519999999997</v>
      </c>
      <c r="T991" s="227" t="s">
        <v>1581</v>
      </c>
      <c r="U991" s="496">
        <v>548</v>
      </c>
      <c r="V991" s="242" t="s">
        <v>672</v>
      </c>
      <c r="W991" s="1" t="s">
        <v>6770</v>
      </c>
      <c r="X991" s="1" t="s">
        <v>6144</v>
      </c>
      <c r="Y991" s="261">
        <v>3600900499795</v>
      </c>
      <c r="Z991" s="228" t="s">
        <v>1581</v>
      </c>
      <c r="AA991" s="266">
        <v>31096.68</v>
      </c>
      <c r="AB991" s="65">
        <v>27785</v>
      </c>
      <c r="AC991" s="65"/>
      <c r="AD991" s="65">
        <v>863</v>
      </c>
      <c r="AE991" s="65">
        <v>424</v>
      </c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148"/>
      <c r="AW991" s="65"/>
      <c r="AX991" s="65">
        <v>0</v>
      </c>
      <c r="AY991" s="65"/>
      <c r="AZ991" s="65">
        <v>2024.68</v>
      </c>
      <c r="BA991" s="57">
        <v>0</v>
      </c>
      <c r="BB991" s="65">
        <v>52330.2</v>
      </c>
      <c r="BC991" s="65">
        <v>21233.519999999997</v>
      </c>
      <c r="BD991" s="260"/>
      <c r="BE991" s="170">
        <v>549</v>
      </c>
      <c r="BF991" s="163" t="s">
        <v>7057</v>
      </c>
      <c r="BG991" s="86" t="s">
        <v>6770</v>
      </c>
      <c r="BH991" s="86" t="s">
        <v>6144</v>
      </c>
      <c r="BI991" s="171">
        <v>27785</v>
      </c>
      <c r="BJ991" s="172">
        <v>27785</v>
      </c>
      <c r="BK991" s="171">
        <v>0</v>
      </c>
      <c r="BL991" s="86"/>
      <c r="BM991" s="48"/>
      <c r="BN991" s="67"/>
      <c r="BO991" s="67"/>
      <c r="BP991" s="48"/>
      <c r="BQ991" s="368" t="s">
        <v>6554</v>
      </c>
      <c r="BR991" s="380" t="s">
        <v>689</v>
      </c>
      <c r="BS991" s="381" t="s">
        <v>709</v>
      </c>
      <c r="BT991" s="382" t="s">
        <v>1316</v>
      </c>
      <c r="BU991" s="383" t="s">
        <v>127</v>
      </c>
      <c r="BV991" s="384" t="s">
        <v>128</v>
      </c>
      <c r="BW991" s="384">
        <v>60220</v>
      </c>
      <c r="BX991" s="385" t="s">
        <v>7257</v>
      </c>
      <c r="BZ991" s="475">
        <v>486</v>
      </c>
      <c r="CA991" s="320" t="b">
        <f>EXACT(A991,CH991)</f>
        <v>1</v>
      </c>
      <c r="CB991" s="318" t="b">
        <f>EXACT(D991,CF991)</f>
        <v>1</v>
      </c>
      <c r="CC991" s="318" t="b">
        <f>EXACT(E991,CG991)</f>
        <v>1</v>
      </c>
      <c r="CD991" s="502">
        <f>+S990-BC990</f>
        <v>0</v>
      </c>
      <c r="CE991" s="17" t="s">
        <v>672</v>
      </c>
      <c r="CF991" s="157" t="s">
        <v>6770</v>
      </c>
      <c r="CG991" s="17" t="s">
        <v>6144</v>
      </c>
      <c r="CH991" s="253">
        <v>3600900499795</v>
      </c>
      <c r="CI991" s="51"/>
      <c r="CL991" s="51"/>
      <c r="CM991" s="273"/>
      <c r="CO991" s="157"/>
    </row>
    <row r="992" spans="1:93">
      <c r="A992" s="452" t="s">
        <v>4629</v>
      </c>
      <c r="B992" s="83" t="s">
        <v>709</v>
      </c>
      <c r="C992" s="158" t="s">
        <v>672</v>
      </c>
      <c r="D992" s="158" t="s">
        <v>2134</v>
      </c>
      <c r="E992" s="92" t="s">
        <v>2135</v>
      </c>
      <c r="F992" s="452" t="s">
        <v>4629</v>
      </c>
      <c r="G992" s="59" t="s">
        <v>1580</v>
      </c>
      <c r="H992" s="449" t="s">
        <v>2136</v>
      </c>
      <c r="I992" s="234">
        <v>29507.4</v>
      </c>
      <c r="J992" s="234">
        <v>0</v>
      </c>
      <c r="K992" s="234">
        <v>100.2</v>
      </c>
      <c r="L992" s="234">
        <v>0</v>
      </c>
      <c r="M992" s="85">
        <v>945</v>
      </c>
      <c r="N992" s="85">
        <v>0</v>
      </c>
      <c r="O992" s="234">
        <v>0</v>
      </c>
      <c r="P992" s="234">
        <v>0</v>
      </c>
      <c r="Q992" s="234">
        <v>0</v>
      </c>
      <c r="R992" s="234">
        <v>8377</v>
      </c>
      <c r="S992" s="234">
        <v>22175.600000000002</v>
      </c>
      <c r="T992" s="227" t="s">
        <v>1581</v>
      </c>
      <c r="U992" s="496">
        <v>1020</v>
      </c>
      <c r="V992" s="158" t="s">
        <v>672</v>
      </c>
      <c r="W992" s="158" t="s">
        <v>2134</v>
      </c>
      <c r="X992" s="92" t="s">
        <v>2135</v>
      </c>
      <c r="Y992" s="262">
        <v>3600900501528</v>
      </c>
      <c r="Z992" s="228" t="s">
        <v>1581</v>
      </c>
      <c r="AA992" s="54">
        <v>8377</v>
      </c>
      <c r="AB992" s="55">
        <v>7090</v>
      </c>
      <c r="AC992" s="56"/>
      <c r="AD992" s="175">
        <v>863</v>
      </c>
      <c r="AE992" s="175">
        <v>424</v>
      </c>
      <c r="AF992" s="55"/>
      <c r="AG992" s="55"/>
      <c r="AH992" s="55"/>
      <c r="AI992" s="55"/>
      <c r="AJ992" s="55"/>
      <c r="AK992" s="55"/>
      <c r="AL992" s="55"/>
      <c r="AM992" s="57"/>
      <c r="AN992" s="57"/>
      <c r="AO992" s="57"/>
      <c r="AP992" s="57"/>
      <c r="AQ992" s="58"/>
      <c r="AR992" s="58"/>
      <c r="AS992" s="57"/>
      <c r="AT992" s="57"/>
      <c r="AU992" s="57"/>
      <c r="AV992" s="147"/>
      <c r="AW992" s="57"/>
      <c r="AX992" s="57">
        <v>0</v>
      </c>
      <c r="AY992" s="58"/>
      <c r="AZ992" s="58">
        <v>0</v>
      </c>
      <c r="BA992" s="74">
        <v>0</v>
      </c>
      <c r="BB992" s="58">
        <v>30552.600000000002</v>
      </c>
      <c r="BC992" s="58">
        <v>22175.600000000002</v>
      </c>
      <c r="BD992" s="252"/>
      <c r="BE992" s="170">
        <v>1021</v>
      </c>
      <c r="BF992" s="101" t="s">
        <v>2167</v>
      </c>
      <c r="BG992" s="158" t="s">
        <v>2134</v>
      </c>
      <c r="BH992" s="92" t="s">
        <v>2135</v>
      </c>
      <c r="BI992" s="124">
        <v>7090</v>
      </c>
      <c r="BJ992" s="124">
        <v>7090</v>
      </c>
      <c r="BK992" s="124">
        <v>0</v>
      </c>
      <c r="BL992" s="158"/>
      <c r="BM992" s="59"/>
      <c r="BN992" s="60"/>
      <c r="BO992" s="60"/>
      <c r="BP992" s="59"/>
      <c r="BQ992" s="369">
        <v>132</v>
      </c>
      <c r="BR992" s="380" t="s">
        <v>2176</v>
      </c>
      <c r="BS992" s="381" t="s">
        <v>709</v>
      </c>
      <c r="BT992" s="382" t="s">
        <v>714</v>
      </c>
      <c r="BU992" s="383" t="s">
        <v>707</v>
      </c>
      <c r="BV992" s="383" t="s">
        <v>1581</v>
      </c>
      <c r="BW992" s="383">
        <v>60220</v>
      </c>
      <c r="BX992" s="385" t="s">
        <v>1071</v>
      </c>
      <c r="BY992" s="23"/>
      <c r="BZ992" s="475">
        <v>590</v>
      </c>
      <c r="CA992" s="320" t="b">
        <f>EXACT(A992,CH992)</f>
        <v>1</v>
      </c>
      <c r="CB992" s="318" t="b">
        <f>EXACT(D992,CF992)</f>
        <v>1</v>
      </c>
      <c r="CC992" s="318" t="b">
        <f>EXACT(E992,CG992)</f>
        <v>1</v>
      </c>
      <c r="CD992" s="502">
        <f>+S991-BC991</f>
        <v>0</v>
      </c>
      <c r="CE992" s="17" t="s">
        <v>672</v>
      </c>
      <c r="CF992" s="157" t="s">
        <v>2134</v>
      </c>
      <c r="CG992" s="99" t="s">
        <v>2135</v>
      </c>
      <c r="CH992" s="311">
        <v>3600900501528</v>
      </c>
      <c r="CJ992" s="51"/>
      <c r="CM992" s="273"/>
      <c r="CO992" s="157"/>
    </row>
    <row r="993" spans="1:93">
      <c r="A993" s="452" t="s">
        <v>4967</v>
      </c>
      <c r="B993" s="83" t="s">
        <v>709</v>
      </c>
      <c r="C993" s="129" t="s">
        <v>686</v>
      </c>
      <c r="D993" s="158" t="s">
        <v>537</v>
      </c>
      <c r="E993" s="92" t="s">
        <v>3851</v>
      </c>
      <c r="F993" s="452" t="s">
        <v>4967</v>
      </c>
      <c r="G993" s="59" t="s">
        <v>1580</v>
      </c>
      <c r="H993" s="449" t="s">
        <v>3968</v>
      </c>
      <c r="I993" s="234">
        <v>38220.400000000001</v>
      </c>
      <c r="J993" s="234">
        <v>0</v>
      </c>
      <c r="K993" s="234">
        <v>9.5299999999999994</v>
      </c>
      <c r="L993" s="234">
        <v>0</v>
      </c>
      <c r="M993" s="85">
        <v>0</v>
      </c>
      <c r="N993" s="85">
        <v>0</v>
      </c>
      <c r="O993" s="234">
        <v>0</v>
      </c>
      <c r="P993" s="234">
        <v>0</v>
      </c>
      <c r="Q993" s="234">
        <v>0</v>
      </c>
      <c r="R993" s="234">
        <v>20799.7</v>
      </c>
      <c r="S993" s="234">
        <v>17430.23</v>
      </c>
      <c r="T993" s="227" t="s">
        <v>1581</v>
      </c>
      <c r="U993" s="496">
        <v>543</v>
      </c>
      <c r="V993" s="129" t="s">
        <v>686</v>
      </c>
      <c r="W993" s="158" t="s">
        <v>537</v>
      </c>
      <c r="X993" s="92" t="s">
        <v>3851</v>
      </c>
      <c r="Y993" s="262">
        <v>3600900520204</v>
      </c>
      <c r="Z993" s="228" t="s">
        <v>1581</v>
      </c>
      <c r="AA993" s="55">
        <v>20799.7</v>
      </c>
      <c r="AB993" s="55">
        <v>19005</v>
      </c>
      <c r="AC993" s="59"/>
      <c r="AD993" s="175">
        <v>863</v>
      </c>
      <c r="AE993" s="175">
        <v>424</v>
      </c>
      <c r="AF993" s="59">
        <v>507.7</v>
      </c>
      <c r="AG993" s="59"/>
      <c r="AH993" s="59">
        <v>0</v>
      </c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147"/>
      <c r="AW993" s="59"/>
      <c r="AX993" s="59">
        <v>0</v>
      </c>
      <c r="AY993" s="59"/>
      <c r="AZ993" s="55">
        <v>0</v>
      </c>
      <c r="BA993" s="74">
        <v>0</v>
      </c>
      <c r="BB993" s="55">
        <v>38229.93</v>
      </c>
      <c r="BC993" s="55">
        <v>17430.23</v>
      </c>
      <c r="BD993" s="252"/>
      <c r="BE993" s="170">
        <v>544</v>
      </c>
      <c r="BF993" s="101" t="s">
        <v>4063</v>
      </c>
      <c r="BG993" s="158" t="s">
        <v>537</v>
      </c>
      <c r="BH993" s="92" t="s">
        <v>3851</v>
      </c>
      <c r="BI993" s="140">
        <v>19005</v>
      </c>
      <c r="BJ993" s="140">
        <v>19005</v>
      </c>
      <c r="BK993" s="124">
        <v>0</v>
      </c>
      <c r="BL993" s="158"/>
      <c r="BM993" s="59" t="s">
        <v>677</v>
      </c>
      <c r="BN993" s="59"/>
      <c r="BO993" s="59"/>
      <c r="BP993" s="48"/>
      <c r="BQ993" s="368">
        <v>123</v>
      </c>
      <c r="BR993" s="380">
        <v>12</v>
      </c>
      <c r="BS993" s="381" t="s">
        <v>709</v>
      </c>
      <c r="BT993" s="382" t="s">
        <v>4210</v>
      </c>
      <c r="BU993" s="383" t="s">
        <v>127</v>
      </c>
      <c r="BV993" s="384" t="s">
        <v>128</v>
      </c>
      <c r="BW993" s="384">
        <v>60220</v>
      </c>
      <c r="BX993" s="385" t="s">
        <v>4211</v>
      </c>
      <c r="BZ993" s="495">
        <v>549</v>
      </c>
      <c r="CA993" s="320" t="b">
        <f>EXACT(A993,CH993)</f>
        <v>1</v>
      </c>
      <c r="CB993" s="318" t="b">
        <f>EXACT(D993,CF993)</f>
        <v>1</v>
      </c>
      <c r="CC993" s="318" t="b">
        <f>EXACT(E993,CG993)</f>
        <v>1</v>
      </c>
      <c r="CD993" s="502">
        <f>+S992-BC992</f>
        <v>0</v>
      </c>
      <c r="CE993" s="17" t="s">
        <v>686</v>
      </c>
      <c r="CF993" s="17" t="s">
        <v>537</v>
      </c>
      <c r="CG993" s="103" t="s">
        <v>3851</v>
      </c>
      <c r="CH993" s="275">
        <v>3600900520204</v>
      </c>
    </row>
    <row r="994" spans="1:93">
      <c r="A994" s="451" t="s">
        <v>7774</v>
      </c>
      <c r="B994" s="83" t="s">
        <v>709</v>
      </c>
      <c r="C994" s="129" t="s">
        <v>672</v>
      </c>
      <c r="D994" s="158" t="s">
        <v>7650</v>
      </c>
      <c r="E994" s="158" t="s">
        <v>1181</v>
      </c>
      <c r="F994" s="451" t="s">
        <v>7774</v>
      </c>
      <c r="G994" s="59" t="s">
        <v>1580</v>
      </c>
      <c r="H994" s="449" t="s">
        <v>7889</v>
      </c>
      <c r="I994" s="234">
        <v>49200</v>
      </c>
      <c r="J994" s="234">
        <v>0</v>
      </c>
      <c r="K994" s="234">
        <v>0</v>
      </c>
      <c r="L994" s="234">
        <v>0</v>
      </c>
      <c r="M994" s="85">
        <v>0</v>
      </c>
      <c r="N994" s="85">
        <v>0</v>
      </c>
      <c r="O994" s="234">
        <v>0</v>
      </c>
      <c r="P994" s="234">
        <v>1677.91</v>
      </c>
      <c r="Q994" s="234">
        <v>0</v>
      </c>
      <c r="R994" s="234">
        <v>10222</v>
      </c>
      <c r="S994" s="234">
        <v>37300.089999999997</v>
      </c>
      <c r="T994" s="227" t="s">
        <v>1581</v>
      </c>
      <c r="U994" s="496">
        <v>198</v>
      </c>
      <c r="V994" s="129" t="s">
        <v>672</v>
      </c>
      <c r="W994" s="158" t="s">
        <v>7650</v>
      </c>
      <c r="X994" s="158" t="s">
        <v>1181</v>
      </c>
      <c r="Y994" s="261" t="s">
        <v>7774</v>
      </c>
      <c r="Z994" s="228" t="s">
        <v>1581</v>
      </c>
      <c r="AA994" s="266">
        <v>11899.91</v>
      </c>
      <c r="AB994" s="66">
        <v>8935</v>
      </c>
      <c r="AC994" s="65"/>
      <c r="AD994" s="266">
        <v>863</v>
      </c>
      <c r="AE994" s="266">
        <v>424</v>
      </c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5"/>
      <c r="AU994" s="65"/>
      <c r="AV994" s="148"/>
      <c r="AW994" s="65"/>
      <c r="AX994" s="65">
        <v>0</v>
      </c>
      <c r="AY994" s="66"/>
      <c r="AZ994" s="66">
        <v>1677.91</v>
      </c>
      <c r="BA994" s="74">
        <v>0</v>
      </c>
      <c r="BB994" s="66">
        <v>49200</v>
      </c>
      <c r="BC994" s="66">
        <v>37300.089999999997</v>
      </c>
      <c r="BD994" s="252"/>
      <c r="BE994" s="170">
        <v>198</v>
      </c>
      <c r="BF994" s="101" t="s">
        <v>8283</v>
      </c>
      <c r="BG994" s="158" t="s">
        <v>7650</v>
      </c>
      <c r="BH994" s="158" t="s">
        <v>1181</v>
      </c>
      <c r="BI994" s="169">
        <v>8935</v>
      </c>
      <c r="BJ994" s="124">
        <v>8935</v>
      </c>
      <c r="BK994" s="124">
        <v>0</v>
      </c>
      <c r="BL994" s="158"/>
      <c r="BM994" s="48"/>
      <c r="BN994" s="67"/>
      <c r="BO994" s="67"/>
      <c r="BP994" s="48"/>
      <c r="BQ994" s="368" t="s">
        <v>4208</v>
      </c>
      <c r="BR994" s="380">
        <v>1</v>
      </c>
      <c r="BS994" s="381" t="s">
        <v>51</v>
      </c>
      <c r="BT994" s="382" t="s">
        <v>2439</v>
      </c>
      <c r="BU994" s="383" t="s">
        <v>719</v>
      </c>
      <c r="BV994" s="384" t="s">
        <v>1581</v>
      </c>
      <c r="BW994" s="384">
        <v>60140</v>
      </c>
      <c r="BX994" s="385" t="s">
        <v>8073</v>
      </c>
      <c r="BY994" s="76"/>
      <c r="BZ994" s="475">
        <v>1020</v>
      </c>
      <c r="CA994" s="320" t="b">
        <f>EXACT(A994,CH994)</f>
        <v>1</v>
      </c>
      <c r="CB994" s="318" t="b">
        <f>EXACT(D994,CF994)</f>
        <v>1</v>
      </c>
      <c r="CC994" s="318" t="b">
        <f>EXACT(E994,CG994)</f>
        <v>1</v>
      </c>
      <c r="CD994" s="502">
        <f>+S994-BC994</f>
        <v>0</v>
      </c>
      <c r="CE994" s="17" t="s">
        <v>672</v>
      </c>
      <c r="CF994" s="51" t="s">
        <v>7650</v>
      </c>
      <c r="CG994" s="51" t="s">
        <v>1181</v>
      </c>
      <c r="CH994" s="312" t="s">
        <v>7774</v>
      </c>
      <c r="CM994" s="273"/>
    </row>
    <row r="995" spans="1:93">
      <c r="A995" s="452" t="s">
        <v>4978</v>
      </c>
      <c r="B995" s="83" t="s">
        <v>709</v>
      </c>
      <c r="C995" s="129" t="s">
        <v>686</v>
      </c>
      <c r="D995" s="158" t="s">
        <v>3853</v>
      </c>
      <c r="E995" s="92" t="s">
        <v>1181</v>
      </c>
      <c r="F995" s="452" t="s">
        <v>4978</v>
      </c>
      <c r="G995" s="59" t="s">
        <v>1580</v>
      </c>
      <c r="H995" s="449" t="s">
        <v>3970</v>
      </c>
      <c r="I995" s="234">
        <v>28529.08</v>
      </c>
      <c r="J995" s="234">
        <v>0</v>
      </c>
      <c r="K995" s="234">
        <v>0</v>
      </c>
      <c r="L995" s="234">
        <v>0</v>
      </c>
      <c r="M995" s="85">
        <v>0</v>
      </c>
      <c r="N995" s="85">
        <v>0</v>
      </c>
      <c r="O995" s="234">
        <v>0</v>
      </c>
      <c r="P995" s="234">
        <v>0</v>
      </c>
      <c r="Q995" s="234">
        <v>0</v>
      </c>
      <c r="R995" s="234">
        <v>8787</v>
      </c>
      <c r="S995" s="234">
        <v>19742.080000000002</v>
      </c>
      <c r="T995" s="227" t="s">
        <v>1581</v>
      </c>
      <c r="U995" s="496">
        <v>560</v>
      </c>
      <c r="V995" s="129" t="s">
        <v>686</v>
      </c>
      <c r="W995" s="158" t="s">
        <v>3853</v>
      </c>
      <c r="X995" s="92" t="s">
        <v>1181</v>
      </c>
      <c r="Y995" s="263">
        <v>3600900529449</v>
      </c>
      <c r="Z995" s="228" t="s">
        <v>1581</v>
      </c>
      <c r="AA995" s="266">
        <v>8787</v>
      </c>
      <c r="AB995" s="65">
        <v>7500</v>
      </c>
      <c r="AC995" s="65"/>
      <c r="AD995" s="65">
        <v>863</v>
      </c>
      <c r="AE995" s="65">
        <v>424</v>
      </c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  <c r="AP995" s="65"/>
      <c r="AQ995" s="65"/>
      <c r="AR995" s="65"/>
      <c r="AS995" s="65"/>
      <c r="AT995" s="65"/>
      <c r="AU995" s="65"/>
      <c r="AV995" s="148"/>
      <c r="AW995" s="65"/>
      <c r="AX995" s="65">
        <v>0</v>
      </c>
      <c r="AY995" s="65"/>
      <c r="AZ995" s="65">
        <v>0</v>
      </c>
      <c r="BA995" s="57">
        <v>0</v>
      </c>
      <c r="BB995" s="65">
        <v>28529.08</v>
      </c>
      <c r="BC995" s="65">
        <v>19742.080000000002</v>
      </c>
      <c r="BD995" s="252"/>
      <c r="BE995" s="170">
        <v>561</v>
      </c>
      <c r="BF995" s="163" t="s">
        <v>4065</v>
      </c>
      <c r="BG995" s="158" t="s">
        <v>3853</v>
      </c>
      <c r="BH995" s="92" t="s">
        <v>1181</v>
      </c>
      <c r="BI995" s="171">
        <v>7500</v>
      </c>
      <c r="BJ995" s="172">
        <v>7500</v>
      </c>
      <c r="BK995" s="171">
        <v>0</v>
      </c>
      <c r="BL995" s="86"/>
      <c r="BM995" s="48"/>
      <c r="BN995" s="67"/>
      <c r="BO995" s="67"/>
      <c r="BP995" s="59"/>
      <c r="BQ995" s="370" t="s">
        <v>4208</v>
      </c>
      <c r="BR995" s="387">
        <v>1</v>
      </c>
      <c r="BS995" s="381" t="s">
        <v>1548</v>
      </c>
      <c r="BT995" s="388" t="s">
        <v>4128</v>
      </c>
      <c r="BU995" s="388" t="s">
        <v>133</v>
      </c>
      <c r="BV995" s="388" t="s">
        <v>128</v>
      </c>
      <c r="BW995" s="389">
        <v>60210</v>
      </c>
      <c r="BX995" s="385" t="s">
        <v>4209</v>
      </c>
      <c r="BZ995" s="475">
        <v>544</v>
      </c>
      <c r="CA995" s="320" t="b">
        <f>EXACT(A995,CH995)</f>
        <v>1</v>
      </c>
      <c r="CB995" s="318" t="b">
        <f>EXACT(D995,CF995)</f>
        <v>1</v>
      </c>
      <c r="CC995" s="318" t="b">
        <f>EXACT(E995,CG995)</f>
        <v>1</v>
      </c>
      <c r="CD995" s="502">
        <f>+S994-BC994</f>
        <v>0</v>
      </c>
      <c r="CE995" s="17" t="s">
        <v>686</v>
      </c>
      <c r="CF995" s="17" t="s">
        <v>3853</v>
      </c>
      <c r="CG995" s="103" t="s">
        <v>1181</v>
      </c>
      <c r="CH995" s="275">
        <v>3600900529449</v>
      </c>
    </row>
    <row r="996" spans="1:93">
      <c r="A996" s="452" t="s">
        <v>4338</v>
      </c>
      <c r="B996" s="83" t="s">
        <v>709</v>
      </c>
      <c r="C996" s="129" t="s">
        <v>672</v>
      </c>
      <c r="D996" s="158" t="s">
        <v>2519</v>
      </c>
      <c r="E996" s="92" t="s">
        <v>2520</v>
      </c>
      <c r="F996" s="452" t="s">
        <v>4338</v>
      </c>
      <c r="G996" s="59" t="s">
        <v>1580</v>
      </c>
      <c r="H996" s="449" t="s">
        <v>2562</v>
      </c>
      <c r="I996" s="234">
        <v>28750.799999999999</v>
      </c>
      <c r="J996" s="234">
        <v>0</v>
      </c>
      <c r="K996" s="234">
        <v>62.63</v>
      </c>
      <c r="L996" s="234">
        <v>0</v>
      </c>
      <c r="M996" s="85">
        <v>976</v>
      </c>
      <c r="N996" s="85">
        <v>0</v>
      </c>
      <c r="O996" s="234">
        <v>0</v>
      </c>
      <c r="P996" s="234">
        <v>0</v>
      </c>
      <c r="Q996" s="234">
        <v>0</v>
      </c>
      <c r="R996" s="234">
        <v>24877</v>
      </c>
      <c r="S996" s="234">
        <v>2660.7200000000012</v>
      </c>
      <c r="T996" s="227" t="s">
        <v>1581</v>
      </c>
      <c r="U996" s="496">
        <v>54</v>
      </c>
      <c r="V996" s="129" t="s">
        <v>672</v>
      </c>
      <c r="W996" s="158" t="s">
        <v>2519</v>
      </c>
      <c r="X996" s="92" t="s">
        <v>2520</v>
      </c>
      <c r="Y996" s="262">
        <v>3600900530862</v>
      </c>
      <c r="Z996" s="228" t="s">
        <v>1581</v>
      </c>
      <c r="AA996" s="55">
        <v>27128.71</v>
      </c>
      <c r="AB996" s="55">
        <v>23590</v>
      </c>
      <c r="AC996" s="59"/>
      <c r="AD996" s="175">
        <v>863</v>
      </c>
      <c r="AE996" s="175">
        <v>424</v>
      </c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148"/>
      <c r="AW996" s="59"/>
      <c r="AX996" s="59">
        <v>2251.71</v>
      </c>
      <c r="AY996" s="59"/>
      <c r="AZ996" s="55">
        <v>0</v>
      </c>
      <c r="BA996" s="55">
        <v>0</v>
      </c>
      <c r="BB996" s="55">
        <v>29789.43</v>
      </c>
      <c r="BC996" s="55">
        <v>2660.7200000000012</v>
      </c>
      <c r="BD996" s="252"/>
      <c r="BE996" s="170">
        <v>54</v>
      </c>
      <c r="BF996" s="101" t="s">
        <v>2587</v>
      </c>
      <c r="BG996" s="158" t="s">
        <v>2519</v>
      </c>
      <c r="BH996" s="92" t="s">
        <v>2520</v>
      </c>
      <c r="BI996" s="55">
        <v>23590</v>
      </c>
      <c r="BJ996" s="55">
        <v>23590</v>
      </c>
      <c r="BK996" s="124">
        <v>0</v>
      </c>
      <c r="BL996" s="158"/>
      <c r="BM996" s="59"/>
      <c r="BN996" s="59"/>
      <c r="BO996" s="59"/>
      <c r="BP996" s="48"/>
      <c r="BQ996" s="368" t="s">
        <v>1413</v>
      </c>
      <c r="BR996" s="380" t="s">
        <v>676</v>
      </c>
      <c r="BS996" s="381"/>
      <c r="BT996" s="382" t="s">
        <v>334</v>
      </c>
      <c r="BU996" s="383" t="s">
        <v>707</v>
      </c>
      <c r="BV996" s="384" t="s">
        <v>1581</v>
      </c>
      <c r="BW996" s="384">
        <v>60220</v>
      </c>
      <c r="BX996" s="385" t="s">
        <v>2642</v>
      </c>
      <c r="BZ996" s="475">
        <v>198</v>
      </c>
      <c r="CA996" s="320" t="b">
        <f>EXACT(A996,CH996)</f>
        <v>1</v>
      </c>
      <c r="CB996" s="318" t="b">
        <f>EXACT(D996,CF996)</f>
        <v>1</v>
      </c>
      <c r="CC996" s="318" t="b">
        <f>EXACT(E996,CG996)</f>
        <v>1</v>
      </c>
      <c r="CD996" s="502">
        <f>+S996-BC996</f>
        <v>0</v>
      </c>
      <c r="CE996" s="17" t="s">
        <v>672</v>
      </c>
      <c r="CF996" s="17" t="s">
        <v>2519</v>
      </c>
      <c r="CG996" s="103" t="s">
        <v>2520</v>
      </c>
      <c r="CH996" s="275">
        <v>3600900530862</v>
      </c>
      <c r="CI996" s="51"/>
      <c r="CM996" s="273"/>
    </row>
    <row r="997" spans="1:93">
      <c r="A997" s="451" t="s">
        <v>5378</v>
      </c>
      <c r="B997" s="83" t="s">
        <v>709</v>
      </c>
      <c r="C997" s="513" t="s">
        <v>672</v>
      </c>
      <c r="D997" s="92" t="s">
        <v>5374</v>
      </c>
      <c r="E997" s="92" t="s">
        <v>5377</v>
      </c>
      <c r="F997" s="451" t="s">
        <v>5378</v>
      </c>
      <c r="G997" s="59" t="s">
        <v>1580</v>
      </c>
      <c r="H997" s="449" t="s">
        <v>5884</v>
      </c>
      <c r="I997" s="234">
        <v>51048</v>
      </c>
      <c r="J997" s="234">
        <v>0</v>
      </c>
      <c r="K997" s="234">
        <v>0</v>
      </c>
      <c r="L997" s="234">
        <v>0</v>
      </c>
      <c r="M997" s="85">
        <v>0</v>
      </c>
      <c r="N997" s="85">
        <v>0</v>
      </c>
      <c r="O997" s="234">
        <v>0</v>
      </c>
      <c r="P997" s="234">
        <v>1896.46</v>
      </c>
      <c r="Q997" s="234">
        <v>0</v>
      </c>
      <c r="R997" s="234">
        <v>30266</v>
      </c>
      <c r="S997" s="234">
        <v>16217.04</v>
      </c>
      <c r="T997" s="227" t="s">
        <v>1581</v>
      </c>
      <c r="U997" s="496">
        <v>768</v>
      </c>
      <c r="V997" s="513" t="s">
        <v>672</v>
      </c>
      <c r="W997" s="92" t="s">
        <v>5374</v>
      </c>
      <c r="X997" s="92" t="s">
        <v>5377</v>
      </c>
      <c r="Y997" s="262">
        <v>3600900576200</v>
      </c>
      <c r="Z997" s="228" t="s">
        <v>1581</v>
      </c>
      <c r="AA997" s="54">
        <v>34830.959999999999</v>
      </c>
      <c r="AB997" s="55">
        <v>23690</v>
      </c>
      <c r="AC997" s="56">
        <v>5289</v>
      </c>
      <c r="AD997" s="175">
        <v>863</v>
      </c>
      <c r="AE997" s="175">
        <v>424</v>
      </c>
      <c r="AF997" s="55"/>
      <c r="AG997" s="55"/>
      <c r="AH997" s="55"/>
      <c r="AI997" s="55"/>
      <c r="AJ997" s="55"/>
      <c r="AK997" s="55"/>
      <c r="AL997" s="55"/>
      <c r="AM997" s="57"/>
      <c r="AN997" s="57"/>
      <c r="AO997" s="57">
        <v>0</v>
      </c>
      <c r="AP997" s="57"/>
      <c r="AQ997" s="58"/>
      <c r="AR997" s="58"/>
      <c r="AS997" s="57"/>
      <c r="AT997" s="57"/>
      <c r="AU997" s="57"/>
      <c r="AV997" s="147"/>
      <c r="AW997" s="57"/>
      <c r="AX997" s="57">
        <v>2668.5</v>
      </c>
      <c r="AY997" s="58"/>
      <c r="AZ997" s="58">
        <v>1896.46</v>
      </c>
      <c r="BA997" s="74">
        <v>0</v>
      </c>
      <c r="BB997" s="58">
        <v>51048</v>
      </c>
      <c r="BC997" s="58">
        <v>16217.04</v>
      </c>
      <c r="BD997" s="252"/>
      <c r="BE997" s="170">
        <v>769</v>
      </c>
      <c r="BF997" s="101" t="s">
        <v>5609</v>
      </c>
      <c r="BG997" s="92" t="s">
        <v>5374</v>
      </c>
      <c r="BH997" s="92" t="s">
        <v>5377</v>
      </c>
      <c r="BI997" s="124">
        <v>23690</v>
      </c>
      <c r="BJ997" s="124">
        <v>23690</v>
      </c>
      <c r="BK997" s="124">
        <v>0</v>
      </c>
      <c r="BL997" s="158"/>
      <c r="BM997" s="59"/>
      <c r="BN997" s="60"/>
      <c r="BO997" s="60"/>
      <c r="BP997" s="59"/>
      <c r="BQ997" s="369">
        <v>93</v>
      </c>
      <c r="BR997" s="380" t="s">
        <v>2697</v>
      </c>
      <c r="BS997" s="381" t="s">
        <v>709</v>
      </c>
      <c r="BT997" s="383" t="s">
        <v>3771</v>
      </c>
      <c r="BU997" s="383" t="s">
        <v>127</v>
      </c>
      <c r="BV997" s="383" t="s">
        <v>128</v>
      </c>
      <c r="BW997" s="383">
        <v>60220</v>
      </c>
      <c r="BX997" s="385" t="s">
        <v>5885</v>
      </c>
      <c r="BY997" s="22" t="s">
        <v>329</v>
      </c>
      <c r="BZ997" s="495">
        <v>561</v>
      </c>
      <c r="CA997" s="320" t="b">
        <f>EXACT(A997,CH997)</f>
        <v>1</v>
      </c>
      <c r="CB997" s="318" t="b">
        <f>EXACT(D997,CF997)</f>
        <v>1</v>
      </c>
      <c r="CC997" s="318" t="b">
        <f>EXACT(E997,CG997)</f>
        <v>1</v>
      </c>
      <c r="CD997" s="502">
        <f>+S996-BC996</f>
        <v>0</v>
      </c>
      <c r="CE997" s="17" t="s">
        <v>672</v>
      </c>
      <c r="CF997" s="17" t="s">
        <v>5374</v>
      </c>
      <c r="CG997" s="103" t="s">
        <v>5377</v>
      </c>
      <c r="CH997" s="275">
        <v>3600900576200</v>
      </c>
      <c r="CM997" s="273"/>
      <c r="CO997" s="157"/>
    </row>
    <row r="998" spans="1:93">
      <c r="A998" s="452" t="s">
        <v>7435</v>
      </c>
      <c r="B998" s="83" t="s">
        <v>709</v>
      </c>
      <c r="C998" s="242" t="s">
        <v>672</v>
      </c>
      <c r="D998" s="158" t="s">
        <v>528</v>
      </c>
      <c r="E998" s="86" t="s">
        <v>6758</v>
      </c>
      <c r="F998" s="452" t="s">
        <v>7435</v>
      </c>
      <c r="G998" s="59" t="s">
        <v>1580</v>
      </c>
      <c r="H998" s="449" t="s">
        <v>6891</v>
      </c>
      <c r="I998" s="234">
        <v>31293.97</v>
      </c>
      <c r="J998" s="234">
        <v>0</v>
      </c>
      <c r="K998" s="234">
        <v>0</v>
      </c>
      <c r="L998" s="234">
        <v>0</v>
      </c>
      <c r="M998" s="85">
        <v>0</v>
      </c>
      <c r="N998" s="85">
        <v>0</v>
      </c>
      <c r="O998" s="234">
        <v>0</v>
      </c>
      <c r="P998" s="234">
        <v>23.03</v>
      </c>
      <c r="Q998" s="234">
        <v>0</v>
      </c>
      <c r="R998" s="234">
        <v>21295.48</v>
      </c>
      <c r="S998" s="234">
        <v>9975.4600000000028</v>
      </c>
      <c r="T998" s="227" t="s">
        <v>1581</v>
      </c>
      <c r="U998" s="496">
        <v>415</v>
      </c>
      <c r="V998" s="242" t="s">
        <v>672</v>
      </c>
      <c r="W998" s="158" t="s">
        <v>528</v>
      </c>
      <c r="X998" s="422" t="s">
        <v>6758</v>
      </c>
      <c r="Y998" s="262">
        <v>3600900600976</v>
      </c>
      <c r="Z998" s="228" t="s">
        <v>1581</v>
      </c>
      <c r="AA998" s="55">
        <v>21318.51</v>
      </c>
      <c r="AB998" s="55">
        <v>20008.48</v>
      </c>
      <c r="AC998" s="59"/>
      <c r="AD998" s="175">
        <v>863</v>
      </c>
      <c r="AE998" s="175">
        <v>424</v>
      </c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147"/>
      <c r="AW998" s="59"/>
      <c r="AX998" s="59">
        <v>0</v>
      </c>
      <c r="AY998" s="59"/>
      <c r="AZ998" s="59">
        <v>23.03</v>
      </c>
      <c r="BA998" s="59">
        <v>0</v>
      </c>
      <c r="BB998" s="59">
        <v>31293.97</v>
      </c>
      <c r="BC998" s="59">
        <v>9975.4600000000028</v>
      </c>
      <c r="BD998" s="252"/>
      <c r="BE998" s="170">
        <v>416</v>
      </c>
      <c r="BF998" s="282" t="s">
        <v>7042</v>
      </c>
      <c r="BG998" s="158" t="s">
        <v>528</v>
      </c>
      <c r="BH998" s="92" t="s">
        <v>6758</v>
      </c>
      <c r="BI998" s="59">
        <v>20008.48</v>
      </c>
      <c r="BJ998" s="59">
        <v>20008.48</v>
      </c>
      <c r="BK998" s="121">
        <v>0</v>
      </c>
      <c r="BL998" s="158"/>
      <c r="BM998" s="59"/>
      <c r="BN998" s="59"/>
      <c r="BO998" s="59"/>
      <c r="BP998" s="48"/>
      <c r="BQ998" s="368">
        <v>69</v>
      </c>
      <c r="BR998" s="380" t="s">
        <v>718</v>
      </c>
      <c r="BS998" s="381" t="s">
        <v>709</v>
      </c>
      <c r="BT998" s="382" t="s">
        <v>706</v>
      </c>
      <c r="BU998" s="383" t="s">
        <v>707</v>
      </c>
      <c r="BV998" s="384" t="s">
        <v>1581</v>
      </c>
      <c r="BW998" s="384">
        <v>60220</v>
      </c>
      <c r="BX998" s="385" t="s">
        <v>7233</v>
      </c>
      <c r="BY998" s="62"/>
      <c r="BZ998" s="475">
        <v>54</v>
      </c>
      <c r="CA998" s="320" t="b">
        <f>EXACT(A998,CH998)</f>
        <v>1</v>
      </c>
      <c r="CB998" s="318" t="b">
        <f>EXACT(D998,CF998)</f>
        <v>1</v>
      </c>
      <c r="CC998" s="318" t="b">
        <f>EXACT(E998,CG998)</f>
        <v>1</v>
      </c>
      <c r="CD998" s="502">
        <f>+S997-BC997</f>
        <v>0</v>
      </c>
      <c r="CE998" s="17" t="s">
        <v>672</v>
      </c>
      <c r="CF998" s="157" t="s">
        <v>528</v>
      </c>
      <c r="CG998" s="99" t="s">
        <v>6758</v>
      </c>
      <c r="CH998" s="311">
        <v>3600900600976</v>
      </c>
      <c r="CI998" s="86"/>
      <c r="CM998" s="273"/>
      <c r="CO998" s="158"/>
    </row>
    <row r="999" spans="1:93">
      <c r="A999" s="461" t="s">
        <v>6116</v>
      </c>
      <c r="B999" s="83" t="s">
        <v>709</v>
      </c>
      <c r="C999" s="86" t="s">
        <v>6221</v>
      </c>
      <c r="D999" s="86" t="s">
        <v>6114</v>
      </c>
      <c r="E999" s="92" t="s">
        <v>6115</v>
      </c>
      <c r="F999" s="461" t="s">
        <v>6116</v>
      </c>
      <c r="G999" s="59" t="s">
        <v>1580</v>
      </c>
      <c r="H999" s="283" t="s">
        <v>6294</v>
      </c>
      <c r="I999" s="244">
        <v>43700</v>
      </c>
      <c r="J999" s="310">
        <v>0</v>
      </c>
      <c r="K999" s="81">
        <v>0</v>
      </c>
      <c r="L999" s="81">
        <v>0</v>
      </c>
      <c r="M999" s="85">
        <v>0</v>
      </c>
      <c r="N999" s="81">
        <v>0</v>
      </c>
      <c r="O999" s="81">
        <v>0</v>
      </c>
      <c r="P999" s="85">
        <v>1042.94</v>
      </c>
      <c r="Q999" s="81">
        <v>0</v>
      </c>
      <c r="R999" s="85">
        <v>27171.16</v>
      </c>
      <c r="S999" s="81">
        <v>11883.160000000003</v>
      </c>
      <c r="T999" s="227" t="s">
        <v>1581</v>
      </c>
      <c r="U999" s="496">
        <v>245</v>
      </c>
      <c r="V999" s="86" t="s">
        <v>6221</v>
      </c>
      <c r="W999" s="86" t="s">
        <v>6114</v>
      </c>
      <c r="X999" s="92" t="s">
        <v>6115</v>
      </c>
      <c r="Y999" s="268">
        <v>3600900607547</v>
      </c>
      <c r="Z999" s="228" t="s">
        <v>1581</v>
      </c>
      <c r="AA999" s="243">
        <v>31816.84</v>
      </c>
      <c r="AB999" s="81">
        <v>26308.16</v>
      </c>
      <c r="AC999" s="81"/>
      <c r="AD999" s="81">
        <v>863</v>
      </c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245"/>
      <c r="AW999" s="81"/>
      <c r="AX999" s="81">
        <v>3602.74</v>
      </c>
      <c r="AY999" s="81"/>
      <c r="AZ999" s="81">
        <v>1042.94</v>
      </c>
      <c r="BA999" s="85">
        <v>0</v>
      </c>
      <c r="BB999" s="81">
        <v>43700</v>
      </c>
      <c r="BC999" s="81">
        <v>11883.16</v>
      </c>
      <c r="BE999" s="170">
        <v>246</v>
      </c>
      <c r="BF999" s="81" t="s">
        <v>7015</v>
      </c>
      <c r="BG999" s="86" t="s">
        <v>6114</v>
      </c>
      <c r="BH999" s="86" t="s">
        <v>6115</v>
      </c>
      <c r="BI999" s="81">
        <v>26308.16</v>
      </c>
      <c r="BJ999" s="85">
        <v>26308.16</v>
      </c>
      <c r="BK999" s="81">
        <v>0</v>
      </c>
      <c r="BL999" s="86"/>
      <c r="BM999" s="86"/>
      <c r="BN999" s="247"/>
      <c r="BO999" s="247"/>
      <c r="BP999" s="86"/>
      <c r="BQ999" s="324">
        <v>379</v>
      </c>
      <c r="BR999" s="380" t="s">
        <v>698</v>
      </c>
      <c r="BS999" s="381" t="s">
        <v>709</v>
      </c>
      <c r="BT999" s="382" t="s">
        <v>1316</v>
      </c>
      <c r="BU999" s="383" t="s">
        <v>707</v>
      </c>
      <c r="BV999" s="384" t="s">
        <v>1581</v>
      </c>
      <c r="BW999" s="384">
        <v>60220</v>
      </c>
      <c r="BX999" s="385" t="s">
        <v>6539</v>
      </c>
      <c r="BZ999" s="475">
        <v>768</v>
      </c>
      <c r="CA999" s="320" t="b">
        <f>EXACT(A999,CH999)</f>
        <v>1</v>
      </c>
      <c r="CB999" s="318" t="b">
        <f>EXACT(D999,CF999)</f>
        <v>1</v>
      </c>
      <c r="CC999" s="318" t="b">
        <f>EXACT(E999,CG999)</f>
        <v>1</v>
      </c>
      <c r="CD999" s="502">
        <f>+S998-BC998</f>
        <v>0</v>
      </c>
      <c r="CE999" s="17" t="s">
        <v>6221</v>
      </c>
      <c r="CF999" s="51" t="s">
        <v>6114</v>
      </c>
      <c r="CG999" s="51" t="s">
        <v>6115</v>
      </c>
      <c r="CH999" s="312">
        <v>3600900607547</v>
      </c>
      <c r="CI999" s="51"/>
      <c r="CJ999" s="75"/>
      <c r="CM999" s="273"/>
      <c r="CO999" s="157"/>
    </row>
    <row r="1000" spans="1:93">
      <c r="A1000" s="452" t="s">
        <v>4910</v>
      </c>
      <c r="B1000" s="83" t="s">
        <v>709</v>
      </c>
      <c r="C1000" s="129" t="s">
        <v>672</v>
      </c>
      <c r="D1000" s="158" t="s">
        <v>577</v>
      </c>
      <c r="E1000" s="92" t="s">
        <v>578</v>
      </c>
      <c r="F1000" s="452" t="s">
        <v>4910</v>
      </c>
      <c r="G1000" s="59" t="s">
        <v>1580</v>
      </c>
      <c r="H1000" s="449" t="s">
        <v>630</v>
      </c>
      <c r="I1000" s="234">
        <v>21853.72</v>
      </c>
      <c r="J1000" s="234">
        <v>0</v>
      </c>
      <c r="K1000" s="234">
        <v>59.63</v>
      </c>
      <c r="L1000" s="234">
        <v>0</v>
      </c>
      <c r="M1000" s="85">
        <v>2009</v>
      </c>
      <c r="N1000" s="85">
        <v>0</v>
      </c>
      <c r="O1000" s="234">
        <v>0</v>
      </c>
      <c r="P1000" s="234">
        <v>0</v>
      </c>
      <c r="Q1000" s="234">
        <v>0</v>
      </c>
      <c r="R1000" s="234">
        <v>2962</v>
      </c>
      <c r="S1000" s="234">
        <v>20960.350000000002</v>
      </c>
      <c r="T1000" s="227" t="s">
        <v>1581</v>
      </c>
      <c r="U1000" s="496">
        <v>449</v>
      </c>
      <c r="V1000" s="129" t="s">
        <v>672</v>
      </c>
      <c r="W1000" s="158" t="s">
        <v>577</v>
      </c>
      <c r="X1000" s="92" t="s">
        <v>578</v>
      </c>
      <c r="Y1000" s="262">
        <v>3600900616597</v>
      </c>
      <c r="Z1000" s="228" t="s">
        <v>1581</v>
      </c>
      <c r="AA1000" s="55">
        <v>2962</v>
      </c>
      <c r="AB1000" s="55">
        <v>1675</v>
      </c>
      <c r="AC1000" s="59"/>
      <c r="AD1000" s="175">
        <v>863</v>
      </c>
      <c r="AE1000" s="175">
        <v>424</v>
      </c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>
        <v>0</v>
      </c>
      <c r="AY1000" s="59"/>
      <c r="AZ1000" s="59">
        <v>0</v>
      </c>
      <c r="BA1000" s="59">
        <v>0</v>
      </c>
      <c r="BB1000" s="59">
        <v>23922.350000000002</v>
      </c>
      <c r="BC1000" s="59">
        <v>20960.350000000002</v>
      </c>
      <c r="BD1000" s="252"/>
      <c r="BE1000" s="170">
        <v>450</v>
      </c>
      <c r="BF1000" s="282" t="s">
        <v>1871</v>
      </c>
      <c r="BG1000" s="158" t="s">
        <v>577</v>
      </c>
      <c r="BH1000" s="92" t="s">
        <v>578</v>
      </c>
      <c r="BI1000" s="121">
        <v>1675</v>
      </c>
      <c r="BJ1000" s="121">
        <v>1675</v>
      </c>
      <c r="BK1000" s="121">
        <v>0</v>
      </c>
      <c r="BL1000" s="158"/>
      <c r="BM1000" s="59"/>
      <c r="BN1000" s="59"/>
      <c r="BO1000" s="59"/>
      <c r="BP1000" s="59"/>
      <c r="BQ1000" s="369" t="s">
        <v>369</v>
      </c>
      <c r="BR1000" s="380" t="s">
        <v>718</v>
      </c>
      <c r="BS1000" s="381" t="s">
        <v>709</v>
      </c>
      <c r="BT1000" s="383" t="s">
        <v>779</v>
      </c>
      <c r="BU1000" s="383" t="s">
        <v>707</v>
      </c>
      <c r="BV1000" s="383" t="s">
        <v>1581</v>
      </c>
      <c r="BW1000" s="383">
        <v>60220</v>
      </c>
      <c r="BX1000" s="385" t="s">
        <v>1933</v>
      </c>
      <c r="BY1000" s="51"/>
      <c r="BZ1000" s="475">
        <v>416</v>
      </c>
      <c r="CA1000" s="320" t="b">
        <f>EXACT(A1000,CH1000)</f>
        <v>1</v>
      </c>
      <c r="CB1000" s="318" t="b">
        <f>EXACT(D1000,CF1000)</f>
        <v>1</v>
      </c>
      <c r="CC1000" s="318" t="b">
        <f>EXACT(E1000,CG1000)</f>
        <v>1</v>
      </c>
      <c r="CD1000" s="502">
        <f>+S999-BC999</f>
        <v>0</v>
      </c>
      <c r="CE1000" s="17" t="s">
        <v>672</v>
      </c>
      <c r="CF1000" s="17" t="s">
        <v>577</v>
      </c>
      <c r="CG1000" s="103" t="s">
        <v>578</v>
      </c>
      <c r="CH1000" s="275">
        <v>3600900616597</v>
      </c>
      <c r="CI1000" s="51"/>
      <c r="CL1000" s="51"/>
      <c r="CM1000" s="273"/>
      <c r="CO1000" s="157"/>
    </row>
    <row r="1001" spans="1:93">
      <c r="A1001" s="452" t="s">
        <v>7600</v>
      </c>
      <c r="B1001" s="83" t="s">
        <v>709</v>
      </c>
      <c r="C1001" s="237" t="s">
        <v>672</v>
      </c>
      <c r="D1001" s="86" t="s">
        <v>6835</v>
      </c>
      <c r="E1001" s="86" t="s">
        <v>7599</v>
      </c>
      <c r="F1001" s="451" t="s">
        <v>7600</v>
      </c>
      <c r="G1001" s="59" t="s">
        <v>1580</v>
      </c>
      <c r="H1001" s="449" t="s">
        <v>7598</v>
      </c>
      <c r="I1001" s="234">
        <v>45544.2</v>
      </c>
      <c r="J1001" s="234">
        <v>0</v>
      </c>
      <c r="K1001" s="234">
        <v>0</v>
      </c>
      <c r="L1001" s="234">
        <v>0</v>
      </c>
      <c r="M1001" s="85">
        <v>0</v>
      </c>
      <c r="N1001" s="85">
        <v>0</v>
      </c>
      <c r="O1001" s="234">
        <v>0</v>
      </c>
      <c r="P1001" s="234">
        <v>1221.08</v>
      </c>
      <c r="Q1001" s="234">
        <v>0</v>
      </c>
      <c r="R1001" s="234">
        <v>31912</v>
      </c>
      <c r="S1001" s="234">
        <v>7187.1399999999994</v>
      </c>
      <c r="T1001" s="227" t="s">
        <v>1581</v>
      </c>
      <c r="U1001" s="496">
        <v>1270</v>
      </c>
      <c r="V1001" s="237" t="s">
        <v>672</v>
      </c>
      <c r="W1001" s="86" t="s">
        <v>6835</v>
      </c>
      <c r="X1001" s="422" t="s">
        <v>7599</v>
      </c>
      <c r="Y1001" s="262">
        <v>3600900622953</v>
      </c>
      <c r="Z1001" s="228" t="s">
        <v>1581</v>
      </c>
      <c r="AA1001" s="266">
        <v>38357.06</v>
      </c>
      <c r="AB1001" s="66">
        <v>30625</v>
      </c>
      <c r="AC1001" s="65"/>
      <c r="AD1001" s="266">
        <v>863</v>
      </c>
      <c r="AE1001" s="266">
        <v>424</v>
      </c>
      <c r="AF1001" s="65"/>
      <c r="AG1001" s="65"/>
      <c r="AH1001" s="65"/>
      <c r="AI1001" s="65"/>
      <c r="AJ1001" s="65"/>
      <c r="AK1001" s="65"/>
      <c r="AL1001" s="65"/>
      <c r="AM1001" s="65"/>
      <c r="AN1001" s="65"/>
      <c r="AO1001" s="65"/>
      <c r="AP1001" s="65"/>
      <c r="AQ1001" s="65"/>
      <c r="AR1001" s="65"/>
      <c r="AS1001" s="65"/>
      <c r="AT1001" s="65"/>
      <c r="AU1001" s="65"/>
      <c r="AV1001" s="148"/>
      <c r="AW1001" s="65"/>
      <c r="AX1001" s="65">
        <v>5223.9799999999996</v>
      </c>
      <c r="AY1001" s="66"/>
      <c r="AZ1001" s="66">
        <v>1221.08</v>
      </c>
      <c r="BA1001" s="74">
        <v>0</v>
      </c>
      <c r="BB1001" s="66">
        <v>45544.2</v>
      </c>
      <c r="BC1001" s="66">
        <v>7187.1399999999994</v>
      </c>
      <c r="BD1001" s="252"/>
      <c r="BE1001" s="170">
        <v>1272</v>
      </c>
      <c r="BF1001" s="101" t="s">
        <v>7614</v>
      </c>
      <c r="BG1001" s="86" t="s">
        <v>6835</v>
      </c>
      <c r="BH1001" s="422" t="s">
        <v>7599</v>
      </c>
      <c r="BI1001" s="169">
        <v>30625</v>
      </c>
      <c r="BJ1001" s="124">
        <v>30625</v>
      </c>
      <c r="BK1001" s="124">
        <v>0</v>
      </c>
      <c r="BL1001" s="158"/>
      <c r="BM1001" s="48"/>
      <c r="BN1001" s="67"/>
      <c r="BO1001" s="67"/>
      <c r="BP1001" s="59"/>
      <c r="BQ1001" s="369">
        <v>362</v>
      </c>
      <c r="BR1001" s="380" t="s">
        <v>689</v>
      </c>
      <c r="BS1001" s="381" t="s">
        <v>51</v>
      </c>
      <c r="BT1001" s="382" t="s">
        <v>875</v>
      </c>
      <c r="BU1001" s="383" t="s">
        <v>7601</v>
      </c>
      <c r="BV1001" s="384" t="s">
        <v>283</v>
      </c>
      <c r="BW1001" s="383">
        <v>15250</v>
      </c>
      <c r="BX1001" s="382" t="s">
        <v>7602</v>
      </c>
      <c r="BY1001" s="84"/>
      <c r="BZ1001" s="475">
        <v>246</v>
      </c>
      <c r="CA1001" s="320" t="b">
        <f>EXACT(A1001,CH1001)</f>
        <v>1</v>
      </c>
      <c r="CB1001" s="318" t="b">
        <f>EXACT(D1001,CF1001)</f>
        <v>1</v>
      </c>
      <c r="CC1001" s="318" t="b">
        <f>EXACT(E1001,CG1001)</f>
        <v>1</v>
      </c>
      <c r="CD1001" s="502">
        <f>+S1000-BC1000</f>
        <v>0</v>
      </c>
      <c r="CE1001" s="17" t="s">
        <v>672</v>
      </c>
      <c r="CF1001" s="157" t="s">
        <v>6835</v>
      </c>
      <c r="CG1001" s="103" t="s">
        <v>7599</v>
      </c>
      <c r="CH1001" s="275">
        <v>3600900622953</v>
      </c>
      <c r="CM1001" s="273"/>
      <c r="CO1001" s="157"/>
    </row>
    <row r="1002" spans="1:93">
      <c r="A1002" s="452" t="s">
        <v>4749</v>
      </c>
      <c r="B1002" s="83" t="s">
        <v>709</v>
      </c>
      <c r="C1002" s="129" t="s">
        <v>672</v>
      </c>
      <c r="D1002" s="158" t="s">
        <v>3879</v>
      </c>
      <c r="E1002" s="92" t="s">
        <v>3880</v>
      </c>
      <c r="F1002" s="452" t="s">
        <v>4749</v>
      </c>
      <c r="G1002" s="59" t="s">
        <v>1580</v>
      </c>
      <c r="H1002" s="449" t="s">
        <v>3990</v>
      </c>
      <c r="I1002" s="234">
        <v>45544.2</v>
      </c>
      <c r="J1002" s="234">
        <v>0</v>
      </c>
      <c r="K1002" s="234">
        <v>33.979999999999997</v>
      </c>
      <c r="L1002" s="234">
        <v>0</v>
      </c>
      <c r="M1002" s="85">
        <v>0</v>
      </c>
      <c r="N1002" s="85">
        <v>0</v>
      </c>
      <c r="O1002" s="234">
        <v>0</v>
      </c>
      <c r="P1002" s="234">
        <v>1349.48</v>
      </c>
      <c r="Q1002" s="234">
        <v>0</v>
      </c>
      <c r="R1002" s="234">
        <v>25533.7</v>
      </c>
      <c r="S1002" s="234">
        <v>15195</v>
      </c>
      <c r="T1002" s="227" t="s">
        <v>1581</v>
      </c>
      <c r="U1002" s="496">
        <v>828</v>
      </c>
      <c r="V1002" s="129" t="s">
        <v>672</v>
      </c>
      <c r="W1002" s="158" t="s">
        <v>3879</v>
      </c>
      <c r="X1002" s="92" t="s">
        <v>3880</v>
      </c>
      <c r="Y1002" s="262">
        <v>3600900623071</v>
      </c>
      <c r="Z1002" s="228" t="s">
        <v>1581</v>
      </c>
      <c r="AA1002" s="266">
        <v>30383.18</v>
      </c>
      <c r="AB1002" s="66">
        <v>24160</v>
      </c>
      <c r="AC1002" s="65"/>
      <c r="AD1002" s="266">
        <v>863</v>
      </c>
      <c r="AE1002" s="266"/>
      <c r="AF1002" s="65">
        <v>510.7</v>
      </c>
      <c r="AG1002" s="65"/>
      <c r="AH1002" s="65"/>
      <c r="AI1002" s="65"/>
      <c r="AJ1002" s="65"/>
      <c r="AK1002" s="65"/>
      <c r="AL1002" s="65"/>
      <c r="AM1002" s="65"/>
      <c r="AN1002" s="65"/>
      <c r="AO1002" s="65">
        <v>0</v>
      </c>
      <c r="AP1002" s="65"/>
      <c r="AQ1002" s="66"/>
      <c r="AR1002" s="66"/>
      <c r="AS1002" s="65"/>
      <c r="AT1002" s="65"/>
      <c r="AU1002" s="65"/>
      <c r="AV1002" s="148"/>
      <c r="AW1002" s="65"/>
      <c r="AX1002" s="65">
        <v>3500</v>
      </c>
      <c r="AY1002" s="66"/>
      <c r="AZ1002" s="66">
        <v>1349.48</v>
      </c>
      <c r="BA1002" s="74">
        <v>0</v>
      </c>
      <c r="BB1002" s="66">
        <v>45578.18</v>
      </c>
      <c r="BC1002" s="66">
        <v>15195</v>
      </c>
      <c r="BD1002" s="252"/>
      <c r="BE1002" s="170">
        <v>829</v>
      </c>
      <c r="BF1002" s="101" t="s">
        <v>4085</v>
      </c>
      <c r="BG1002" s="158" t="s">
        <v>3879</v>
      </c>
      <c r="BH1002" s="92" t="s">
        <v>3880</v>
      </c>
      <c r="BI1002" s="66">
        <v>24160</v>
      </c>
      <c r="BJ1002" s="58">
        <v>24160</v>
      </c>
      <c r="BK1002" s="58">
        <v>0</v>
      </c>
      <c r="BL1002" s="158"/>
      <c r="BM1002" s="48"/>
      <c r="BN1002" s="67"/>
      <c r="BO1002" s="67"/>
      <c r="BP1002" s="48"/>
      <c r="BQ1002" s="368">
        <v>318</v>
      </c>
      <c r="BR1002" s="380" t="s">
        <v>4249</v>
      </c>
      <c r="BS1002" s="381" t="s">
        <v>709</v>
      </c>
      <c r="BT1002" s="382" t="s">
        <v>3771</v>
      </c>
      <c r="BU1002" s="383" t="s">
        <v>127</v>
      </c>
      <c r="BV1002" s="384" t="s">
        <v>1581</v>
      </c>
      <c r="BW1002" s="384">
        <v>60220</v>
      </c>
      <c r="BX1002" s="385" t="s">
        <v>4250</v>
      </c>
      <c r="BZ1002" s="475">
        <v>450</v>
      </c>
      <c r="CA1002" s="320" t="b">
        <f>EXACT(A1002,CH1002)</f>
        <v>1</v>
      </c>
      <c r="CB1002" s="318" t="b">
        <f>EXACT(D1002,CF1002)</f>
        <v>1</v>
      </c>
      <c r="CC1002" s="318" t="b">
        <f>EXACT(E1002,CG1002)</f>
        <v>1</v>
      </c>
      <c r="CD1002" s="502">
        <f>+S1001-BC1001</f>
        <v>0</v>
      </c>
      <c r="CE1002" s="17" t="s">
        <v>672</v>
      </c>
      <c r="CF1002" s="157" t="s">
        <v>3879</v>
      </c>
      <c r="CG1002" s="99" t="s">
        <v>3880</v>
      </c>
      <c r="CH1002" s="275">
        <v>3600900623071</v>
      </c>
      <c r="CM1002" s="273"/>
    </row>
    <row r="1003" spans="1:93">
      <c r="A1003" s="511" t="s">
        <v>9054</v>
      </c>
      <c r="B1003" s="83"/>
      <c r="C1003" s="237" t="s">
        <v>6221</v>
      </c>
      <c r="D1003" s="86" t="s">
        <v>2047</v>
      </c>
      <c r="E1003" s="92" t="s">
        <v>9053</v>
      </c>
      <c r="F1003" s="514" t="s">
        <v>9054</v>
      </c>
      <c r="G1003" s="59" t="s">
        <v>1580</v>
      </c>
      <c r="H1003" s="283">
        <v>6281315189</v>
      </c>
      <c r="I1003" s="244">
        <v>55524</v>
      </c>
      <c r="J1003" s="310">
        <v>0</v>
      </c>
      <c r="K1003" s="81">
        <v>0</v>
      </c>
      <c r="L1003" s="81">
        <v>0</v>
      </c>
      <c r="M1003" s="85">
        <v>0</v>
      </c>
      <c r="N1003" s="81">
        <v>0</v>
      </c>
      <c r="O1003" s="81">
        <v>0</v>
      </c>
      <c r="P1003" s="85">
        <v>1510.73</v>
      </c>
      <c r="Q1003" s="81">
        <v>0</v>
      </c>
      <c r="R1003" s="85">
        <v>12108</v>
      </c>
      <c r="S1003" s="81">
        <v>41905.270000000004</v>
      </c>
      <c r="T1003" s="227" t="s">
        <v>1581</v>
      </c>
      <c r="U1003" s="496">
        <v>1400</v>
      </c>
      <c r="V1003" s="516" t="s">
        <v>6221</v>
      </c>
      <c r="W1003" s="86" t="s">
        <v>2047</v>
      </c>
      <c r="X1003" s="86" t="s">
        <v>9053</v>
      </c>
      <c r="Y1003" s="261" t="s">
        <v>9054</v>
      </c>
      <c r="Z1003" s="228" t="s">
        <v>1581</v>
      </c>
      <c r="AA1003" s="266">
        <v>13618.73</v>
      </c>
      <c r="AB1003" s="65">
        <v>11245</v>
      </c>
      <c r="AC1003" s="65"/>
      <c r="AD1003" s="65">
        <v>863</v>
      </c>
      <c r="AE1003" s="65"/>
      <c r="AF1003" s="65"/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65"/>
      <c r="AQ1003" s="65"/>
      <c r="AR1003" s="65"/>
      <c r="AS1003" s="65"/>
      <c r="AT1003" s="65"/>
      <c r="AU1003" s="65"/>
      <c r="AV1003" s="148"/>
      <c r="AW1003" s="65"/>
      <c r="AX1003" s="65">
        <v>0</v>
      </c>
      <c r="AY1003" s="65"/>
      <c r="AZ1003" s="65">
        <v>1510.73</v>
      </c>
      <c r="BA1003" s="57">
        <v>0</v>
      </c>
      <c r="BB1003" s="65">
        <v>55524</v>
      </c>
      <c r="BC1003" s="65">
        <v>41905.270000000004</v>
      </c>
      <c r="BD1003" s="260"/>
      <c r="BE1003" s="170">
        <v>1403</v>
      </c>
      <c r="BF1003" s="163" t="s">
        <v>9150</v>
      </c>
      <c r="BG1003" s="1" t="s">
        <v>2047</v>
      </c>
      <c r="BH1003" s="86" t="s">
        <v>9053</v>
      </c>
      <c r="BI1003" s="171">
        <v>11245</v>
      </c>
      <c r="BJ1003" s="172">
        <v>11245</v>
      </c>
      <c r="BK1003" s="171">
        <v>0</v>
      </c>
      <c r="BL1003" s="86"/>
      <c r="BM1003" s="48"/>
      <c r="BN1003" s="67"/>
      <c r="BO1003" s="67"/>
      <c r="BP1003" s="48"/>
      <c r="BQ1003" s="435" t="s">
        <v>9238</v>
      </c>
      <c r="BR1003" s="382" t="s">
        <v>698</v>
      </c>
      <c r="BS1003" s="395"/>
      <c r="BT1003" s="382" t="s">
        <v>779</v>
      </c>
      <c r="BU1003" s="383" t="s">
        <v>707</v>
      </c>
      <c r="BV1003" s="383" t="s">
        <v>1581</v>
      </c>
      <c r="BW1003" s="383">
        <v>60220</v>
      </c>
      <c r="BX1003" s="382" t="s">
        <v>9239</v>
      </c>
      <c r="BY1003" s="76"/>
      <c r="BZ1003" s="475">
        <v>1270</v>
      </c>
      <c r="CA1003" s="320" t="b">
        <f>EXACT(A1003,CH1003)</f>
        <v>1</v>
      </c>
      <c r="CB1003" s="318" t="b">
        <f>EXACT(D1003,CF1003)</f>
        <v>1</v>
      </c>
      <c r="CC1003" s="318" t="b">
        <f>EXACT(E1003,CG1003)</f>
        <v>1</v>
      </c>
      <c r="CD1003" s="502">
        <f>+S1002-BC1002</f>
        <v>0</v>
      </c>
      <c r="CE1003" s="17" t="s">
        <v>6221</v>
      </c>
      <c r="CF1003" s="17" t="s">
        <v>2047</v>
      </c>
      <c r="CG1003" s="103" t="s">
        <v>9053</v>
      </c>
      <c r="CH1003" s="275" t="s">
        <v>9054</v>
      </c>
      <c r="CI1003" s="51"/>
      <c r="CJ1003" s="51"/>
      <c r="CM1003" s="273"/>
      <c r="CO1003" s="157"/>
    </row>
    <row r="1004" spans="1:93">
      <c r="A1004" s="452" t="s">
        <v>4364</v>
      </c>
      <c r="B1004" s="83" t="s">
        <v>709</v>
      </c>
      <c r="C1004" s="129" t="s">
        <v>672</v>
      </c>
      <c r="D1004" s="158" t="s">
        <v>460</v>
      </c>
      <c r="E1004" s="92" t="s">
        <v>461</v>
      </c>
      <c r="F1004" s="452" t="s">
        <v>4364</v>
      </c>
      <c r="G1004" s="59" t="s">
        <v>1580</v>
      </c>
      <c r="H1004" s="449" t="s">
        <v>831</v>
      </c>
      <c r="I1004" s="234">
        <v>26161.200000000001</v>
      </c>
      <c r="J1004" s="234">
        <v>0</v>
      </c>
      <c r="K1004" s="234">
        <v>131.18</v>
      </c>
      <c r="L1004" s="234">
        <v>0</v>
      </c>
      <c r="M1004" s="85">
        <v>1768</v>
      </c>
      <c r="N1004" s="85">
        <v>0</v>
      </c>
      <c r="O1004" s="234">
        <v>0</v>
      </c>
      <c r="P1004" s="234">
        <v>0</v>
      </c>
      <c r="Q1004" s="234">
        <v>0</v>
      </c>
      <c r="R1004" s="234">
        <v>25367</v>
      </c>
      <c r="S1004" s="234">
        <v>2693.380000000001</v>
      </c>
      <c r="T1004" s="227" t="s">
        <v>1581</v>
      </c>
      <c r="U1004" s="496">
        <v>82</v>
      </c>
      <c r="V1004" s="129" t="s">
        <v>672</v>
      </c>
      <c r="W1004" s="158" t="s">
        <v>460</v>
      </c>
      <c r="X1004" s="92" t="s">
        <v>461</v>
      </c>
      <c r="Y1004" s="262">
        <v>3600900627173</v>
      </c>
      <c r="Z1004" s="228" t="s">
        <v>1581</v>
      </c>
      <c r="AA1004" s="266">
        <v>25367</v>
      </c>
      <c r="AB1004" s="66">
        <v>24080</v>
      </c>
      <c r="AC1004" s="65"/>
      <c r="AD1004" s="175">
        <v>863</v>
      </c>
      <c r="AE1004" s="175">
        <v>424</v>
      </c>
      <c r="AF1004" s="65"/>
      <c r="AG1004" s="65"/>
      <c r="AH1004" s="65"/>
      <c r="AI1004" s="65"/>
      <c r="AJ1004" s="65"/>
      <c r="AK1004" s="65"/>
      <c r="AL1004" s="65"/>
      <c r="AM1004" s="65"/>
      <c r="AN1004" s="65"/>
      <c r="AO1004" s="65"/>
      <c r="AP1004" s="65"/>
      <c r="AQ1004" s="66"/>
      <c r="AR1004" s="65"/>
      <c r="AS1004" s="65"/>
      <c r="AT1004" s="65"/>
      <c r="AU1004" s="65"/>
      <c r="AV1004" s="148"/>
      <c r="AW1004" s="65"/>
      <c r="AX1004" s="65">
        <v>0</v>
      </c>
      <c r="AY1004" s="66"/>
      <c r="AZ1004" s="66">
        <v>0</v>
      </c>
      <c r="BA1004" s="74">
        <v>0</v>
      </c>
      <c r="BB1004" s="66">
        <v>28060.38</v>
      </c>
      <c r="BC1004" s="66">
        <v>2693.380000000001</v>
      </c>
      <c r="BD1004" s="252"/>
      <c r="BE1004" s="170">
        <v>82</v>
      </c>
      <c r="BF1004" s="101" t="s">
        <v>2956</v>
      </c>
      <c r="BG1004" s="158" t="s">
        <v>460</v>
      </c>
      <c r="BH1004" s="92" t="s">
        <v>461</v>
      </c>
      <c r="BI1004" s="66">
        <v>24080</v>
      </c>
      <c r="BJ1004" s="58">
        <v>24080</v>
      </c>
      <c r="BK1004" s="58">
        <v>0</v>
      </c>
      <c r="BL1004" s="158"/>
      <c r="BM1004" s="48"/>
      <c r="BN1004" s="67"/>
      <c r="BO1004" s="67"/>
      <c r="BP1004" s="48"/>
      <c r="BQ1004" s="368" t="s">
        <v>1409</v>
      </c>
      <c r="BR1004" s="380" t="s">
        <v>539</v>
      </c>
      <c r="BS1004" s="381" t="s">
        <v>51</v>
      </c>
      <c r="BT1004" s="382" t="s">
        <v>779</v>
      </c>
      <c r="BU1004" s="383" t="s">
        <v>707</v>
      </c>
      <c r="BV1004" s="384" t="s">
        <v>1581</v>
      </c>
      <c r="BW1004" s="384">
        <v>60220</v>
      </c>
      <c r="BX1004" s="385" t="s">
        <v>1410</v>
      </c>
      <c r="BZ1004" s="475">
        <v>828</v>
      </c>
      <c r="CA1004" s="320" t="b">
        <f>EXACT(A1004,CH1004)</f>
        <v>1</v>
      </c>
      <c r="CB1004" s="318" t="b">
        <f>EXACT(D1004,CF1004)</f>
        <v>1</v>
      </c>
      <c r="CC1004" s="318" t="b">
        <f>EXACT(E1004,CG1004)</f>
        <v>1</v>
      </c>
      <c r="CD1004" s="502">
        <f>+S1004-BC1004</f>
        <v>0</v>
      </c>
      <c r="CE1004" s="17" t="s">
        <v>672</v>
      </c>
      <c r="CF1004" s="157" t="s">
        <v>460</v>
      </c>
      <c r="CG1004" s="99" t="s">
        <v>461</v>
      </c>
      <c r="CH1004" s="275">
        <v>3600900627173</v>
      </c>
      <c r="CM1004" s="273"/>
      <c r="CO1004" s="450"/>
    </row>
    <row r="1005" spans="1:93">
      <c r="A1005" s="452" t="s">
        <v>4482</v>
      </c>
      <c r="B1005" s="83" t="s">
        <v>709</v>
      </c>
      <c r="C1005" s="237" t="s">
        <v>672</v>
      </c>
      <c r="D1005" s="86" t="s">
        <v>1263</v>
      </c>
      <c r="E1005" s="92" t="s">
        <v>1264</v>
      </c>
      <c r="F1005" s="452" t="s">
        <v>4482</v>
      </c>
      <c r="G1005" s="59" t="s">
        <v>1580</v>
      </c>
      <c r="H1005" s="449" t="s">
        <v>1068</v>
      </c>
      <c r="I1005" s="244">
        <v>19073.2</v>
      </c>
      <c r="J1005" s="310">
        <v>0</v>
      </c>
      <c r="K1005" s="81">
        <v>225.75</v>
      </c>
      <c r="L1005" s="81">
        <v>0</v>
      </c>
      <c r="M1005" s="85">
        <v>4351</v>
      </c>
      <c r="N1005" s="81">
        <v>0</v>
      </c>
      <c r="O1005" s="81">
        <v>0</v>
      </c>
      <c r="P1005" s="85">
        <v>0</v>
      </c>
      <c r="Q1005" s="81">
        <v>0</v>
      </c>
      <c r="R1005" s="85">
        <v>10763</v>
      </c>
      <c r="S1005" s="81">
        <v>12886.95</v>
      </c>
      <c r="T1005" s="227" t="s">
        <v>1581</v>
      </c>
      <c r="U1005" s="496">
        <v>1166</v>
      </c>
      <c r="V1005" s="237" t="s">
        <v>672</v>
      </c>
      <c r="W1005" s="86" t="s">
        <v>1263</v>
      </c>
      <c r="X1005" s="92" t="s">
        <v>1264</v>
      </c>
      <c r="Y1005" s="262">
        <v>3600900633254</v>
      </c>
      <c r="Z1005" s="228" t="s">
        <v>1581</v>
      </c>
      <c r="AA1005" s="266">
        <v>10763</v>
      </c>
      <c r="AB1005" s="65">
        <v>9900</v>
      </c>
      <c r="AC1005" s="65"/>
      <c r="AD1005" s="65">
        <v>863</v>
      </c>
      <c r="AE1005" s="65"/>
      <c r="AF1005" s="65"/>
      <c r="AG1005" s="65"/>
      <c r="AH1005" s="65"/>
      <c r="AI1005" s="65"/>
      <c r="AJ1005" s="65"/>
      <c r="AK1005" s="65"/>
      <c r="AL1005" s="65"/>
      <c r="AM1005" s="65"/>
      <c r="AN1005" s="65"/>
      <c r="AO1005" s="65"/>
      <c r="AP1005" s="65"/>
      <c r="AQ1005" s="65"/>
      <c r="AR1005" s="65"/>
      <c r="AS1005" s="65"/>
      <c r="AT1005" s="65"/>
      <c r="AU1005" s="65"/>
      <c r="AV1005" s="148"/>
      <c r="AW1005" s="65"/>
      <c r="AX1005" s="65">
        <v>0</v>
      </c>
      <c r="AY1005" s="65"/>
      <c r="AZ1005" s="65">
        <v>0</v>
      </c>
      <c r="BA1005" s="57">
        <v>0</v>
      </c>
      <c r="BB1005" s="65">
        <v>23649.95</v>
      </c>
      <c r="BC1005" s="65">
        <v>12886.95</v>
      </c>
      <c r="BD1005" s="252"/>
      <c r="BE1005" s="170">
        <v>1167</v>
      </c>
      <c r="BF1005" s="163" t="s">
        <v>2353</v>
      </c>
      <c r="BG1005" s="158" t="s">
        <v>1263</v>
      </c>
      <c r="BH1005" s="92" t="s">
        <v>1264</v>
      </c>
      <c r="BI1005" s="171">
        <v>9900</v>
      </c>
      <c r="BJ1005" s="172">
        <v>9900</v>
      </c>
      <c r="BK1005" s="171">
        <v>0</v>
      </c>
      <c r="BL1005" s="86"/>
      <c r="BM1005" s="48"/>
      <c r="BN1005" s="67"/>
      <c r="BO1005" s="67"/>
      <c r="BP1005" s="48"/>
      <c r="BQ1005" s="368" t="s">
        <v>1388</v>
      </c>
      <c r="BR1005" s="380" t="s">
        <v>676</v>
      </c>
      <c r="BS1005" s="381" t="s">
        <v>51</v>
      </c>
      <c r="BT1005" s="382" t="s">
        <v>779</v>
      </c>
      <c r="BU1005" s="383" t="s">
        <v>707</v>
      </c>
      <c r="BV1005" s="384" t="s">
        <v>1581</v>
      </c>
      <c r="BW1005" s="384">
        <v>60220</v>
      </c>
      <c r="BX1005" s="385"/>
      <c r="BZ1005" s="495">
        <v>1401</v>
      </c>
      <c r="CA1005" s="320" t="b">
        <f>EXACT(A1005,CH1005)</f>
        <v>1</v>
      </c>
      <c r="CB1005" s="318" t="b">
        <f>EXACT(D1005,CF1005)</f>
        <v>1</v>
      </c>
      <c r="CC1005" s="318" t="b">
        <f>EXACT(E1005,CG1005)</f>
        <v>1</v>
      </c>
      <c r="CD1005" s="502">
        <f>+S1004-BC1004</f>
        <v>0</v>
      </c>
      <c r="CE1005" s="17" t="s">
        <v>672</v>
      </c>
      <c r="CF1005" s="17" t="s">
        <v>1263</v>
      </c>
      <c r="CG1005" s="103" t="s">
        <v>1264</v>
      </c>
      <c r="CH1005" s="275">
        <v>3600900633254</v>
      </c>
      <c r="CM1005" s="273"/>
      <c r="CO1005" s="157"/>
    </row>
    <row r="1006" spans="1:93">
      <c r="A1006" s="452" t="s">
        <v>4621</v>
      </c>
      <c r="B1006" s="83" t="s">
        <v>709</v>
      </c>
      <c r="C1006" s="129" t="s">
        <v>672</v>
      </c>
      <c r="D1006" s="158" t="s">
        <v>203</v>
      </c>
      <c r="E1006" s="92" t="s">
        <v>204</v>
      </c>
      <c r="F1006" s="452" t="s">
        <v>4621</v>
      </c>
      <c r="G1006" s="59" t="s">
        <v>1580</v>
      </c>
      <c r="H1006" s="449" t="s">
        <v>1030</v>
      </c>
      <c r="I1006" s="234">
        <v>8686.2000000000007</v>
      </c>
      <c r="J1006" s="234">
        <v>0</v>
      </c>
      <c r="K1006" s="234">
        <v>89.25</v>
      </c>
      <c r="L1006" s="234">
        <v>0</v>
      </c>
      <c r="M1006" s="85">
        <v>1695</v>
      </c>
      <c r="N1006" s="85">
        <v>2521.8000000000002</v>
      </c>
      <c r="O1006" s="234">
        <v>0</v>
      </c>
      <c r="P1006" s="234">
        <v>0</v>
      </c>
      <c r="Q1006" s="234">
        <v>0</v>
      </c>
      <c r="R1006" s="234">
        <v>7206</v>
      </c>
      <c r="S1006" s="234">
        <v>4786.25</v>
      </c>
      <c r="T1006" s="227" t="s">
        <v>1581</v>
      </c>
      <c r="U1006" s="496">
        <v>1036</v>
      </c>
      <c r="V1006" s="129" t="s">
        <v>672</v>
      </c>
      <c r="W1006" s="158" t="s">
        <v>203</v>
      </c>
      <c r="X1006" s="92" t="s">
        <v>204</v>
      </c>
      <c r="Y1006" s="262">
        <v>3600900652909</v>
      </c>
      <c r="Z1006" s="228" t="s">
        <v>1581</v>
      </c>
      <c r="AA1006" s="54">
        <v>8206</v>
      </c>
      <c r="AB1006" s="55">
        <v>6000</v>
      </c>
      <c r="AC1006" s="56"/>
      <c r="AD1006" s="175">
        <v>782</v>
      </c>
      <c r="AE1006" s="175">
        <v>424</v>
      </c>
      <c r="AF1006" s="55"/>
      <c r="AG1006" s="55"/>
      <c r="AH1006" s="55"/>
      <c r="AI1006" s="55"/>
      <c r="AJ1006" s="55"/>
      <c r="AK1006" s="55"/>
      <c r="AL1006" s="55"/>
      <c r="AM1006" s="57"/>
      <c r="AN1006" s="57"/>
      <c r="AO1006" s="57"/>
      <c r="AP1006" s="57"/>
      <c r="AQ1006" s="58"/>
      <c r="AR1006" s="58"/>
      <c r="AS1006" s="57"/>
      <c r="AT1006" s="57"/>
      <c r="AU1006" s="57"/>
      <c r="AV1006" s="147"/>
      <c r="AW1006" s="57"/>
      <c r="AX1006" s="57">
        <v>1000</v>
      </c>
      <c r="AY1006" s="58"/>
      <c r="AZ1006" s="58">
        <v>0</v>
      </c>
      <c r="BA1006" s="74">
        <v>0</v>
      </c>
      <c r="BB1006" s="58">
        <v>12992.25</v>
      </c>
      <c r="BC1006" s="58">
        <v>4786.25</v>
      </c>
      <c r="BD1006" s="252"/>
      <c r="BE1006" s="170">
        <v>1037</v>
      </c>
      <c r="BF1006" s="101" t="s">
        <v>2312</v>
      </c>
      <c r="BG1006" s="158" t="s">
        <v>203</v>
      </c>
      <c r="BH1006" s="92" t="s">
        <v>204</v>
      </c>
      <c r="BI1006" s="58">
        <v>8930</v>
      </c>
      <c r="BJ1006" s="58">
        <v>6000</v>
      </c>
      <c r="BK1006" s="124">
        <v>2930</v>
      </c>
      <c r="BL1006" s="158"/>
      <c r="BM1006" s="59"/>
      <c r="BN1006" s="60"/>
      <c r="BO1006" s="60"/>
      <c r="BP1006" s="59"/>
      <c r="BQ1006" s="370" t="s">
        <v>861</v>
      </c>
      <c r="BR1006" s="387" t="s">
        <v>712</v>
      </c>
      <c r="BS1006" s="381" t="s">
        <v>51</v>
      </c>
      <c r="BT1006" s="388" t="s">
        <v>779</v>
      </c>
      <c r="BU1006" s="388" t="s">
        <v>707</v>
      </c>
      <c r="BV1006" s="388" t="s">
        <v>1581</v>
      </c>
      <c r="BW1006" s="389">
        <v>60220</v>
      </c>
      <c r="BX1006" s="389" t="s">
        <v>862</v>
      </c>
      <c r="BZ1006" s="475">
        <v>82</v>
      </c>
      <c r="CA1006" s="320" t="b">
        <f>EXACT(A1006,CH1006)</f>
        <v>1</v>
      </c>
      <c r="CB1006" s="318" t="b">
        <f>EXACT(D1006,CF1006)</f>
        <v>1</v>
      </c>
      <c r="CC1006" s="318" t="b">
        <f>EXACT(E1006,CG1006)</f>
        <v>1</v>
      </c>
      <c r="CD1006" s="502">
        <f>+S1005-BC1005</f>
        <v>0</v>
      </c>
      <c r="CE1006" s="17" t="s">
        <v>672</v>
      </c>
      <c r="CF1006" s="51" t="s">
        <v>203</v>
      </c>
      <c r="CG1006" s="51" t="s">
        <v>204</v>
      </c>
      <c r="CH1006" s="312">
        <v>3600900652909</v>
      </c>
      <c r="CJ1006" s="51"/>
      <c r="CL1006" s="51"/>
      <c r="CM1006" s="273"/>
      <c r="CO1006" s="157"/>
    </row>
    <row r="1007" spans="1:93">
      <c r="A1007" s="452" t="s">
        <v>4979</v>
      </c>
      <c r="B1007" s="83" t="s">
        <v>709</v>
      </c>
      <c r="C1007" s="129" t="s">
        <v>686</v>
      </c>
      <c r="D1007" s="158" t="s">
        <v>2119</v>
      </c>
      <c r="E1007" s="158" t="s">
        <v>1218</v>
      </c>
      <c r="F1007" s="452" t="s">
        <v>4979</v>
      </c>
      <c r="G1007" s="59" t="s">
        <v>1580</v>
      </c>
      <c r="H1007" s="449" t="s">
        <v>2120</v>
      </c>
      <c r="I1007" s="234">
        <v>21295.79</v>
      </c>
      <c r="J1007" s="234">
        <v>0</v>
      </c>
      <c r="K1007" s="234">
        <v>30.38</v>
      </c>
      <c r="L1007" s="234">
        <v>0</v>
      </c>
      <c r="M1007" s="85">
        <v>851</v>
      </c>
      <c r="N1007" s="85">
        <v>0</v>
      </c>
      <c r="O1007" s="234">
        <v>0</v>
      </c>
      <c r="P1007" s="234">
        <v>0</v>
      </c>
      <c r="Q1007" s="234">
        <v>0</v>
      </c>
      <c r="R1007" s="234">
        <v>8528</v>
      </c>
      <c r="S1007" s="234">
        <v>13649.170000000002</v>
      </c>
      <c r="T1007" s="227" t="s">
        <v>1581</v>
      </c>
      <c r="U1007" s="496">
        <v>561</v>
      </c>
      <c r="V1007" s="129" t="s">
        <v>686</v>
      </c>
      <c r="W1007" s="158" t="s">
        <v>2119</v>
      </c>
      <c r="X1007" s="158" t="s">
        <v>1218</v>
      </c>
      <c r="Y1007" s="261">
        <v>3600900665504</v>
      </c>
      <c r="Z1007" s="228" t="s">
        <v>1581</v>
      </c>
      <c r="AA1007" s="266">
        <v>8528</v>
      </c>
      <c r="AB1007" s="66">
        <v>7665</v>
      </c>
      <c r="AC1007" s="65"/>
      <c r="AD1007" s="266">
        <v>863</v>
      </c>
      <c r="AE1007" s="266"/>
      <c r="AF1007" s="65"/>
      <c r="AG1007" s="65"/>
      <c r="AH1007" s="65"/>
      <c r="AI1007" s="65"/>
      <c r="AJ1007" s="65"/>
      <c r="AK1007" s="65"/>
      <c r="AL1007" s="65"/>
      <c r="AM1007" s="65"/>
      <c r="AN1007" s="65"/>
      <c r="AO1007" s="65"/>
      <c r="AP1007" s="65"/>
      <c r="AQ1007" s="65"/>
      <c r="AR1007" s="65"/>
      <c r="AS1007" s="65"/>
      <c r="AT1007" s="65"/>
      <c r="AU1007" s="65"/>
      <c r="AV1007" s="148"/>
      <c r="AW1007" s="65"/>
      <c r="AX1007" s="65">
        <v>0</v>
      </c>
      <c r="AY1007" s="65"/>
      <c r="AZ1007" s="65">
        <v>0</v>
      </c>
      <c r="BA1007" s="57">
        <v>0</v>
      </c>
      <c r="BB1007" s="65">
        <v>22177.170000000002</v>
      </c>
      <c r="BC1007" s="65">
        <v>13649.170000000002</v>
      </c>
      <c r="BD1007" s="252"/>
      <c r="BE1007" s="170">
        <v>562</v>
      </c>
      <c r="BF1007" s="282" t="s">
        <v>2963</v>
      </c>
      <c r="BG1007" s="158" t="s">
        <v>2119</v>
      </c>
      <c r="BH1007" s="158" t="s">
        <v>1218</v>
      </c>
      <c r="BI1007" s="171">
        <v>7665</v>
      </c>
      <c r="BJ1007" s="172">
        <v>7665</v>
      </c>
      <c r="BK1007" s="171">
        <v>0</v>
      </c>
      <c r="BL1007" s="158"/>
      <c r="BM1007" s="48"/>
      <c r="BN1007" s="67"/>
      <c r="BO1007" s="67"/>
      <c r="BP1007" s="48"/>
      <c r="BQ1007" s="368" t="s">
        <v>1095</v>
      </c>
      <c r="BR1007" s="380" t="s">
        <v>709</v>
      </c>
      <c r="BS1007" s="381" t="s">
        <v>51</v>
      </c>
      <c r="BT1007" s="382" t="s">
        <v>719</v>
      </c>
      <c r="BU1007" s="383" t="s">
        <v>719</v>
      </c>
      <c r="BV1007" s="384" t="s">
        <v>1581</v>
      </c>
      <c r="BW1007" s="384">
        <v>60140</v>
      </c>
      <c r="BX1007" s="385" t="s">
        <v>1096</v>
      </c>
      <c r="BY1007" s="69"/>
      <c r="BZ1007" s="495">
        <v>1165</v>
      </c>
      <c r="CA1007" s="320" t="b">
        <f>EXACT(A1007,CH1007)</f>
        <v>1</v>
      </c>
      <c r="CB1007" s="318" t="b">
        <f>EXACT(D1007,CF1007)</f>
        <v>1</v>
      </c>
      <c r="CC1007" s="318" t="b">
        <f>EXACT(E1007,CG1007)</f>
        <v>1</v>
      </c>
      <c r="CD1007" s="502">
        <f>+S1006-BC1006</f>
        <v>0</v>
      </c>
      <c r="CE1007" s="344" t="s">
        <v>686</v>
      </c>
      <c r="CF1007" s="332" t="s">
        <v>2119</v>
      </c>
      <c r="CG1007" s="356" t="s">
        <v>1218</v>
      </c>
      <c r="CH1007" s="357">
        <v>3600900665504</v>
      </c>
      <c r="CI1007" s="364"/>
      <c r="CJ1007" s="344"/>
      <c r="CK1007" s="343"/>
      <c r="CL1007" s="344"/>
      <c r="CM1007" s="345"/>
      <c r="CN1007" s="344"/>
      <c r="CO1007" s="364"/>
    </row>
    <row r="1008" spans="1:93">
      <c r="A1008" s="451" t="s">
        <v>5529</v>
      </c>
      <c r="B1008" s="83" t="s">
        <v>709</v>
      </c>
      <c r="C1008" s="129" t="s">
        <v>672</v>
      </c>
      <c r="D1008" s="158" t="s">
        <v>5527</v>
      </c>
      <c r="E1008" s="92" t="s">
        <v>5528</v>
      </c>
      <c r="F1008" s="451" t="s">
        <v>5529</v>
      </c>
      <c r="G1008" s="59" t="s">
        <v>1580</v>
      </c>
      <c r="H1008" s="449" t="s">
        <v>5530</v>
      </c>
      <c r="I1008" s="234">
        <v>13635</v>
      </c>
      <c r="J1008" s="234">
        <v>0</v>
      </c>
      <c r="K1008" s="234">
        <v>0</v>
      </c>
      <c r="L1008" s="234">
        <v>0</v>
      </c>
      <c r="M1008" s="85">
        <v>0</v>
      </c>
      <c r="N1008" s="85">
        <v>0</v>
      </c>
      <c r="O1008" s="234">
        <v>0</v>
      </c>
      <c r="P1008" s="234">
        <v>0</v>
      </c>
      <c r="Q1008" s="234">
        <v>0</v>
      </c>
      <c r="R1008" s="234">
        <v>10787</v>
      </c>
      <c r="S1008" s="234">
        <v>2848</v>
      </c>
      <c r="T1008" s="227" t="s">
        <v>1581</v>
      </c>
      <c r="U1008" s="496">
        <v>1445</v>
      </c>
      <c r="V1008" s="129" t="s">
        <v>672</v>
      </c>
      <c r="W1008" s="158" t="s">
        <v>5527</v>
      </c>
      <c r="X1008" s="92" t="s">
        <v>5528</v>
      </c>
      <c r="Y1008" s="262">
        <v>3600900667655</v>
      </c>
      <c r="Z1008" s="228" t="s">
        <v>1581</v>
      </c>
      <c r="AA1008" s="54">
        <v>10787</v>
      </c>
      <c r="AB1008" s="55">
        <v>1000</v>
      </c>
      <c r="AC1008" s="56">
        <v>8500</v>
      </c>
      <c r="AD1008" s="175">
        <v>863</v>
      </c>
      <c r="AE1008" s="175">
        <v>424</v>
      </c>
      <c r="AF1008" s="55"/>
      <c r="AG1008" s="55"/>
      <c r="AH1008" s="55"/>
      <c r="AI1008" s="55"/>
      <c r="AJ1008" s="55"/>
      <c r="AK1008" s="55"/>
      <c r="AL1008" s="55"/>
      <c r="AM1008" s="57"/>
      <c r="AN1008" s="57"/>
      <c r="AO1008" s="57"/>
      <c r="AP1008" s="57"/>
      <c r="AQ1008" s="58"/>
      <c r="AR1008" s="57"/>
      <c r="AS1008" s="57"/>
      <c r="AT1008" s="57"/>
      <c r="AU1008" s="57"/>
      <c r="AV1008" s="147"/>
      <c r="AW1008" s="57"/>
      <c r="AX1008" s="57">
        <v>0</v>
      </c>
      <c r="AY1008" s="58"/>
      <c r="AZ1008" s="58">
        <v>0</v>
      </c>
      <c r="BA1008" s="74">
        <v>0</v>
      </c>
      <c r="BB1008" s="58">
        <v>13635</v>
      </c>
      <c r="BC1008" s="58">
        <v>2848</v>
      </c>
      <c r="BD1008" s="252"/>
      <c r="BE1008" s="170">
        <v>1448</v>
      </c>
      <c r="BF1008" s="101" t="s">
        <v>5652</v>
      </c>
      <c r="BG1008" s="158" t="s">
        <v>5527</v>
      </c>
      <c r="BH1008" s="92" t="s">
        <v>5528</v>
      </c>
      <c r="BI1008" s="58">
        <v>1000</v>
      </c>
      <c r="BJ1008" s="58">
        <v>1000</v>
      </c>
      <c r="BK1008" s="58">
        <v>0</v>
      </c>
      <c r="BL1008" s="158"/>
      <c r="BM1008" s="59"/>
      <c r="BN1008" s="60"/>
      <c r="BO1008" s="60"/>
      <c r="BP1008" s="59"/>
      <c r="BQ1008" s="369" t="s">
        <v>5886</v>
      </c>
      <c r="BR1008" s="380" t="s">
        <v>539</v>
      </c>
      <c r="BS1008" s="381"/>
      <c r="BT1008" s="382" t="s">
        <v>779</v>
      </c>
      <c r="BU1008" s="383" t="s">
        <v>707</v>
      </c>
      <c r="BV1008" s="383" t="s">
        <v>1581</v>
      </c>
      <c r="BW1008" s="383">
        <v>60220</v>
      </c>
      <c r="BX1008" s="385" t="s">
        <v>5887</v>
      </c>
      <c r="BZ1008" s="475">
        <v>1036</v>
      </c>
      <c r="CA1008" s="320" t="b">
        <f>EXACT(A1008,CH1008)</f>
        <v>1</v>
      </c>
      <c r="CB1008" s="318" t="b">
        <f>EXACT(D1008,CF1008)</f>
        <v>1</v>
      </c>
      <c r="CC1008" s="318" t="b">
        <f>EXACT(E1008,CG1008)</f>
        <v>1</v>
      </c>
      <c r="CD1008" s="502">
        <f>+S1008-BC1008</f>
        <v>0</v>
      </c>
      <c r="CE1008" s="17" t="s">
        <v>672</v>
      </c>
      <c r="CF1008" s="17" t="s">
        <v>5527</v>
      </c>
      <c r="CG1008" s="103" t="s">
        <v>5528</v>
      </c>
      <c r="CH1008" s="311">
        <v>3600900667655</v>
      </c>
      <c r="CL1008" s="51"/>
      <c r="CM1008" s="273"/>
      <c r="CO1008" s="157"/>
    </row>
    <row r="1009" spans="1:93">
      <c r="A1009" s="452" t="s">
        <v>4474</v>
      </c>
      <c r="B1009" s="83" t="s">
        <v>709</v>
      </c>
      <c r="C1009" s="129" t="s">
        <v>672</v>
      </c>
      <c r="D1009" s="158" t="s">
        <v>511</v>
      </c>
      <c r="E1009" s="92" t="s">
        <v>512</v>
      </c>
      <c r="F1009" s="452" t="s">
        <v>4474</v>
      </c>
      <c r="G1009" s="59" t="s">
        <v>1580</v>
      </c>
      <c r="H1009" s="449" t="s">
        <v>1972</v>
      </c>
      <c r="I1009" s="234">
        <v>26161.200000000001</v>
      </c>
      <c r="J1009" s="234">
        <v>0</v>
      </c>
      <c r="K1009" s="234">
        <v>113.25</v>
      </c>
      <c r="L1009" s="234">
        <v>0</v>
      </c>
      <c r="M1009" s="85">
        <v>1901</v>
      </c>
      <c r="N1009" s="85">
        <v>0</v>
      </c>
      <c r="O1009" s="234">
        <v>0</v>
      </c>
      <c r="P1009" s="234">
        <v>0</v>
      </c>
      <c r="Q1009" s="234">
        <v>0</v>
      </c>
      <c r="R1009" s="234">
        <v>12287</v>
      </c>
      <c r="S1009" s="234">
        <v>15888.45</v>
      </c>
      <c r="T1009" s="227" t="s">
        <v>1581</v>
      </c>
      <c r="U1009" s="496">
        <v>1177</v>
      </c>
      <c r="V1009" s="129" t="s">
        <v>672</v>
      </c>
      <c r="W1009" s="158" t="s">
        <v>511</v>
      </c>
      <c r="X1009" s="92" t="s">
        <v>512</v>
      </c>
      <c r="Y1009" s="262">
        <v>3600900679823</v>
      </c>
      <c r="Z1009" s="228" t="s">
        <v>1581</v>
      </c>
      <c r="AA1009" s="266">
        <v>12287</v>
      </c>
      <c r="AB1009" s="66">
        <v>11000</v>
      </c>
      <c r="AC1009" s="65"/>
      <c r="AD1009" s="266">
        <v>863</v>
      </c>
      <c r="AE1009" s="266">
        <v>424</v>
      </c>
      <c r="AF1009" s="65"/>
      <c r="AG1009" s="65"/>
      <c r="AH1009" s="65"/>
      <c r="AI1009" s="65"/>
      <c r="AJ1009" s="65"/>
      <c r="AK1009" s="65"/>
      <c r="AL1009" s="65"/>
      <c r="AM1009" s="65"/>
      <c r="AN1009" s="65"/>
      <c r="AO1009" s="65"/>
      <c r="AP1009" s="65"/>
      <c r="AQ1009" s="65"/>
      <c r="AR1009" s="65"/>
      <c r="AS1009" s="65"/>
      <c r="AT1009" s="65"/>
      <c r="AU1009" s="65"/>
      <c r="AV1009" s="148"/>
      <c r="AW1009" s="65"/>
      <c r="AX1009" s="65">
        <v>0</v>
      </c>
      <c r="AY1009" s="66"/>
      <c r="AZ1009" s="66">
        <v>0</v>
      </c>
      <c r="BA1009" s="74">
        <v>0</v>
      </c>
      <c r="BB1009" s="66">
        <v>28175.45</v>
      </c>
      <c r="BC1009" s="66">
        <v>15888.45</v>
      </c>
      <c r="BD1009" s="252"/>
      <c r="BE1009" s="170">
        <v>1179</v>
      </c>
      <c r="BF1009" s="101" t="s">
        <v>2359</v>
      </c>
      <c r="BG1009" s="158" t="s">
        <v>511</v>
      </c>
      <c r="BH1009" s="92" t="s">
        <v>512</v>
      </c>
      <c r="BI1009" s="169">
        <v>11000</v>
      </c>
      <c r="BJ1009" s="124">
        <v>11000</v>
      </c>
      <c r="BK1009" s="124">
        <v>0</v>
      </c>
      <c r="BL1009" s="158"/>
      <c r="BM1009" s="48"/>
      <c r="BN1009" s="67"/>
      <c r="BO1009" s="67"/>
      <c r="BP1009" s="59"/>
      <c r="BQ1009" s="370">
        <v>55</v>
      </c>
      <c r="BR1009" s="387" t="s">
        <v>730</v>
      </c>
      <c r="BS1009" s="381" t="s">
        <v>709</v>
      </c>
      <c r="BT1009" s="388" t="s">
        <v>779</v>
      </c>
      <c r="BU1009" s="388" t="s">
        <v>707</v>
      </c>
      <c r="BV1009" s="388" t="s">
        <v>1581</v>
      </c>
      <c r="BW1009" s="389">
        <v>60220</v>
      </c>
      <c r="BX1009" s="389" t="s">
        <v>1489</v>
      </c>
      <c r="BZ1009" s="475">
        <v>562</v>
      </c>
      <c r="CA1009" s="320" t="b">
        <f>EXACT(A1009,CH1009)</f>
        <v>1</v>
      </c>
      <c r="CB1009" s="318" t="b">
        <f>EXACT(D1009,CF1009)</f>
        <v>1</v>
      </c>
      <c r="CC1009" s="318" t="b">
        <f>EXACT(E1009,CG1009)</f>
        <v>1</v>
      </c>
      <c r="CD1009" s="502">
        <f>+S1008-BC1008</f>
        <v>0</v>
      </c>
      <c r="CE1009" s="17" t="s">
        <v>672</v>
      </c>
      <c r="CF1009" s="17" t="s">
        <v>511</v>
      </c>
      <c r="CG1009" s="103" t="s">
        <v>512</v>
      </c>
      <c r="CH1009" s="275">
        <v>3600900679823</v>
      </c>
    </row>
    <row r="1010" spans="1:93">
      <c r="A1010" s="452" t="s">
        <v>4936</v>
      </c>
      <c r="B1010" s="83" t="s">
        <v>709</v>
      </c>
      <c r="C1010" s="129" t="s">
        <v>672</v>
      </c>
      <c r="D1010" s="158" t="s">
        <v>249</v>
      </c>
      <c r="E1010" s="92" t="s">
        <v>250</v>
      </c>
      <c r="F1010" s="452" t="s">
        <v>4936</v>
      </c>
      <c r="G1010" s="59" t="s">
        <v>1580</v>
      </c>
      <c r="H1010" s="449" t="s">
        <v>1818</v>
      </c>
      <c r="I1010" s="234">
        <v>12074.25</v>
      </c>
      <c r="J1010" s="234">
        <v>0</v>
      </c>
      <c r="K1010" s="234">
        <v>85.95</v>
      </c>
      <c r="L1010" s="234">
        <v>0</v>
      </c>
      <c r="M1010" s="85">
        <v>2753</v>
      </c>
      <c r="N1010" s="85">
        <v>0</v>
      </c>
      <c r="O1010" s="234">
        <v>0</v>
      </c>
      <c r="P1010" s="234">
        <v>0</v>
      </c>
      <c r="Q1010" s="234">
        <v>0</v>
      </c>
      <c r="R1010" s="234">
        <v>9659.92</v>
      </c>
      <c r="S1010" s="234">
        <v>5253.2800000000007</v>
      </c>
      <c r="T1010" s="227" t="s">
        <v>1581</v>
      </c>
      <c r="U1010" s="496">
        <v>495</v>
      </c>
      <c r="V1010" s="129" t="s">
        <v>672</v>
      </c>
      <c r="W1010" s="158" t="s">
        <v>249</v>
      </c>
      <c r="X1010" s="92" t="s">
        <v>250</v>
      </c>
      <c r="Y1010" s="263">
        <v>3600900686102</v>
      </c>
      <c r="Z1010" s="228" t="s">
        <v>1581</v>
      </c>
      <c r="AA1010" s="266">
        <v>9659.92</v>
      </c>
      <c r="AB1010" s="65">
        <v>8796.92</v>
      </c>
      <c r="AC1010" s="65"/>
      <c r="AD1010" s="65">
        <v>863</v>
      </c>
      <c r="AE1010" s="65"/>
      <c r="AF1010" s="65"/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65"/>
      <c r="AQ1010" s="65"/>
      <c r="AR1010" s="65"/>
      <c r="AS1010" s="65"/>
      <c r="AT1010" s="65"/>
      <c r="AU1010" s="65"/>
      <c r="AV1010" s="148"/>
      <c r="AW1010" s="65"/>
      <c r="AX1010" s="65">
        <v>0</v>
      </c>
      <c r="AY1010" s="65"/>
      <c r="AZ1010" s="65">
        <v>0</v>
      </c>
      <c r="BA1010" s="57">
        <v>0</v>
      </c>
      <c r="BB1010" s="65">
        <v>14913.2</v>
      </c>
      <c r="BC1010" s="65">
        <v>5253.2800000000007</v>
      </c>
      <c r="BD1010" s="252"/>
      <c r="BE1010" s="170">
        <v>496</v>
      </c>
      <c r="BF1010" s="163" t="s">
        <v>2198</v>
      </c>
      <c r="BG1010" s="158" t="s">
        <v>249</v>
      </c>
      <c r="BH1010" s="92" t="s">
        <v>250</v>
      </c>
      <c r="BI1010" s="171">
        <v>8796.92</v>
      </c>
      <c r="BJ1010" s="172">
        <v>8796.92</v>
      </c>
      <c r="BK1010" s="171">
        <v>0</v>
      </c>
      <c r="BL1010" s="86"/>
      <c r="BM1010" s="48"/>
      <c r="BN1010" s="67"/>
      <c r="BO1010" s="67"/>
      <c r="BP1010" s="59"/>
      <c r="BQ1010" s="370" t="s">
        <v>804</v>
      </c>
      <c r="BR1010" s="387" t="s">
        <v>718</v>
      </c>
      <c r="BS1010" s="398" t="s">
        <v>51</v>
      </c>
      <c r="BT1010" s="388" t="s">
        <v>251</v>
      </c>
      <c r="BU1010" s="388" t="s">
        <v>251</v>
      </c>
      <c r="BV1010" s="388" t="s">
        <v>252</v>
      </c>
      <c r="BW1010" s="389">
        <v>45000</v>
      </c>
      <c r="BX1010" s="389" t="s">
        <v>367</v>
      </c>
      <c r="BZ1010" s="475">
        <v>1446</v>
      </c>
      <c r="CA1010" s="320" t="b">
        <f>EXACT(A1010,CH1010)</f>
        <v>1</v>
      </c>
      <c r="CB1010" s="318" t="b">
        <f>EXACT(D1010,CF1010)</f>
        <v>1</v>
      </c>
      <c r="CC1010" s="318" t="b">
        <f>EXACT(E1010,CG1010)</f>
        <v>1</v>
      </c>
      <c r="CD1010" s="502">
        <f>+S1009-BC1009</f>
        <v>0</v>
      </c>
      <c r="CE1010" s="17" t="s">
        <v>672</v>
      </c>
      <c r="CF1010" s="17" t="s">
        <v>249</v>
      </c>
      <c r="CG1010" s="103" t="s">
        <v>250</v>
      </c>
      <c r="CH1010" s="275">
        <v>3600900686102</v>
      </c>
      <c r="CL1010" s="51"/>
      <c r="CM1010" s="273"/>
      <c r="CO1010" s="157"/>
    </row>
    <row r="1011" spans="1:93">
      <c r="A1011" s="511" t="s">
        <v>8993</v>
      </c>
      <c r="B1011" s="83"/>
      <c r="C1011" s="237" t="s">
        <v>672</v>
      </c>
      <c r="D1011" s="86" t="s">
        <v>8992</v>
      </c>
      <c r="E1011" s="92" t="s">
        <v>2055</v>
      </c>
      <c r="F1011" s="514" t="s">
        <v>8993</v>
      </c>
      <c r="G1011" s="59" t="s">
        <v>1580</v>
      </c>
      <c r="H1011" s="283">
        <v>6081344371</v>
      </c>
      <c r="I1011" s="244">
        <v>38652.6</v>
      </c>
      <c r="J1011" s="310">
        <v>0</v>
      </c>
      <c r="K1011" s="81">
        <v>0</v>
      </c>
      <c r="L1011" s="81">
        <v>0</v>
      </c>
      <c r="M1011" s="85">
        <v>0</v>
      </c>
      <c r="N1011" s="81">
        <v>0</v>
      </c>
      <c r="O1011" s="81">
        <v>0</v>
      </c>
      <c r="P1011" s="85">
        <v>656.92</v>
      </c>
      <c r="Q1011" s="81">
        <v>0</v>
      </c>
      <c r="R1011" s="85">
        <v>24287</v>
      </c>
      <c r="S1011" s="81">
        <v>10771.25</v>
      </c>
      <c r="T1011" s="227" t="s">
        <v>1581</v>
      </c>
      <c r="U1011" s="496">
        <v>1371</v>
      </c>
      <c r="V1011" s="516" t="s">
        <v>672</v>
      </c>
      <c r="W1011" s="86" t="s">
        <v>8992</v>
      </c>
      <c r="X1011" s="86" t="s">
        <v>2055</v>
      </c>
      <c r="Y1011" s="261" t="s">
        <v>8993</v>
      </c>
      <c r="Z1011" s="228" t="s">
        <v>1581</v>
      </c>
      <c r="AA1011" s="266">
        <v>27881.35</v>
      </c>
      <c r="AB1011" s="65">
        <v>23000</v>
      </c>
      <c r="AC1011" s="65"/>
      <c r="AD1011" s="65">
        <v>863</v>
      </c>
      <c r="AE1011" s="65">
        <v>424</v>
      </c>
      <c r="AF1011" s="65"/>
      <c r="AG1011" s="65"/>
      <c r="AH1011" s="65"/>
      <c r="AI1011" s="65"/>
      <c r="AJ1011" s="65"/>
      <c r="AK1011" s="65"/>
      <c r="AL1011" s="65"/>
      <c r="AM1011" s="65"/>
      <c r="AN1011" s="65"/>
      <c r="AO1011" s="65"/>
      <c r="AP1011" s="65"/>
      <c r="AQ1011" s="65"/>
      <c r="AR1011" s="65"/>
      <c r="AS1011" s="65"/>
      <c r="AT1011" s="65">
        <v>0</v>
      </c>
      <c r="AU1011" s="65"/>
      <c r="AV1011" s="148"/>
      <c r="AW1011" s="65"/>
      <c r="AX1011" s="65">
        <v>2937.43</v>
      </c>
      <c r="AY1011" s="65"/>
      <c r="AZ1011" s="65">
        <v>656.92</v>
      </c>
      <c r="BA1011" s="57">
        <v>0</v>
      </c>
      <c r="BB1011" s="65">
        <v>38652.6</v>
      </c>
      <c r="BC1011" s="65">
        <v>10771.25</v>
      </c>
      <c r="BD1011" s="260"/>
      <c r="BE1011" s="170">
        <v>1374</v>
      </c>
      <c r="BF1011" s="163" t="s">
        <v>9122</v>
      </c>
      <c r="BG1011" s="1" t="s">
        <v>8992</v>
      </c>
      <c r="BH1011" s="86" t="s">
        <v>2055</v>
      </c>
      <c r="BI1011" s="171">
        <v>38620</v>
      </c>
      <c r="BJ1011" s="172">
        <v>23000</v>
      </c>
      <c r="BK1011" s="171">
        <v>15620</v>
      </c>
      <c r="BL1011" s="86"/>
      <c r="BM1011" s="48"/>
      <c r="BN1011" s="67"/>
      <c r="BO1011" s="67"/>
      <c r="BP1011" s="48"/>
      <c r="BQ1011" s="435" t="s">
        <v>9188</v>
      </c>
      <c r="BR1011" s="382" t="s">
        <v>698</v>
      </c>
      <c r="BS1011" s="395"/>
      <c r="BT1011" s="382" t="s">
        <v>805</v>
      </c>
      <c r="BU1011" s="382" t="s">
        <v>702</v>
      </c>
      <c r="BV1011" s="386" t="s">
        <v>1581</v>
      </c>
      <c r="BW1011" s="386" t="s">
        <v>703</v>
      </c>
      <c r="BX1011" s="382" t="s">
        <v>9189</v>
      </c>
      <c r="BZ1011" s="495">
        <v>1177</v>
      </c>
      <c r="CA1011" s="320" t="b">
        <f>EXACT(A1011,CH1011)</f>
        <v>1</v>
      </c>
      <c r="CB1011" s="318" t="b">
        <f>EXACT(D1011,CF1011)</f>
        <v>1</v>
      </c>
      <c r="CC1011" s="318" t="b">
        <f>EXACT(E1011,CG1011)</f>
        <v>1</v>
      </c>
      <c r="CD1011" s="502">
        <f>+S1010-BC1010</f>
        <v>0</v>
      </c>
      <c r="CE1011" s="17" t="s">
        <v>672</v>
      </c>
      <c r="CF1011" s="157" t="s">
        <v>8992</v>
      </c>
      <c r="CG1011" s="103" t="s">
        <v>2055</v>
      </c>
      <c r="CH1011" s="275" t="s">
        <v>8993</v>
      </c>
      <c r="CM1011" s="273"/>
      <c r="CO1011" s="332"/>
    </row>
    <row r="1012" spans="1:93">
      <c r="A1012" s="452" t="s">
        <v>4490</v>
      </c>
      <c r="B1012" s="83" t="s">
        <v>709</v>
      </c>
      <c r="C1012" s="129" t="s">
        <v>672</v>
      </c>
      <c r="D1012" s="158" t="s">
        <v>1257</v>
      </c>
      <c r="E1012" s="92" t="s">
        <v>1258</v>
      </c>
      <c r="F1012" s="452" t="s">
        <v>4490</v>
      </c>
      <c r="G1012" s="59" t="s">
        <v>1580</v>
      </c>
      <c r="H1012" s="449" t="s">
        <v>1063</v>
      </c>
      <c r="I1012" s="234">
        <v>8571.7199999999993</v>
      </c>
      <c r="J1012" s="234">
        <v>0</v>
      </c>
      <c r="K1012" s="234">
        <v>32.18</v>
      </c>
      <c r="L1012" s="234">
        <v>0</v>
      </c>
      <c r="M1012" s="85">
        <v>1953</v>
      </c>
      <c r="N1012" s="85">
        <v>0</v>
      </c>
      <c r="O1012" s="234">
        <v>0</v>
      </c>
      <c r="P1012" s="234">
        <v>0</v>
      </c>
      <c r="Q1012" s="234">
        <v>0</v>
      </c>
      <c r="R1012" s="234">
        <v>1428</v>
      </c>
      <c r="S1012" s="234">
        <v>9128.9</v>
      </c>
      <c r="T1012" s="227" t="s">
        <v>1581</v>
      </c>
      <c r="U1012" s="496">
        <v>1149</v>
      </c>
      <c r="V1012" s="129" t="s">
        <v>672</v>
      </c>
      <c r="W1012" s="158" t="s">
        <v>1257</v>
      </c>
      <c r="X1012" s="92" t="s">
        <v>1258</v>
      </c>
      <c r="Y1012" s="262">
        <v>3601000031861</v>
      </c>
      <c r="Z1012" s="228" t="s">
        <v>1581</v>
      </c>
      <c r="AA1012" s="266">
        <v>1428</v>
      </c>
      <c r="AB1012" s="66">
        <v>565</v>
      </c>
      <c r="AC1012" s="65"/>
      <c r="AD1012" s="266">
        <v>863</v>
      </c>
      <c r="AE1012" s="266"/>
      <c r="AF1012" s="65"/>
      <c r="AG1012" s="65"/>
      <c r="AH1012" s="65"/>
      <c r="AI1012" s="65"/>
      <c r="AJ1012" s="65"/>
      <c r="AK1012" s="65"/>
      <c r="AL1012" s="65"/>
      <c r="AM1012" s="65"/>
      <c r="AN1012" s="65"/>
      <c r="AO1012" s="65"/>
      <c r="AP1012" s="65"/>
      <c r="AQ1012" s="65"/>
      <c r="AR1012" s="65"/>
      <c r="AS1012" s="65"/>
      <c r="AT1012" s="65"/>
      <c r="AU1012" s="65"/>
      <c r="AV1012" s="148"/>
      <c r="AW1012" s="65"/>
      <c r="AX1012" s="65">
        <v>0</v>
      </c>
      <c r="AY1012" s="65"/>
      <c r="AZ1012" s="65">
        <v>0</v>
      </c>
      <c r="BA1012" s="57">
        <v>0</v>
      </c>
      <c r="BB1012" s="65">
        <v>10556.9</v>
      </c>
      <c r="BC1012" s="65">
        <v>9128.9</v>
      </c>
      <c r="BD1012" s="252"/>
      <c r="BE1012" s="170">
        <v>1150</v>
      </c>
      <c r="BF1012" s="282" t="s">
        <v>2348</v>
      </c>
      <c r="BG1012" s="158" t="s">
        <v>1257</v>
      </c>
      <c r="BH1012" s="92" t="s">
        <v>1258</v>
      </c>
      <c r="BI1012" s="171">
        <v>565</v>
      </c>
      <c r="BJ1012" s="172">
        <v>565</v>
      </c>
      <c r="BK1012" s="171">
        <v>0</v>
      </c>
      <c r="BL1012" s="158"/>
      <c r="BM1012" s="48"/>
      <c r="BN1012" s="67"/>
      <c r="BO1012" s="67"/>
      <c r="BP1012" s="48"/>
      <c r="BQ1012" s="368" t="s">
        <v>788</v>
      </c>
      <c r="BR1012" s="380" t="s">
        <v>698</v>
      </c>
      <c r="BS1012" s="381" t="s">
        <v>51</v>
      </c>
      <c r="BT1012" s="383" t="s">
        <v>1259</v>
      </c>
      <c r="BU1012" s="383" t="s">
        <v>1259</v>
      </c>
      <c r="BV1012" s="384" t="s">
        <v>1581</v>
      </c>
      <c r="BW1012" s="384">
        <v>60130</v>
      </c>
      <c r="BX1012" s="385"/>
      <c r="BY1012" s="76"/>
      <c r="BZ1012" s="475">
        <v>496</v>
      </c>
      <c r="CA1012" s="320" t="b">
        <f>EXACT(A1012,CH1012)</f>
        <v>1</v>
      </c>
      <c r="CB1012" s="318" t="b">
        <f>EXACT(D1012,CF1012)</f>
        <v>1</v>
      </c>
      <c r="CC1012" s="318" t="b">
        <f>EXACT(E1012,CG1012)</f>
        <v>1</v>
      </c>
      <c r="CD1012" s="502">
        <f>+S1011-BC1011</f>
        <v>0</v>
      </c>
      <c r="CE1012" s="17" t="s">
        <v>672</v>
      </c>
      <c r="CF1012" s="157" t="s">
        <v>1257</v>
      </c>
      <c r="CG1012" s="103" t="s">
        <v>1258</v>
      </c>
      <c r="CH1012" s="275">
        <v>3601000031861</v>
      </c>
      <c r="CI1012" s="51"/>
      <c r="CJ1012" s="51"/>
      <c r="CM1012" s="273"/>
      <c r="CO1012" s="157"/>
    </row>
    <row r="1013" spans="1:93">
      <c r="A1013" s="452" t="s">
        <v>4921</v>
      </c>
      <c r="B1013" s="83" t="s">
        <v>709</v>
      </c>
      <c r="C1013" s="237" t="s">
        <v>686</v>
      </c>
      <c r="D1013" s="86" t="s">
        <v>230</v>
      </c>
      <c r="E1013" s="92" t="s">
        <v>599</v>
      </c>
      <c r="F1013" s="452" t="s">
        <v>4921</v>
      </c>
      <c r="G1013" s="59" t="s">
        <v>1580</v>
      </c>
      <c r="H1013" s="449" t="s">
        <v>3964</v>
      </c>
      <c r="I1013" s="244">
        <v>46917</v>
      </c>
      <c r="J1013" s="310">
        <v>0</v>
      </c>
      <c r="K1013" s="81">
        <v>35.78</v>
      </c>
      <c r="L1013" s="81">
        <v>0</v>
      </c>
      <c r="M1013" s="85">
        <v>0</v>
      </c>
      <c r="N1013" s="81">
        <v>0</v>
      </c>
      <c r="O1013" s="81">
        <v>0</v>
      </c>
      <c r="P1013" s="85">
        <v>1236.94</v>
      </c>
      <c r="Q1013" s="81">
        <v>0</v>
      </c>
      <c r="R1013" s="85">
        <v>21287</v>
      </c>
      <c r="S1013" s="81">
        <v>24428.84</v>
      </c>
      <c r="T1013" s="227" t="s">
        <v>1581</v>
      </c>
      <c r="U1013" s="496">
        <v>468</v>
      </c>
      <c r="V1013" s="237" t="s">
        <v>686</v>
      </c>
      <c r="W1013" s="86" t="s">
        <v>230</v>
      </c>
      <c r="X1013" s="92" t="s">
        <v>599</v>
      </c>
      <c r="Y1013" s="262">
        <v>3601000050466</v>
      </c>
      <c r="Z1013" s="228" t="s">
        <v>1581</v>
      </c>
      <c r="AA1013" s="266">
        <v>22523.94</v>
      </c>
      <c r="AB1013" s="65">
        <v>20000</v>
      </c>
      <c r="AC1013" s="65"/>
      <c r="AD1013" s="65">
        <v>863</v>
      </c>
      <c r="AE1013" s="65">
        <v>424</v>
      </c>
      <c r="AF1013" s="65"/>
      <c r="AG1013" s="65"/>
      <c r="AH1013" s="65"/>
      <c r="AI1013" s="65"/>
      <c r="AJ1013" s="65"/>
      <c r="AK1013" s="65"/>
      <c r="AL1013" s="65"/>
      <c r="AM1013" s="65"/>
      <c r="AN1013" s="65"/>
      <c r="AO1013" s="65"/>
      <c r="AP1013" s="65"/>
      <c r="AQ1013" s="65"/>
      <c r="AR1013" s="65"/>
      <c r="AS1013" s="65"/>
      <c r="AT1013" s="65"/>
      <c r="AU1013" s="65"/>
      <c r="AV1013" s="148"/>
      <c r="AW1013" s="65"/>
      <c r="AX1013" s="65">
        <v>0</v>
      </c>
      <c r="AY1013" s="65"/>
      <c r="AZ1013" s="65">
        <v>1236.94</v>
      </c>
      <c r="BA1013" s="57">
        <v>0</v>
      </c>
      <c r="BB1013" s="65">
        <v>46952.78</v>
      </c>
      <c r="BC1013" s="65">
        <v>24428.84</v>
      </c>
      <c r="BD1013" s="252"/>
      <c r="BE1013" s="170">
        <v>469</v>
      </c>
      <c r="BF1013" s="163" t="s">
        <v>4059</v>
      </c>
      <c r="BG1013" s="158" t="s">
        <v>230</v>
      </c>
      <c r="BH1013" s="92" t="s">
        <v>599</v>
      </c>
      <c r="BI1013" s="65">
        <v>20000</v>
      </c>
      <c r="BJ1013" s="57">
        <v>20000</v>
      </c>
      <c r="BK1013" s="65">
        <v>0</v>
      </c>
      <c r="BL1013" s="86"/>
      <c r="BM1013" s="48"/>
      <c r="BN1013" s="67"/>
      <c r="BO1013" s="67"/>
      <c r="BP1013" s="48"/>
      <c r="BQ1013" s="368">
        <v>14</v>
      </c>
      <c r="BR1013" s="380" t="s">
        <v>51</v>
      </c>
      <c r="BS1013" s="381" t="s">
        <v>4229</v>
      </c>
      <c r="BT1013" s="382" t="s">
        <v>133</v>
      </c>
      <c r="BU1013" s="383" t="s">
        <v>133</v>
      </c>
      <c r="BV1013" s="384" t="s">
        <v>1581</v>
      </c>
      <c r="BW1013" s="384">
        <v>60140</v>
      </c>
      <c r="BX1013" s="385" t="s">
        <v>4230</v>
      </c>
      <c r="BZ1013" s="475">
        <v>1372</v>
      </c>
      <c r="CA1013" s="320" t="b">
        <f>EXACT(A1013,CH1013)</f>
        <v>1</v>
      </c>
      <c r="CB1013" s="318" t="b">
        <f>EXACT(D1013,CF1013)</f>
        <v>1</v>
      </c>
      <c r="CC1013" s="318" t="b">
        <f>EXACT(E1013,CG1013)</f>
        <v>1</v>
      </c>
      <c r="CD1013" s="502">
        <f>+S1012-BC1012</f>
        <v>0</v>
      </c>
      <c r="CE1013" s="17" t="s">
        <v>686</v>
      </c>
      <c r="CF1013" s="17" t="s">
        <v>230</v>
      </c>
      <c r="CG1013" s="103" t="s">
        <v>599</v>
      </c>
      <c r="CH1013" s="275">
        <v>3601000050466</v>
      </c>
    </row>
    <row r="1014" spans="1:93">
      <c r="A1014" s="452" t="s">
        <v>4526</v>
      </c>
      <c r="B1014" s="83" t="s">
        <v>709</v>
      </c>
      <c r="C1014" s="129" t="s">
        <v>672</v>
      </c>
      <c r="D1014" s="158" t="s">
        <v>3808</v>
      </c>
      <c r="E1014" s="92" t="s">
        <v>3809</v>
      </c>
      <c r="F1014" s="452" t="s">
        <v>4526</v>
      </c>
      <c r="G1014" s="59" t="s">
        <v>1580</v>
      </c>
      <c r="H1014" s="449" t="s">
        <v>3937</v>
      </c>
      <c r="I1014" s="234">
        <v>47665.8</v>
      </c>
      <c r="J1014" s="234">
        <v>0</v>
      </c>
      <c r="K1014" s="234">
        <v>33.979999999999997</v>
      </c>
      <c r="L1014" s="234">
        <v>0</v>
      </c>
      <c r="M1014" s="85">
        <v>0</v>
      </c>
      <c r="N1014" s="85">
        <v>0</v>
      </c>
      <c r="O1014" s="234">
        <v>0</v>
      </c>
      <c r="P1014" s="234">
        <v>1061.6400000000001</v>
      </c>
      <c r="Q1014" s="234">
        <v>0</v>
      </c>
      <c r="R1014" s="234">
        <v>25996.84</v>
      </c>
      <c r="S1014" s="234">
        <v>13641.30000000001</v>
      </c>
      <c r="T1014" s="227" t="s">
        <v>1581</v>
      </c>
      <c r="U1014" s="496">
        <v>177</v>
      </c>
      <c r="V1014" s="129" t="s">
        <v>672</v>
      </c>
      <c r="W1014" s="158" t="s">
        <v>3808</v>
      </c>
      <c r="X1014" s="92" t="s">
        <v>3809</v>
      </c>
      <c r="Y1014" s="261">
        <v>3601000057622</v>
      </c>
      <c r="Z1014" s="228" t="s">
        <v>1581</v>
      </c>
      <c r="AA1014" s="243">
        <v>34058.479999999996</v>
      </c>
      <c r="AB1014" s="141">
        <v>22209.84</v>
      </c>
      <c r="AC1014" s="234"/>
      <c r="AD1014" s="235">
        <v>863</v>
      </c>
      <c r="AE1014" s="235">
        <v>424</v>
      </c>
      <c r="AF1014" s="141"/>
      <c r="AG1014" s="141"/>
      <c r="AH1014" s="141"/>
      <c r="AI1014" s="141"/>
      <c r="AJ1014" s="141"/>
      <c r="AK1014" s="141"/>
      <c r="AL1014" s="141"/>
      <c r="AM1014" s="81"/>
      <c r="AN1014" s="81"/>
      <c r="AO1014" s="81">
        <v>2500</v>
      </c>
      <c r="AP1014" s="81"/>
      <c r="AQ1014" s="244"/>
      <c r="AR1014" s="244"/>
      <c r="AS1014" s="81"/>
      <c r="AT1014" s="81"/>
      <c r="AU1014" s="81"/>
      <c r="AV1014" s="245"/>
      <c r="AW1014" s="81"/>
      <c r="AX1014" s="81">
        <v>7000</v>
      </c>
      <c r="AY1014" s="244"/>
      <c r="AZ1014" s="244">
        <v>1061.6400000000001</v>
      </c>
      <c r="BA1014" s="176">
        <v>0</v>
      </c>
      <c r="BB1014" s="244">
        <v>47699.780000000006</v>
      </c>
      <c r="BC1014" s="244">
        <v>13641.30000000001</v>
      </c>
      <c r="BD1014" s="252"/>
      <c r="BE1014" s="170">
        <v>177</v>
      </c>
      <c r="BF1014" s="59" t="s">
        <v>4034</v>
      </c>
      <c r="BG1014" s="158" t="s">
        <v>3808</v>
      </c>
      <c r="BH1014" s="92" t="s">
        <v>3809</v>
      </c>
      <c r="BI1014" s="66">
        <v>22209.84</v>
      </c>
      <c r="BJ1014" s="58">
        <v>22209.84</v>
      </c>
      <c r="BK1014" s="58">
        <v>0</v>
      </c>
      <c r="BL1014" s="164"/>
      <c r="BM1014" s="48"/>
      <c r="BN1014" s="67"/>
      <c r="BO1014" s="67"/>
      <c r="BP1014" s="59"/>
      <c r="BQ1014" s="369">
        <v>134</v>
      </c>
      <c r="BR1014" s="380">
        <v>3</v>
      </c>
      <c r="BS1014" s="381" t="s">
        <v>709</v>
      </c>
      <c r="BT1014" s="382" t="s">
        <v>4135</v>
      </c>
      <c r="BU1014" s="383" t="s">
        <v>127</v>
      </c>
      <c r="BV1014" s="383" t="s">
        <v>128</v>
      </c>
      <c r="BW1014" s="383">
        <v>60220</v>
      </c>
      <c r="BX1014" s="385" t="s">
        <v>4136</v>
      </c>
      <c r="BZ1014" s="475">
        <v>1148</v>
      </c>
      <c r="CA1014" s="320" t="b">
        <f>EXACT(A1014,CH1014)</f>
        <v>1</v>
      </c>
      <c r="CB1014" s="318" t="b">
        <f>EXACT(D1014,CF1014)</f>
        <v>1</v>
      </c>
      <c r="CC1014" s="318" t="b">
        <f>EXACT(E1014,CG1014)</f>
        <v>1</v>
      </c>
      <c r="CD1014" s="502">
        <f>+S1014-BC1014</f>
        <v>0</v>
      </c>
      <c r="CE1014" s="17" t="s">
        <v>672</v>
      </c>
      <c r="CF1014" s="94" t="s">
        <v>3808</v>
      </c>
      <c r="CG1014" s="99" t="s">
        <v>3809</v>
      </c>
      <c r="CH1014" s="311">
        <v>3601000057622</v>
      </c>
      <c r="CJ1014" s="51"/>
      <c r="CM1014" s="273"/>
      <c r="CO1014" s="157"/>
    </row>
    <row r="1015" spans="1:93">
      <c r="A1015" s="451" t="s">
        <v>5329</v>
      </c>
      <c r="B1015" s="83" t="s">
        <v>709</v>
      </c>
      <c r="C1015" s="129" t="s">
        <v>672</v>
      </c>
      <c r="D1015" s="158" t="s">
        <v>5327</v>
      </c>
      <c r="E1015" s="92" t="s">
        <v>5328</v>
      </c>
      <c r="F1015" s="451" t="s">
        <v>5329</v>
      </c>
      <c r="G1015" s="59" t="s">
        <v>1580</v>
      </c>
      <c r="H1015" s="449" t="s">
        <v>5330</v>
      </c>
      <c r="I1015" s="234">
        <v>28084.46</v>
      </c>
      <c r="J1015" s="234">
        <v>0</v>
      </c>
      <c r="K1015" s="234">
        <v>0</v>
      </c>
      <c r="L1015" s="234">
        <v>0</v>
      </c>
      <c r="M1015" s="85">
        <v>0</v>
      </c>
      <c r="N1015" s="85">
        <v>0</v>
      </c>
      <c r="O1015" s="234">
        <v>0</v>
      </c>
      <c r="P1015" s="234">
        <v>0</v>
      </c>
      <c r="Q1015" s="234">
        <v>0</v>
      </c>
      <c r="R1015" s="234">
        <v>24187</v>
      </c>
      <c r="S1015" s="234">
        <v>3897.4599999999991</v>
      </c>
      <c r="T1015" s="227" t="s">
        <v>1581</v>
      </c>
      <c r="U1015" s="496">
        <v>638</v>
      </c>
      <c r="V1015" s="129" t="s">
        <v>672</v>
      </c>
      <c r="W1015" s="158" t="s">
        <v>5327</v>
      </c>
      <c r="X1015" s="92" t="s">
        <v>5328</v>
      </c>
      <c r="Y1015" s="262">
        <v>3601000065340</v>
      </c>
      <c r="Z1015" s="228" t="s">
        <v>1581</v>
      </c>
      <c r="AA1015" s="54">
        <v>24187</v>
      </c>
      <c r="AB1015" s="55">
        <v>22900</v>
      </c>
      <c r="AC1015" s="56"/>
      <c r="AD1015" s="175">
        <v>863</v>
      </c>
      <c r="AE1015" s="175">
        <v>424</v>
      </c>
      <c r="AF1015" s="55"/>
      <c r="AG1015" s="55"/>
      <c r="AH1015" s="55"/>
      <c r="AI1015" s="55"/>
      <c r="AJ1015" s="55"/>
      <c r="AK1015" s="55"/>
      <c r="AL1015" s="55"/>
      <c r="AM1015" s="57"/>
      <c r="AN1015" s="57"/>
      <c r="AO1015" s="57"/>
      <c r="AP1015" s="57"/>
      <c r="AQ1015" s="58"/>
      <c r="AR1015" s="58"/>
      <c r="AS1015" s="57"/>
      <c r="AT1015" s="57"/>
      <c r="AU1015" s="57"/>
      <c r="AV1015" s="147"/>
      <c r="AW1015" s="57"/>
      <c r="AX1015" s="57">
        <v>0</v>
      </c>
      <c r="AY1015" s="58"/>
      <c r="AZ1015" s="58">
        <v>0</v>
      </c>
      <c r="BA1015" s="74">
        <v>0</v>
      </c>
      <c r="BB1015" s="58">
        <v>28084.46</v>
      </c>
      <c r="BC1015" s="58">
        <v>3897.4599999999991</v>
      </c>
      <c r="BD1015" s="252"/>
      <c r="BE1015" s="170">
        <v>639</v>
      </c>
      <c r="BF1015" s="101" t="s">
        <v>5593</v>
      </c>
      <c r="BG1015" s="158" t="s">
        <v>5327</v>
      </c>
      <c r="BH1015" s="92" t="s">
        <v>5328</v>
      </c>
      <c r="BI1015" s="58">
        <v>22900</v>
      </c>
      <c r="BJ1015" s="58">
        <v>22900</v>
      </c>
      <c r="BK1015" s="124">
        <v>0</v>
      </c>
      <c r="BL1015" s="158"/>
      <c r="BM1015" s="59" t="s">
        <v>690</v>
      </c>
      <c r="BN1015" s="60"/>
      <c r="BO1015" s="60"/>
      <c r="BP1015" s="59"/>
      <c r="BQ1015" s="370" t="s">
        <v>5755</v>
      </c>
      <c r="BR1015" s="387" t="s">
        <v>709</v>
      </c>
      <c r="BS1015" s="381" t="s">
        <v>1431</v>
      </c>
      <c r="BT1015" s="388" t="s">
        <v>719</v>
      </c>
      <c r="BU1015" s="388" t="s">
        <v>719</v>
      </c>
      <c r="BV1015" s="388" t="s">
        <v>1581</v>
      </c>
      <c r="BW1015" s="389">
        <v>60140</v>
      </c>
      <c r="BX1015" s="389" t="s">
        <v>5756</v>
      </c>
      <c r="BY1015" s="23"/>
      <c r="BZ1015" s="495">
        <v>469</v>
      </c>
      <c r="CA1015" s="320" t="b">
        <f>EXACT(A1015,CH1015)</f>
        <v>1</v>
      </c>
      <c r="CB1015" s="318" t="b">
        <f>EXACT(D1015,CF1015)</f>
        <v>1</v>
      </c>
      <c r="CC1015" s="318" t="b">
        <f>EXACT(E1015,CG1015)</f>
        <v>1</v>
      </c>
      <c r="CD1015" s="502">
        <f>+S1014-BC1014</f>
        <v>0</v>
      </c>
      <c r="CE1015" s="51" t="s">
        <v>672</v>
      </c>
      <c r="CF1015" s="17" t="s">
        <v>5327</v>
      </c>
      <c r="CG1015" s="103" t="s">
        <v>5328</v>
      </c>
      <c r="CH1015" s="275">
        <v>3601000065340</v>
      </c>
      <c r="CI1015" s="157"/>
      <c r="CJ1015" s="51"/>
      <c r="CM1015" s="273"/>
      <c r="CO1015" s="157"/>
    </row>
    <row r="1016" spans="1:93">
      <c r="A1016" s="452" t="s">
        <v>4960</v>
      </c>
      <c r="B1016" s="83" t="s">
        <v>709</v>
      </c>
      <c r="C1016" s="158" t="s">
        <v>672</v>
      </c>
      <c r="D1016" s="158" t="s">
        <v>3847</v>
      </c>
      <c r="E1016" s="92" t="s">
        <v>3848</v>
      </c>
      <c r="F1016" s="452" t="s">
        <v>4960</v>
      </c>
      <c r="G1016" s="59" t="s">
        <v>1580</v>
      </c>
      <c r="H1016" s="449" t="s">
        <v>3966</v>
      </c>
      <c r="I1016" s="234">
        <v>52554.6</v>
      </c>
      <c r="J1016" s="234">
        <v>0</v>
      </c>
      <c r="K1016" s="234">
        <v>93.98</v>
      </c>
      <c r="L1016" s="234">
        <v>0</v>
      </c>
      <c r="M1016" s="85">
        <v>0</v>
      </c>
      <c r="N1016" s="85">
        <v>0</v>
      </c>
      <c r="O1016" s="234">
        <v>0</v>
      </c>
      <c r="P1016" s="234">
        <v>2056.52</v>
      </c>
      <c r="Q1016" s="234">
        <v>0</v>
      </c>
      <c r="R1016" s="234">
        <v>32942</v>
      </c>
      <c r="S1016" s="234">
        <v>17650.060000000005</v>
      </c>
      <c r="T1016" s="227" t="s">
        <v>1581</v>
      </c>
      <c r="U1016" s="496">
        <v>532</v>
      </c>
      <c r="V1016" s="158" t="s">
        <v>672</v>
      </c>
      <c r="W1016" s="158" t="s">
        <v>3847</v>
      </c>
      <c r="X1016" s="92" t="s">
        <v>3848</v>
      </c>
      <c r="Y1016" s="262">
        <v>3601000067881</v>
      </c>
      <c r="Z1016" s="228" t="s">
        <v>1581</v>
      </c>
      <c r="AA1016" s="54">
        <v>34998.519999999997</v>
      </c>
      <c r="AB1016" s="55">
        <v>31655</v>
      </c>
      <c r="AC1016" s="56"/>
      <c r="AD1016" s="175">
        <v>863</v>
      </c>
      <c r="AE1016" s="175">
        <v>424</v>
      </c>
      <c r="AF1016" s="55"/>
      <c r="AG1016" s="55"/>
      <c r="AH1016" s="55"/>
      <c r="AI1016" s="55"/>
      <c r="AJ1016" s="55"/>
      <c r="AK1016" s="55"/>
      <c r="AL1016" s="55"/>
      <c r="AM1016" s="57"/>
      <c r="AN1016" s="57"/>
      <c r="AO1016" s="57"/>
      <c r="AP1016" s="57"/>
      <c r="AQ1016" s="58"/>
      <c r="AR1016" s="58"/>
      <c r="AS1016" s="57"/>
      <c r="AT1016" s="57"/>
      <c r="AU1016" s="57"/>
      <c r="AV1016" s="147"/>
      <c r="AW1016" s="57"/>
      <c r="AX1016" s="57">
        <v>0</v>
      </c>
      <c r="AY1016" s="58"/>
      <c r="AZ1016" s="58">
        <v>2056.52</v>
      </c>
      <c r="BA1016" s="74">
        <v>0</v>
      </c>
      <c r="BB1016" s="58">
        <v>52648.58</v>
      </c>
      <c r="BC1016" s="58">
        <v>17650.060000000005</v>
      </c>
      <c r="BD1016" s="252"/>
      <c r="BE1016" s="170">
        <v>533</v>
      </c>
      <c r="BF1016" s="101" t="s">
        <v>4061</v>
      </c>
      <c r="BG1016" s="158" t="s">
        <v>3847</v>
      </c>
      <c r="BH1016" s="92" t="s">
        <v>3848</v>
      </c>
      <c r="BI1016" s="58">
        <v>31655</v>
      </c>
      <c r="BJ1016" s="58">
        <v>31655</v>
      </c>
      <c r="BK1016" s="124">
        <v>0</v>
      </c>
      <c r="BL1016" s="158"/>
      <c r="BM1016" s="59"/>
      <c r="BN1016" s="60"/>
      <c r="BO1016" s="60"/>
      <c r="BP1016" s="59"/>
      <c r="BQ1016" s="370" t="s">
        <v>4156</v>
      </c>
      <c r="BR1016" s="387" t="s">
        <v>51</v>
      </c>
      <c r="BS1016" s="381" t="s">
        <v>4157</v>
      </c>
      <c r="BT1016" s="388" t="s">
        <v>4158</v>
      </c>
      <c r="BU1016" s="388" t="s">
        <v>4159</v>
      </c>
      <c r="BV1016" s="388" t="s">
        <v>128</v>
      </c>
      <c r="BW1016" s="389">
        <v>60130</v>
      </c>
      <c r="BX1016" s="385" t="s">
        <v>4160</v>
      </c>
      <c r="BY1016" s="76"/>
      <c r="BZ1016" s="495">
        <v>177</v>
      </c>
      <c r="CA1016" s="320" t="b">
        <f>EXACT(A1016,CH1016)</f>
        <v>1</v>
      </c>
      <c r="CB1016" s="318" t="b">
        <f>EXACT(D1016,CF1016)</f>
        <v>1</v>
      </c>
      <c r="CC1016" s="318" t="b">
        <f>EXACT(E1016,CG1016)</f>
        <v>1</v>
      </c>
      <c r="CD1016" s="502">
        <f>+S1015-BC1015</f>
        <v>0</v>
      </c>
      <c r="CE1016" s="17" t="s">
        <v>672</v>
      </c>
      <c r="CF1016" s="17" t="s">
        <v>3847</v>
      </c>
      <c r="CG1016" s="103" t="s">
        <v>3848</v>
      </c>
      <c r="CH1016" s="275">
        <v>3601000067881</v>
      </c>
      <c r="CM1016" s="273"/>
      <c r="CO1016" s="158"/>
    </row>
    <row r="1017" spans="1:93">
      <c r="A1017" s="452" t="s">
        <v>7844</v>
      </c>
      <c r="B1017" s="83" t="s">
        <v>709</v>
      </c>
      <c r="C1017" s="158" t="s">
        <v>672</v>
      </c>
      <c r="D1017" s="158" t="s">
        <v>2755</v>
      </c>
      <c r="E1017" s="92" t="s">
        <v>7736</v>
      </c>
      <c r="F1017" s="452" t="s">
        <v>7844</v>
      </c>
      <c r="G1017" s="59" t="s">
        <v>1580</v>
      </c>
      <c r="H1017" s="449" t="s">
        <v>7962</v>
      </c>
      <c r="I1017" s="234">
        <v>51968.800000000003</v>
      </c>
      <c r="J1017" s="234">
        <v>0</v>
      </c>
      <c r="K1017" s="234">
        <v>0</v>
      </c>
      <c r="L1017" s="234">
        <v>0</v>
      </c>
      <c r="M1017" s="85">
        <v>0</v>
      </c>
      <c r="N1017" s="85">
        <v>0</v>
      </c>
      <c r="O1017" s="234">
        <v>0</v>
      </c>
      <c r="P1017" s="234">
        <v>1433.04</v>
      </c>
      <c r="Q1017" s="234">
        <v>0</v>
      </c>
      <c r="R1017" s="234">
        <v>13884</v>
      </c>
      <c r="S1017" s="234">
        <v>36651.760000000002</v>
      </c>
      <c r="T1017" s="227" t="s">
        <v>1581</v>
      </c>
      <c r="U1017" s="496">
        <v>1078</v>
      </c>
      <c r="V1017" s="158" t="s">
        <v>672</v>
      </c>
      <c r="W1017" s="158" t="s">
        <v>2755</v>
      </c>
      <c r="X1017" s="92" t="s">
        <v>7736</v>
      </c>
      <c r="Y1017" s="262" t="s">
        <v>7844</v>
      </c>
      <c r="Z1017" s="228" t="s">
        <v>1581</v>
      </c>
      <c r="AA1017" s="54">
        <v>15317.04</v>
      </c>
      <c r="AB1017" s="55">
        <v>6110</v>
      </c>
      <c r="AC1017" s="56">
        <v>5000</v>
      </c>
      <c r="AD1017" s="175">
        <v>1726</v>
      </c>
      <c r="AE1017" s="175">
        <v>848</v>
      </c>
      <c r="AF1017" s="55"/>
      <c r="AG1017" s="55"/>
      <c r="AH1017" s="55">
        <v>200</v>
      </c>
      <c r="AI1017" s="55"/>
      <c r="AJ1017" s="55"/>
      <c r="AK1017" s="55"/>
      <c r="AL1017" s="55"/>
      <c r="AM1017" s="57"/>
      <c r="AN1017" s="57"/>
      <c r="AO1017" s="57"/>
      <c r="AP1017" s="57"/>
      <c r="AQ1017" s="58"/>
      <c r="AR1017" s="58"/>
      <c r="AS1017" s="57"/>
      <c r="AT1017" s="57"/>
      <c r="AU1017" s="57"/>
      <c r="AV1017" s="147"/>
      <c r="AW1017" s="57"/>
      <c r="AX1017" s="57">
        <v>0</v>
      </c>
      <c r="AY1017" s="58"/>
      <c r="AZ1017" s="58">
        <v>1433.04</v>
      </c>
      <c r="BA1017" s="74">
        <v>0</v>
      </c>
      <c r="BB1017" s="58">
        <v>51968.800000000003</v>
      </c>
      <c r="BC1017" s="58">
        <v>36651.760000000002</v>
      </c>
      <c r="BD1017" s="252"/>
      <c r="BE1017" s="170">
        <v>1079</v>
      </c>
      <c r="BF1017" s="101" t="s">
        <v>8357</v>
      </c>
      <c r="BG1017" s="86" t="s">
        <v>2755</v>
      </c>
      <c r="BH1017" s="92" t="s">
        <v>7736</v>
      </c>
      <c r="BI1017" s="58">
        <v>6110</v>
      </c>
      <c r="BJ1017" s="58">
        <v>6110</v>
      </c>
      <c r="BK1017" s="124">
        <v>0</v>
      </c>
      <c r="BL1017" s="158"/>
      <c r="BM1017" s="59"/>
      <c r="BN1017" s="60"/>
      <c r="BO1017" s="60"/>
      <c r="BP1017" s="48"/>
      <c r="BQ1017" s="368">
        <v>3</v>
      </c>
      <c r="BR1017" s="380">
        <v>14</v>
      </c>
      <c r="BS1017" s="381"/>
      <c r="BT1017" s="382" t="s">
        <v>797</v>
      </c>
      <c r="BU1017" s="383" t="s">
        <v>752</v>
      </c>
      <c r="BV1017" s="384" t="s">
        <v>1581</v>
      </c>
      <c r="BW1017" s="384">
        <v>60190</v>
      </c>
      <c r="BX1017" s="385"/>
      <c r="BY1017" s="76"/>
      <c r="BZ1017" s="495">
        <v>639</v>
      </c>
      <c r="CA1017" s="320" t="b">
        <f>EXACT(A1017,CH1017)</f>
        <v>1</v>
      </c>
      <c r="CB1017" s="318" t="b">
        <f>EXACT(D1017,CF1017)</f>
        <v>1</v>
      </c>
      <c r="CC1017" s="318" t="b">
        <f>EXACT(E1017,CG1017)</f>
        <v>1</v>
      </c>
      <c r="CD1017" s="502">
        <f>+S1016-BC1016</f>
        <v>0</v>
      </c>
      <c r="CE1017" s="17" t="s">
        <v>672</v>
      </c>
      <c r="CF1017" s="17" t="s">
        <v>2755</v>
      </c>
      <c r="CG1017" s="103" t="s">
        <v>7736</v>
      </c>
      <c r="CH1017" s="275" t="s">
        <v>7844</v>
      </c>
    </row>
    <row r="1018" spans="1:93">
      <c r="A1018" s="451" t="s">
        <v>5243</v>
      </c>
      <c r="B1018" s="83" t="s">
        <v>709</v>
      </c>
      <c r="C1018" s="158" t="s">
        <v>672</v>
      </c>
      <c r="D1018" s="158" t="s">
        <v>472</v>
      </c>
      <c r="E1018" s="92" t="s">
        <v>3878</v>
      </c>
      <c r="F1018" s="451" t="s">
        <v>5243</v>
      </c>
      <c r="G1018" s="59" t="s">
        <v>1580</v>
      </c>
      <c r="H1018" s="449" t="s">
        <v>5244</v>
      </c>
      <c r="I1018" s="234">
        <v>44850</v>
      </c>
      <c r="J1018" s="234">
        <v>0</v>
      </c>
      <c r="K1018" s="234">
        <v>9.5299999999999994</v>
      </c>
      <c r="L1018" s="234">
        <v>0</v>
      </c>
      <c r="M1018" s="85">
        <v>0</v>
      </c>
      <c r="N1018" s="85">
        <v>0</v>
      </c>
      <c r="O1018" s="234">
        <v>0</v>
      </c>
      <c r="P1018" s="234">
        <v>159.63999999999999</v>
      </c>
      <c r="Q1018" s="234">
        <v>0</v>
      </c>
      <c r="R1018" s="234">
        <v>16718</v>
      </c>
      <c r="S1018" s="234">
        <v>27981.89</v>
      </c>
      <c r="T1018" s="227" t="s">
        <v>1581</v>
      </c>
      <c r="U1018" s="496">
        <v>321</v>
      </c>
      <c r="V1018" s="158" t="s">
        <v>672</v>
      </c>
      <c r="W1018" s="158" t="s">
        <v>472</v>
      </c>
      <c r="X1018" s="92" t="s">
        <v>3878</v>
      </c>
      <c r="Y1018" s="262">
        <v>3601000115291</v>
      </c>
      <c r="Z1018" s="228" t="s">
        <v>1581</v>
      </c>
      <c r="AA1018" s="54">
        <v>16877.64</v>
      </c>
      <c r="AB1018" s="55">
        <v>15855</v>
      </c>
      <c r="AC1018" s="56"/>
      <c r="AD1018" s="175">
        <v>863</v>
      </c>
      <c r="AE1018" s="175"/>
      <c r="AF1018" s="55"/>
      <c r="AG1018" s="55"/>
      <c r="AH1018" s="55"/>
      <c r="AI1018" s="55"/>
      <c r="AJ1018" s="55"/>
      <c r="AK1018" s="55"/>
      <c r="AL1018" s="55"/>
      <c r="AM1018" s="57"/>
      <c r="AN1018" s="57"/>
      <c r="AO1018" s="57"/>
      <c r="AP1018" s="57"/>
      <c r="AQ1018" s="58"/>
      <c r="AR1018" s="58"/>
      <c r="AS1018" s="57"/>
      <c r="AT1018" s="57"/>
      <c r="AU1018" s="57"/>
      <c r="AV1018" s="147"/>
      <c r="AW1018" s="57"/>
      <c r="AX1018" s="57">
        <v>0</v>
      </c>
      <c r="AY1018" s="58"/>
      <c r="AZ1018" s="58">
        <v>159.63999999999999</v>
      </c>
      <c r="BA1018" s="74">
        <v>0</v>
      </c>
      <c r="BB1018" s="58">
        <v>44859.53</v>
      </c>
      <c r="BC1018" s="58">
        <v>27981.89</v>
      </c>
      <c r="BD1018" s="252"/>
      <c r="BE1018" s="170">
        <v>322</v>
      </c>
      <c r="BF1018" s="101" t="s">
        <v>5567</v>
      </c>
      <c r="BG1018" s="158" t="s">
        <v>472</v>
      </c>
      <c r="BH1018" s="92" t="s">
        <v>3878</v>
      </c>
      <c r="BI1018" s="58">
        <v>15855</v>
      </c>
      <c r="BJ1018" s="58">
        <v>15855</v>
      </c>
      <c r="BK1018" s="124">
        <v>0</v>
      </c>
      <c r="BL1018" s="158"/>
      <c r="BM1018" s="59"/>
      <c r="BN1018" s="60"/>
      <c r="BO1018" s="60"/>
      <c r="BP1018" s="59"/>
      <c r="BQ1018" s="369" t="s">
        <v>89</v>
      </c>
      <c r="BR1018" s="380" t="s">
        <v>698</v>
      </c>
      <c r="BS1018" s="381" t="s">
        <v>5703</v>
      </c>
      <c r="BT1018" s="383" t="s">
        <v>809</v>
      </c>
      <c r="BU1018" s="383" t="s">
        <v>752</v>
      </c>
      <c r="BV1018" s="383" t="s">
        <v>1581</v>
      </c>
      <c r="BW1018" s="383">
        <v>60190</v>
      </c>
      <c r="BX1018" s="385" t="s">
        <v>5704</v>
      </c>
      <c r="BY1018" s="23"/>
      <c r="BZ1018" s="495">
        <v>533</v>
      </c>
      <c r="CA1018" s="320" t="b">
        <f>EXACT(A1018,CH1018)</f>
        <v>1</v>
      </c>
      <c r="CB1018" s="318" t="b">
        <f>EXACT(D1018,CF1018)</f>
        <v>1</v>
      </c>
      <c r="CC1018" s="318" t="b">
        <f>EXACT(E1018,CG1018)</f>
        <v>1</v>
      </c>
      <c r="CD1018" s="502">
        <f>+S1017-BC1017</f>
        <v>0</v>
      </c>
      <c r="CE1018" s="51" t="s">
        <v>672</v>
      </c>
      <c r="CF1018" s="157" t="s">
        <v>472</v>
      </c>
      <c r="CG1018" s="103" t="s">
        <v>3878</v>
      </c>
      <c r="CH1018" s="275">
        <v>3601000115291</v>
      </c>
      <c r="CJ1018" s="51"/>
      <c r="CL1018" s="51"/>
      <c r="CM1018" s="273"/>
      <c r="CO1018" s="157"/>
    </row>
    <row r="1019" spans="1:93">
      <c r="A1019" s="511" t="s">
        <v>9065</v>
      </c>
      <c r="B1019" s="83"/>
      <c r="C1019" s="237" t="s">
        <v>686</v>
      </c>
      <c r="D1019" s="86" t="s">
        <v>9063</v>
      </c>
      <c r="E1019" s="92" t="s">
        <v>9064</v>
      </c>
      <c r="F1019" s="514" t="s">
        <v>9065</v>
      </c>
      <c r="G1019" s="59" t="s">
        <v>1580</v>
      </c>
      <c r="H1019" s="283">
        <v>9817107809</v>
      </c>
      <c r="I1019" s="244">
        <v>52512.800000000003</v>
      </c>
      <c r="J1019" s="310">
        <v>0</v>
      </c>
      <c r="K1019" s="81">
        <v>0</v>
      </c>
      <c r="L1019" s="81">
        <v>0</v>
      </c>
      <c r="M1019" s="85">
        <v>0</v>
      </c>
      <c r="N1019" s="81">
        <v>0</v>
      </c>
      <c r="O1019" s="81">
        <v>0</v>
      </c>
      <c r="P1019" s="85">
        <v>1971.94</v>
      </c>
      <c r="Q1019" s="81">
        <v>0</v>
      </c>
      <c r="R1019" s="85">
        <v>32169.58</v>
      </c>
      <c r="S1019" s="81">
        <v>18371.280000000006</v>
      </c>
      <c r="T1019" s="227" t="s">
        <v>1581</v>
      </c>
      <c r="U1019" s="496">
        <v>1404</v>
      </c>
      <c r="V1019" s="516" t="s">
        <v>686</v>
      </c>
      <c r="W1019" s="86" t="s">
        <v>9063</v>
      </c>
      <c r="X1019" s="86" t="s">
        <v>9064</v>
      </c>
      <c r="Y1019" s="261" t="s">
        <v>9065</v>
      </c>
      <c r="Z1019" s="228" t="s">
        <v>1581</v>
      </c>
      <c r="AA1019" s="266">
        <v>34141.520000000004</v>
      </c>
      <c r="AB1019" s="65">
        <v>30389.18</v>
      </c>
      <c r="AC1019" s="65"/>
      <c r="AD1019" s="65">
        <v>863</v>
      </c>
      <c r="AE1019" s="65">
        <v>424</v>
      </c>
      <c r="AF1019" s="65">
        <v>493.4</v>
      </c>
      <c r="AG1019" s="65"/>
      <c r="AH1019" s="65"/>
      <c r="AI1019" s="65"/>
      <c r="AJ1019" s="65"/>
      <c r="AK1019" s="65"/>
      <c r="AL1019" s="65"/>
      <c r="AM1019" s="65"/>
      <c r="AN1019" s="65"/>
      <c r="AO1019" s="65"/>
      <c r="AP1019" s="65"/>
      <c r="AQ1019" s="65"/>
      <c r="AR1019" s="65"/>
      <c r="AS1019" s="65"/>
      <c r="AT1019" s="65"/>
      <c r="AU1019" s="65"/>
      <c r="AV1019" s="148"/>
      <c r="AW1019" s="65"/>
      <c r="AX1019" s="65">
        <v>0</v>
      </c>
      <c r="AY1019" s="65"/>
      <c r="AZ1019" s="65">
        <v>1971.94</v>
      </c>
      <c r="BA1019" s="57">
        <v>0</v>
      </c>
      <c r="BB1019" s="65">
        <v>52512.800000000003</v>
      </c>
      <c r="BC1019" s="65">
        <v>18371.28</v>
      </c>
      <c r="BD1019" s="260"/>
      <c r="BE1019" s="170">
        <v>1407</v>
      </c>
      <c r="BF1019" s="163" t="s">
        <v>9154</v>
      </c>
      <c r="BG1019" s="1" t="s">
        <v>9063</v>
      </c>
      <c r="BH1019" s="86" t="s">
        <v>9064</v>
      </c>
      <c r="BI1019" s="65">
        <v>30389.18</v>
      </c>
      <c r="BJ1019" s="57">
        <v>30389.18</v>
      </c>
      <c r="BK1019" s="171">
        <v>0</v>
      </c>
      <c r="BL1019" s="86"/>
      <c r="BM1019" s="48"/>
      <c r="BN1019" s="67"/>
      <c r="BO1019" s="67"/>
      <c r="BP1019" s="48"/>
      <c r="BQ1019" s="435" t="s">
        <v>9244</v>
      </c>
      <c r="BR1019" s="382" t="s">
        <v>676</v>
      </c>
      <c r="BS1019" s="395"/>
      <c r="BT1019" s="383" t="s">
        <v>707</v>
      </c>
      <c r="BU1019" s="383" t="s">
        <v>707</v>
      </c>
      <c r="BV1019" s="383" t="s">
        <v>1581</v>
      </c>
      <c r="BW1019" s="383">
        <v>60220</v>
      </c>
      <c r="BX1019" s="382" t="s">
        <v>9245</v>
      </c>
      <c r="BY1019" s="61"/>
      <c r="BZ1019" s="495">
        <v>1077</v>
      </c>
      <c r="CA1019" s="320" t="b">
        <f>EXACT(A1019,CH1019)</f>
        <v>1</v>
      </c>
      <c r="CB1019" s="318" t="b">
        <f>EXACT(D1019,CF1019)</f>
        <v>1</v>
      </c>
      <c r="CC1019" s="318" t="b">
        <f>EXACT(E1019,CG1019)</f>
        <v>1</v>
      </c>
      <c r="CD1019" s="502">
        <f>+S1018-BC1018</f>
        <v>0</v>
      </c>
      <c r="CE1019" s="51" t="s">
        <v>686</v>
      </c>
      <c r="CF1019" s="17" t="s">
        <v>9063</v>
      </c>
      <c r="CG1019" s="103" t="s">
        <v>9064</v>
      </c>
      <c r="CH1019" s="275" t="s">
        <v>9065</v>
      </c>
      <c r="CJ1019" s="51"/>
      <c r="CM1019" s="273"/>
    </row>
    <row r="1020" spans="1:93">
      <c r="A1020" s="452" t="s">
        <v>7790</v>
      </c>
      <c r="B1020" s="83" t="s">
        <v>709</v>
      </c>
      <c r="C1020" s="129" t="s">
        <v>686</v>
      </c>
      <c r="D1020" s="158" t="s">
        <v>1403</v>
      </c>
      <c r="E1020" s="92" t="s">
        <v>7669</v>
      </c>
      <c r="F1020" s="452" t="s">
        <v>7790</v>
      </c>
      <c r="G1020" s="59" t="s">
        <v>1580</v>
      </c>
      <c r="H1020" s="449" t="s">
        <v>7904</v>
      </c>
      <c r="I1020" s="234">
        <v>35726.129999999997</v>
      </c>
      <c r="J1020" s="234">
        <v>0</v>
      </c>
      <c r="K1020" s="234">
        <v>0</v>
      </c>
      <c r="L1020" s="234">
        <v>0</v>
      </c>
      <c r="M1020" s="85">
        <v>0</v>
      </c>
      <c r="N1020" s="85">
        <v>0</v>
      </c>
      <c r="O1020" s="234">
        <v>0</v>
      </c>
      <c r="P1020" s="234">
        <v>0</v>
      </c>
      <c r="Q1020" s="234">
        <v>0</v>
      </c>
      <c r="R1020" s="234">
        <v>9067</v>
      </c>
      <c r="S1020" s="234">
        <v>26659.129999999997</v>
      </c>
      <c r="T1020" s="227" t="s">
        <v>1581</v>
      </c>
      <c r="U1020" s="496">
        <v>411</v>
      </c>
      <c r="V1020" s="129" t="s">
        <v>686</v>
      </c>
      <c r="W1020" s="158" t="s">
        <v>1403</v>
      </c>
      <c r="X1020" s="92" t="s">
        <v>7669</v>
      </c>
      <c r="Y1020" s="262" t="s">
        <v>7790</v>
      </c>
      <c r="Z1020" s="228" t="s">
        <v>1581</v>
      </c>
      <c r="AA1020" s="266">
        <v>9067</v>
      </c>
      <c r="AB1020" s="66">
        <v>3660</v>
      </c>
      <c r="AC1020" s="65"/>
      <c r="AD1020" s="266">
        <v>863</v>
      </c>
      <c r="AE1020" s="266">
        <v>424</v>
      </c>
      <c r="AF1020" s="65">
        <v>320</v>
      </c>
      <c r="AG1020" s="65"/>
      <c r="AH1020" s="65"/>
      <c r="AI1020" s="65"/>
      <c r="AJ1020" s="65"/>
      <c r="AK1020" s="65"/>
      <c r="AL1020" s="65"/>
      <c r="AM1020" s="65"/>
      <c r="AN1020" s="65"/>
      <c r="AO1020" s="65">
        <v>3800</v>
      </c>
      <c r="AP1020" s="65"/>
      <c r="AQ1020" s="65"/>
      <c r="AR1020" s="65"/>
      <c r="AS1020" s="65"/>
      <c r="AT1020" s="65"/>
      <c r="AU1020" s="65"/>
      <c r="AV1020" s="148"/>
      <c r="AW1020" s="65"/>
      <c r="AX1020" s="65">
        <v>0</v>
      </c>
      <c r="AY1020" s="66"/>
      <c r="AZ1020" s="66">
        <v>0</v>
      </c>
      <c r="BA1020" s="74">
        <v>0</v>
      </c>
      <c r="BB1020" s="66">
        <v>35726.129999999997</v>
      </c>
      <c r="BC1020" s="66">
        <v>26659.129999999997</v>
      </c>
      <c r="BD1020" s="252"/>
      <c r="BE1020" s="170">
        <v>412</v>
      </c>
      <c r="BF1020" s="101" t="s">
        <v>8301</v>
      </c>
      <c r="BG1020" s="158" t="s">
        <v>1403</v>
      </c>
      <c r="BH1020" s="92" t="s">
        <v>7669</v>
      </c>
      <c r="BI1020" s="169">
        <v>3660</v>
      </c>
      <c r="BJ1020" s="124">
        <v>3660</v>
      </c>
      <c r="BK1020" s="124">
        <v>0</v>
      </c>
      <c r="BL1020" s="158"/>
      <c r="BM1020" s="48"/>
      <c r="BN1020" s="67"/>
      <c r="BO1020" s="67"/>
      <c r="BP1020" s="59"/>
      <c r="BQ1020" s="369" t="s">
        <v>8005</v>
      </c>
      <c r="BR1020" s="380">
        <v>6</v>
      </c>
      <c r="BS1020" s="381" t="s">
        <v>51</v>
      </c>
      <c r="BT1020" s="383" t="s">
        <v>714</v>
      </c>
      <c r="BU1020" s="383" t="s">
        <v>127</v>
      </c>
      <c r="BV1020" s="383" t="s">
        <v>128</v>
      </c>
      <c r="BW1020" s="383">
        <v>60220</v>
      </c>
      <c r="BX1020" s="385" t="s">
        <v>8006</v>
      </c>
      <c r="BY1020" s="84"/>
      <c r="BZ1020" s="475">
        <v>322</v>
      </c>
      <c r="CA1020" s="320" t="b">
        <f>EXACT(A1020,CH1020)</f>
        <v>1</v>
      </c>
      <c r="CB1020" s="318" t="b">
        <f>EXACT(D1020,CF1020)</f>
        <v>1</v>
      </c>
      <c r="CC1020" s="318" t="b">
        <f>EXACT(E1020,CG1020)</f>
        <v>1</v>
      </c>
      <c r="CD1020" s="502">
        <f>+S1019-BC1019</f>
        <v>0</v>
      </c>
      <c r="CE1020" s="17" t="s">
        <v>686</v>
      </c>
      <c r="CF1020" s="51" t="s">
        <v>1403</v>
      </c>
      <c r="CG1020" s="51" t="s">
        <v>7669</v>
      </c>
      <c r="CH1020" s="312" t="s">
        <v>7790</v>
      </c>
      <c r="CI1020" s="51"/>
      <c r="CM1020" s="273"/>
      <c r="CO1020" s="158"/>
    </row>
    <row r="1021" spans="1:93">
      <c r="A1021" s="451" t="s">
        <v>5344</v>
      </c>
      <c r="B1021" s="83" t="s">
        <v>709</v>
      </c>
      <c r="C1021" s="129" t="s">
        <v>686</v>
      </c>
      <c r="D1021" s="158" t="s">
        <v>5342</v>
      </c>
      <c r="E1021" s="92" t="s">
        <v>5343</v>
      </c>
      <c r="F1021" s="451" t="s">
        <v>5344</v>
      </c>
      <c r="G1021" s="59" t="s">
        <v>1580</v>
      </c>
      <c r="H1021" s="449" t="s">
        <v>5345</v>
      </c>
      <c r="I1021" s="234">
        <v>32974.400000000001</v>
      </c>
      <c r="J1021" s="234">
        <v>0</v>
      </c>
      <c r="K1021" s="234">
        <v>0</v>
      </c>
      <c r="L1021" s="234">
        <v>0</v>
      </c>
      <c r="M1021" s="85">
        <v>0</v>
      </c>
      <c r="N1021" s="85">
        <v>0</v>
      </c>
      <c r="O1021" s="234">
        <v>0</v>
      </c>
      <c r="P1021" s="234">
        <v>107.05</v>
      </c>
      <c r="Q1021" s="234">
        <v>0</v>
      </c>
      <c r="R1021" s="234">
        <v>30603.9</v>
      </c>
      <c r="S1021" s="234">
        <v>2263.4500000000007</v>
      </c>
      <c r="T1021" s="227" t="s">
        <v>1581</v>
      </c>
      <c r="U1021" s="496">
        <v>685</v>
      </c>
      <c r="V1021" s="129" t="s">
        <v>686</v>
      </c>
      <c r="W1021" s="158" t="s">
        <v>5342</v>
      </c>
      <c r="X1021" s="92" t="s">
        <v>5343</v>
      </c>
      <c r="Y1021" s="262">
        <v>3601000279684</v>
      </c>
      <c r="Z1021" s="228" t="s">
        <v>1581</v>
      </c>
      <c r="AA1021" s="266">
        <v>30710.95</v>
      </c>
      <c r="AB1021" s="66">
        <v>24479.9</v>
      </c>
      <c r="AC1021" s="65"/>
      <c r="AD1021" s="266">
        <v>1726</v>
      </c>
      <c r="AE1021" s="266">
        <v>848</v>
      </c>
      <c r="AF1021" s="65"/>
      <c r="AG1021" s="65"/>
      <c r="AH1021" s="65"/>
      <c r="AI1021" s="65"/>
      <c r="AJ1021" s="65"/>
      <c r="AK1021" s="65"/>
      <c r="AL1021" s="65"/>
      <c r="AM1021" s="65"/>
      <c r="AN1021" s="65"/>
      <c r="AO1021" s="65"/>
      <c r="AP1021" s="65"/>
      <c r="AQ1021" s="65"/>
      <c r="AR1021" s="65"/>
      <c r="AS1021" s="65"/>
      <c r="AT1021" s="65">
        <v>3550</v>
      </c>
      <c r="AU1021" s="65"/>
      <c r="AV1021" s="148"/>
      <c r="AW1021" s="65"/>
      <c r="AX1021" s="65">
        <v>0</v>
      </c>
      <c r="AY1021" s="66"/>
      <c r="AZ1021" s="66">
        <v>107.05</v>
      </c>
      <c r="BA1021" s="74">
        <v>0</v>
      </c>
      <c r="BB1021" s="66">
        <v>32974.400000000001</v>
      </c>
      <c r="BC1021" s="66">
        <v>2263.4500000000007</v>
      </c>
      <c r="BD1021" s="252"/>
      <c r="BE1021" s="170">
        <v>686</v>
      </c>
      <c r="BF1021" s="101" t="s">
        <v>5598</v>
      </c>
      <c r="BG1021" s="158" t="s">
        <v>5342</v>
      </c>
      <c r="BH1021" s="92" t="s">
        <v>5343</v>
      </c>
      <c r="BI1021" s="169">
        <v>24479.9</v>
      </c>
      <c r="BJ1021" s="124">
        <v>24479.9</v>
      </c>
      <c r="BK1021" s="124">
        <v>0</v>
      </c>
      <c r="BL1021" s="158"/>
      <c r="BM1021" s="48" t="s">
        <v>677</v>
      </c>
      <c r="BN1021" s="67"/>
      <c r="BO1021" s="67"/>
      <c r="BP1021" s="59"/>
      <c r="BQ1021" s="369">
        <v>748</v>
      </c>
      <c r="BR1021" s="380" t="s">
        <v>676</v>
      </c>
      <c r="BS1021" s="381" t="s">
        <v>709</v>
      </c>
      <c r="BT1021" s="383" t="s">
        <v>805</v>
      </c>
      <c r="BU1021" s="383" t="s">
        <v>702</v>
      </c>
      <c r="BV1021" s="383" t="s">
        <v>1581</v>
      </c>
      <c r="BW1021" s="383">
        <v>60110</v>
      </c>
      <c r="BX1021" s="385" t="s">
        <v>5762</v>
      </c>
      <c r="BZ1021" s="495">
        <v>1405</v>
      </c>
      <c r="CA1021" s="320" t="b">
        <f>EXACT(A1021,CH1021)</f>
        <v>1</v>
      </c>
      <c r="CB1021" s="318" t="b">
        <f>EXACT(D1021,CF1021)</f>
        <v>1</v>
      </c>
      <c r="CC1021" s="318" t="b">
        <f>EXACT(E1021,CG1021)</f>
        <v>1</v>
      </c>
      <c r="CD1021" s="502">
        <f>+S1020-BC1020</f>
        <v>0</v>
      </c>
      <c r="CE1021" s="17" t="s">
        <v>686</v>
      </c>
      <c r="CF1021" s="17" t="s">
        <v>5342</v>
      </c>
      <c r="CG1021" s="103" t="s">
        <v>5343</v>
      </c>
      <c r="CH1021" s="275">
        <v>3601000279684</v>
      </c>
      <c r="CM1021" s="273"/>
      <c r="CO1021" s="157"/>
    </row>
    <row r="1022" spans="1:93">
      <c r="A1022" s="452" t="s">
        <v>4993</v>
      </c>
      <c r="B1022" s="83" t="s">
        <v>709</v>
      </c>
      <c r="C1022" s="129" t="s">
        <v>686</v>
      </c>
      <c r="D1022" s="158" t="s">
        <v>3859</v>
      </c>
      <c r="E1022" s="92" t="s">
        <v>3860</v>
      </c>
      <c r="F1022" s="452" t="s">
        <v>4993</v>
      </c>
      <c r="G1022" s="59" t="s">
        <v>1580</v>
      </c>
      <c r="H1022" s="449" t="s">
        <v>3974</v>
      </c>
      <c r="I1022" s="234">
        <v>24649.22</v>
      </c>
      <c r="J1022" s="234">
        <v>0</v>
      </c>
      <c r="K1022" s="234">
        <v>7.68</v>
      </c>
      <c r="L1022" s="234">
        <v>0</v>
      </c>
      <c r="M1022" s="85">
        <v>0</v>
      </c>
      <c r="N1022" s="85">
        <v>0</v>
      </c>
      <c r="O1022" s="234">
        <v>0</v>
      </c>
      <c r="P1022" s="234">
        <v>0</v>
      </c>
      <c r="Q1022" s="234">
        <v>0</v>
      </c>
      <c r="R1022" s="234">
        <v>12787</v>
      </c>
      <c r="S1022" s="234">
        <v>8139.9000000000015</v>
      </c>
      <c r="T1022" s="227" t="s">
        <v>1581</v>
      </c>
      <c r="U1022" s="496">
        <v>584</v>
      </c>
      <c r="V1022" s="129" t="s">
        <v>686</v>
      </c>
      <c r="W1022" s="158" t="s">
        <v>3859</v>
      </c>
      <c r="X1022" s="92" t="s">
        <v>3860</v>
      </c>
      <c r="Y1022" s="262">
        <v>3601000330701</v>
      </c>
      <c r="Z1022" s="228" t="s">
        <v>1581</v>
      </c>
      <c r="AA1022" s="54">
        <v>16517</v>
      </c>
      <c r="AB1022" s="55">
        <v>11500</v>
      </c>
      <c r="AC1022" s="56"/>
      <c r="AD1022" s="175">
        <v>863</v>
      </c>
      <c r="AE1022" s="175">
        <v>424</v>
      </c>
      <c r="AF1022" s="55"/>
      <c r="AG1022" s="55"/>
      <c r="AH1022" s="55"/>
      <c r="AI1022" s="55"/>
      <c r="AJ1022" s="55"/>
      <c r="AK1022" s="55"/>
      <c r="AL1022" s="55"/>
      <c r="AM1022" s="57"/>
      <c r="AN1022" s="57"/>
      <c r="AO1022" s="57">
        <v>0</v>
      </c>
      <c r="AP1022" s="57"/>
      <c r="AQ1022" s="58"/>
      <c r="AR1022" s="58"/>
      <c r="AS1022" s="57"/>
      <c r="AT1022" s="57"/>
      <c r="AU1022" s="57"/>
      <c r="AV1022" s="147"/>
      <c r="AW1022" s="57"/>
      <c r="AX1022" s="57">
        <v>3730</v>
      </c>
      <c r="AY1022" s="58"/>
      <c r="AZ1022" s="58">
        <v>0</v>
      </c>
      <c r="BA1022" s="74">
        <v>0</v>
      </c>
      <c r="BB1022" s="58">
        <v>24656.9</v>
      </c>
      <c r="BC1022" s="58">
        <v>8139.9000000000015</v>
      </c>
      <c r="BD1022" s="252"/>
      <c r="BE1022" s="170">
        <v>585</v>
      </c>
      <c r="BF1022" s="101" t="s">
        <v>4068</v>
      </c>
      <c r="BG1022" s="158" t="s">
        <v>3859</v>
      </c>
      <c r="BH1022" s="92" t="s">
        <v>3860</v>
      </c>
      <c r="BI1022" s="124">
        <v>22003.33</v>
      </c>
      <c r="BJ1022" s="124">
        <v>11500</v>
      </c>
      <c r="BK1022" s="124">
        <v>10503.330000000002</v>
      </c>
      <c r="BL1022" s="158"/>
      <c r="BM1022" s="59"/>
      <c r="BN1022" s="60"/>
      <c r="BO1022" s="60"/>
      <c r="BP1022" s="59"/>
      <c r="BQ1022" s="370">
        <v>251</v>
      </c>
      <c r="BR1022" s="387">
        <v>5</v>
      </c>
      <c r="BS1022" s="381" t="s">
        <v>51</v>
      </c>
      <c r="BT1022" s="388" t="s">
        <v>4125</v>
      </c>
      <c r="BU1022" s="388" t="s">
        <v>127</v>
      </c>
      <c r="BV1022" s="388" t="s">
        <v>128</v>
      </c>
      <c r="BW1022" s="389">
        <v>60220</v>
      </c>
      <c r="BX1022" s="389" t="s">
        <v>4126</v>
      </c>
      <c r="BY1022" s="51"/>
      <c r="BZ1022" s="475">
        <v>412</v>
      </c>
      <c r="CA1022" s="320" t="b">
        <f>EXACT(A1022,CH1022)</f>
        <v>1</v>
      </c>
      <c r="CB1022" s="318" t="b">
        <f>EXACT(D1022,CF1022)</f>
        <v>1</v>
      </c>
      <c r="CC1022" s="318" t="b">
        <f>EXACT(E1022,CG1022)</f>
        <v>1</v>
      </c>
      <c r="CD1022" s="502">
        <f>+S1021-BC1021</f>
        <v>0</v>
      </c>
      <c r="CE1022" s="51" t="s">
        <v>686</v>
      </c>
      <c r="CF1022" s="157" t="s">
        <v>3859</v>
      </c>
      <c r="CG1022" s="99" t="s">
        <v>3860</v>
      </c>
      <c r="CH1022" s="311">
        <v>3601000330701</v>
      </c>
      <c r="CI1022" s="51"/>
      <c r="CJ1022" s="51"/>
      <c r="CM1022" s="273"/>
      <c r="CO1022" s="157"/>
    </row>
    <row r="1023" spans="1:93">
      <c r="A1023" s="452" t="s">
        <v>7798</v>
      </c>
      <c r="B1023" s="83" t="s">
        <v>709</v>
      </c>
      <c r="C1023" s="237" t="s">
        <v>686</v>
      </c>
      <c r="D1023" s="86" t="s">
        <v>7678</v>
      </c>
      <c r="E1023" s="92" t="s">
        <v>7679</v>
      </c>
      <c r="F1023" s="452" t="s">
        <v>7798</v>
      </c>
      <c r="G1023" s="59" t="s">
        <v>1580</v>
      </c>
      <c r="H1023" s="449" t="s">
        <v>7912</v>
      </c>
      <c r="I1023" s="244">
        <v>39640.42</v>
      </c>
      <c r="J1023" s="310">
        <v>0</v>
      </c>
      <c r="K1023" s="81">
        <v>0</v>
      </c>
      <c r="L1023" s="81">
        <v>0</v>
      </c>
      <c r="M1023" s="85">
        <v>0</v>
      </c>
      <c r="N1023" s="81">
        <v>0</v>
      </c>
      <c r="O1023" s="81">
        <v>0</v>
      </c>
      <c r="P1023" s="85">
        <v>440.35</v>
      </c>
      <c r="Q1023" s="81">
        <v>0</v>
      </c>
      <c r="R1023" s="85">
        <v>21287</v>
      </c>
      <c r="S1023" s="81">
        <v>12713.07</v>
      </c>
      <c r="T1023" s="227" t="s">
        <v>1581</v>
      </c>
      <c r="U1023" s="496">
        <v>554</v>
      </c>
      <c r="V1023" s="237" t="s">
        <v>686</v>
      </c>
      <c r="W1023" s="86" t="s">
        <v>7678</v>
      </c>
      <c r="X1023" s="92" t="s">
        <v>7679</v>
      </c>
      <c r="Y1023" s="262" t="s">
        <v>7798</v>
      </c>
      <c r="Z1023" s="228" t="s">
        <v>1581</v>
      </c>
      <c r="AA1023" s="266">
        <v>26927.35</v>
      </c>
      <c r="AB1023" s="66">
        <v>20000</v>
      </c>
      <c r="AC1023" s="65"/>
      <c r="AD1023" s="266">
        <v>863</v>
      </c>
      <c r="AE1023" s="266">
        <v>424</v>
      </c>
      <c r="AF1023" s="65"/>
      <c r="AG1023" s="65"/>
      <c r="AH1023" s="65"/>
      <c r="AI1023" s="65"/>
      <c r="AJ1023" s="65"/>
      <c r="AK1023" s="65"/>
      <c r="AL1023" s="65"/>
      <c r="AM1023" s="65"/>
      <c r="AN1023" s="65"/>
      <c r="AO1023" s="65"/>
      <c r="AP1023" s="65"/>
      <c r="AQ1023" s="65"/>
      <c r="AR1023" s="65"/>
      <c r="AS1023" s="65"/>
      <c r="AT1023" s="65"/>
      <c r="AU1023" s="65"/>
      <c r="AV1023" s="148"/>
      <c r="AW1023" s="65"/>
      <c r="AX1023" s="65">
        <v>5200</v>
      </c>
      <c r="AY1023" s="66"/>
      <c r="AZ1023" s="66">
        <v>440.35</v>
      </c>
      <c r="BA1023" s="74">
        <v>0</v>
      </c>
      <c r="BB1023" s="66">
        <v>39640.42</v>
      </c>
      <c r="BC1023" s="66">
        <v>12713.07</v>
      </c>
      <c r="BD1023" s="252"/>
      <c r="BE1023" s="170">
        <v>555</v>
      </c>
      <c r="BF1023" s="101" t="s">
        <v>8309</v>
      </c>
      <c r="BG1023" s="158" t="s">
        <v>7678</v>
      </c>
      <c r="BH1023" s="92" t="s">
        <v>7679</v>
      </c>
      <c r="BI1023" s="66">
        <v>27605.21</v>
      </c>
      <c r="BJ1023" s="58">
        <v>20000</v>
      </c>
      <c r="BK1023" s="124">
        <v>7605.2099999999991</v>
      </c>
      <c r="BL1023" s="158"/>
      <c r="BM1023" s="48"/>
      <c r="BN1023" s="67"/>
      <c r="BO1023" s="67"/>
      <c r="BP1023" s="48"/>
      <c r="BQ1023" s="368">
        <v>165</v>
      </c>
      <c r="BR1023" s="380">
        <v>4</v>
      </c>
      <c r="BS1023" s="381"/>
      <c r="BT1023" s="382" t="s">
        <v>2003</v>
      </c>
      <c r="BU1023" s="383" t="s">
        <v>752</v>
      </c>
      <c r="BV1023" s="384" t="s">
        <v>1581</v>
      </c>
      <c r="BW1023" s="384">
        <v>60190</v>
      </c>
      <c r="BX1023" s="385" t="s">
        <v>8011</v>
      </c>
      <c r="BY1023" s="51"/>
      <c r="BZ1023" s="475">
        <v>686</v>
      </c>
      <c r="CA1023" s="320" t="b">
        <f>EXACT(A1023,CH1023)</f>
        <v>1</v>
      </c>
      <c r="CB1023" s="318" t="b">
        <f>EXACT(D1023,CF1023)</f>
        <v>1</v>
      </c>
      <c r="CC1023" s="318" t="b">
        <f>EXACT(E1023,CG1023)</f>
        <v>1</v>
      </c>
      <c r="CD1023" s="502">
        <f>+S1022-BC1022</f>
        <v>0</v>
      </c>
      <c r="CE1023" s="17" t="s">
        <v>686</v>
      </c>
      <c r="CF1023" s="17" t="s">
        <v>7678</v>
      </c>
      <c r="CG1023" s="103" t="s">
        <v>7679</v>
      </c>
      <c r="CH1023" s="275" t="s">
        <v>7798</v>
      </c>
      <c r="CM1023" s="273"/>
    </row>
    <row r="1024" spans="1:93">
      <c r="A1024" s="452" t="s">
        <v>7855</v>
      </c>
      <c r="B1024" s="83" t="s">
        <v>709</v>
      </c>
      <c r="C1024" s="237" t="s">
        <v>672</v>
      </c>
      <c r="D1024" s="86" t="s">
        <v>6836</v>
      </c>
      <c r="E1024" s="86" t="s">
        <v>7748</v>
      </c>
      <c r="F1024" s="452" t="s">
        <v>7855</v>
      </c>
      <c r="G1024" s="59" t="s">
        <v>1580</v>
      </c>
      <c r="H1024" s="449" t="s">
        <v>7973</v>
      </c>
      <c r="I1024" s="234">
        <v>23486.94</v>
      </c>
      <c r="J1024" s="234">
        <v>0</v>
      </c>
      <c r="K1024" s="234">
        <v>0</v>
      </c>
      <c r="L1024" s="234">
        <v>0</v>
      </c>
      <c r="M1024" s="85">
        <v>0</v>
      </c>
      <c r="N1024" s="85">
        <v>0</v>
      </c>
      <c r="O1024" s="234">
        <v>0</v>
      </c>
      <c r="P1024" s="234">
        <v>0</v>
      </c>
      <c r="Q1024" s="234">
        <v>0</v>
      </c>
      <c r="R1024" s="234">
        <v>20287</v>
      </c>
      <c r="S1024" s="234">
        <v>499.93999999999869</v>
      </c>
      <c r="T1024" s="227" t="s">
        <v>1581</v>
      </c>
      <c r="U1024" s="496">
        <v>1187</v>
      </c>
      <c r="V1024" s="237" t="s">
        <v>672</v>
      </c>
      <c r="W1024" s="86" t="s">
        <v>6836</v>
      </c>
      <c r="X1024" s="422" t="s">
        <v>7748</v>
      </c>
      <c r="Y1024" s="262" t="s">
        <v>7855</v>
      </c>
      <c r="Z1024" s="228" t="s">
        <v>1581</v>
      </c>
      <c r="AA1024" s="54">
        <v>22987</v>
      </c>
      <c r="AB1024" s="55">
        <v>19000</v>
      </c>
      <c r="AC1024" s="56"/>
      <c r="AD1024" s="175">
        <v>863</v>
      </c>
      <c r="AE1024" s="175">
        <v>424</v>
      </c>
      <c r="AF1024" s="55">
        <v>0</v>
      </c>
      <c r="AG1024" s="55"/>
      <c r="AH1024" s="55"/>
      <c r="AI1024" s="55"/>
      <c r="AJ1024" s="55"/>
      <c r="AK1024" s="55"/>
      <c r="AL1024" s="55"/>
      <c r="AM1024" s="57"/>
      <c r="AN1024" s="57"/>
      <c r="AO1024" s="57"/>
      <c r="AP1024" s="57"/>
      <c r="AQ1024" s="58"/>
      <c r="AR1024" s="57"/>
      <c r="AS1024" s="57"/>
      <c r="AT1024" s="57"/>
      <c r="AU1024" s="57"/>
      <c r="AV1024" s="147"/>
      <c r="AW1024" s="57"/>
      <c r="AX1024" s="57">
        <v>2700</v>
      </c>
      <c r="AY1024" s="58"/>
      <c r="AZ1024" s="58">
        <v>0</v>
      </c>
      <c r="BA1024" s="74">
        <v>0</v>
      </c>
      <c r="BB1024" s="58">
        <v>23486.94</v>
      </c>
      <c r="BC1024" s="58">
        <v>499.93999999999869</v>
      </c>
      <c r="BD1024" s="252"/>
      <c r="BE1024" s="170">
        <v>1189</v>
      </c>
      <c r="BF1024" s="101" t="s">
        <v>8369</v>
      </c>
      <c r="BG1024" s="158" t="s">
        <v>6836</v>
      </c>
      <c r="BH1024" s="92" t="s">
        <v>7748</v>
      </c>
      <c r="BI1024" s="124">
        <v>25619</v>
      </c>
      <c r="BJ1024" s="124">
        <v>19000</v>
      </c>
      <c r="BK1024" s="124">
        <v>6619</v>
      </c>
      <c r="BL1024" s="158"/>
      <c r="BM1024" s="59"/>
      <c r="BN1024" s="60"/>
      <c r="BO1024" s="60"/>
      <c r="BP1024" s="59"/>
      <c r="BQ1024" s="370">
        <v>136</v>
      </c>
      <c r="BR1024" s="387">
        <v>4</v>
      </c>
      <c r="BS1024" s="381" t="s">
        <v>51</v>
      </c>
      <c r="BT1024" s="388" t="s">
        <v>8132</v>
      </c>
      <c r="BU1024" s="383" t="s">
        <v>1259</v>
      </c>
      <c r="BV1024" s="384" t="s">
        <v>8133</v>
      </c>
      <c r="BW1024" s="384">
        <v>60130</v>
      </c>
      <c r="BX1024" s="389" t="s">
        <v>8134</v>
      </c>
      <c r="BY1024" s="51"/>
      <c r="BZ1024" s="495">
        <v>585</v>
      </c>
      <c r="CA1024" s="320" t="b">
        <f>EXACT(A1024,CH1024)</f>
        <v>1</v>
      </c>
      <c r="CB1024" s="318" t="b">
        <f>EXACT(D1024,CF1024)</f>
        <v>1</v>
      </c>
      <c r="CC1024" s="318" t="b">
        <f>EXACT(E1024,CG1024)</f>
        <v>1</v>
      </c>
      <c r="CD1024" s="502">
        <f>+S1023-BC1023</f>
        <v>0</v>
      </c>
      <c r="CE1024" s="17" t="s">
        <v>672</v>
      </c>
      <c r="CF1024" s="157" t="s">
        <v>6836</v>
      </c>
      <c r="CG1024" s="103" t="s">
        <v>7748</v>
      </c>
      <c r="CH1024" s="275" t="s">
        <v>7855</v>
      </c>
      <c r="CM1024" s="273"/>
      <c r="CO1024" s="157"/>
    </row>
    <row r="1025" spans="1:93">
      <c r="A1025" s="452" t="s">
        <v>6119</v>
      </c>
      <c r="B1025" s="83" t="s">
        <v>709</v>
      </c>
      <c r="C1025" s="237" t="s">
        <v>686</v>
      </c>
      <c r="D1025" s="86" t="s">
        <v>6117</v>
      </c>
      <c r="E1025" s="92" t="s">
        <v>6118</v>
      </c>
      <c r="F1025" s="452" t="s">
        <v>6119</v>
      </c>
      <c r="G1025" s="59" t="s">
        <v>1580</v>
      </c>
      <c r="H1025" s="283" t="s">
        <v>6295</v>
      </c>
      <c r="I1025" s="244">
        <v>42550</v>
      </c>
      <c r="J1025" s="310">
        <v>0</v>
      </c>
      <c r="K1025" s="81">
        <v>0</v>
      </c>
      <c r="L1025" s="81">
        <v>0</v>
      </c>
      <c r="M1025" s="85">
        <v>0</v>
      </c>
      <c r="N1025" s="81">
        <v>0</v>
      </c>
      <c r="O1025" s="81">
        <v>0</v>
      </c>
      <c r="P1025" s="85">
        <v>1046.6600000000001</v>
      </c>
      <c r="Q1025" s="81">
        <v>0</v>
      </c>
      <c r="R1025" s="85">
        <v>27144.6</v>
      </c>
      <c r="S1025" s="81">
        <v>14358.740000000002</v>
      </c>
      <c r="T1025" s="227" t="s">
        <v>1581</v>
      </c>
      <c r="U1025" s="496">
        <v>993</v>
      </c>
      <c r="V1025" s="237" t="s">
        <v>686</v>
      </c>
      <c r="W1025" s="86" t="s">
        <v>6117</v>
      </c>
      <c r="X1025" s="92" t="s">
        <v>6118</v>
      </c>
      <c r="Y1025" s="261">
        <v>3601000412066</v>
      </c>
      <c r="Z1025" s="228" t="s">
        <v>1581</v>
      </c>
      <c r="AA1025" s="266">
        <v>28191.26</v>
      </c>
      <c r="AB1025" s="65">
        <v>24995</v>
      </c>
      <c r="AC1025" s="65"/>
      <c r="AD1025" s="65">
        <v>863</v>
      </c>
      <c r="AE1025" s="65">
        <v>424</v>
      </c>
      <c r="AF1025" s="65">
        <v>862.6</v>
      </c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148"/>
      <c r="AW1025" s="65"/>
      <c r="AX1025" s="65">
        <v>0</v>
      </c>
      <c r="AY1025" s="65"/>
      <c r="AZ1025" s="65">
        <v>1046.6600000000001</v>
      </c>
      <c r="BA1025" s="57">
        <v>0</v>
      </c>
      <c r="BB1025" s="65">
        <v>42550</v>
      </c>
      <c r="BC1025" s="65">
        <v>14358.740000000002</v>
      </c>
      <c r="BD1025" s="260"/>
      <c r="BE1025" s="170">
        <v>994</v>
      </c>
      <c r="BF1025" s="163" t="s">
        <v>6404</v>
      </c>
      <c r="BG1025" s="86" t="s">
        <v>6117</v>
      </c>
      <c r="BH1025" s="86" t="s">
        <v>6118</v>
      </c>
      <c r="BI1025" s="171">
        <v>24995</v>
      </c>
      <c r="BJ1025" s="172">
        <v>24995</v>
      </c>
      <c r="BK1025" s="171">
        <v>0</v>
      </c>
      <c r="BL1025" s="86"/>
      <c r="BM1025" s="48"/>
      <c r="BN1025" s="67"/>
      <c r="BO1025" s="67"/>
      <c r="BP1025" s="48"/>
      <c r="BQ1025" s="368">
        <v>130</v>
      </c>
      <c r="BR1025" s="380" t="s">
        <v>689</v>
      </c>
      <c r="BS1025" s="381" t="s">
        <v>709</v>
      </c>
      <c r="BT1025" s="382" t="s">
        <v>1961</v>
      </c>
      <c r="BU1025" s="383" t="s">
        <v>1259</v>
      </c>
      <c r="BV1025" s="384" t="s">
        <v>1581</v>
      </c>
      <c r="BW1025" s="384">
        <v>60130</v>
      </c>
      <c r="BX1025" s="385" t="s">
        <v>6460</v>
      </c>
      <c r="BZ1025" s="495">
        <v>555</v>
      </c>
      <c r="CA1025" s="320" t="b">
        <f>EXACT(A1025,CH1025)</f>
        <v>1</v>
      </c>
      <c r="CB1025" s="318" t="b">
        <f>EXACT(D1025,CF1025)</f>
        <v>1</v>
      </c>
      <c r="CC1025" s="318" t="b">
        <f>EXACT(E1025,CG1025)</f>
        <v>1</v>
      </c>
      <c r="CD1025" s="502">
        <f>+S1024-BC1024</f>
        <v>0</v>
      </c>
      <c r="CE1025" s="17" t="s">
        <v>686</v>
      </c>
      <c r="CF1025" s="94" t="s">
        <v>6117</v>
      </c>
      <c r="CG1025" s="99" t="s">
        <v>6118</v>
      </c>
      <c r="CH1025" s="275">
        <v>3601000412066</v>
      </c>
      <c r="CM1025" s="273"/>
      <c r="CO1025" s="158"/>
    </row>
    <row r="1026" spans="1:93">
      <c r="A1026" s="452" t="s">
        <v>7415</v>
      </c>
      <c r="B1026" s="83" t="s">
        <v>709</v>
      </c>
      <c r="C1026" s="158" t="s">
        <v>686</v>
      </c>
      <c r="D1026" s="158" t="s">
        <v>2090</v>
      </c>
      <c r="E1026" s="92" t="s">
        <v>6738</v>
      </c>
      <c r="F1026" s="452" t="s">
        <v>7415</v>
      </c>
      <c r="G1026" s="59" t="s">
        <v>1580</v>
      </c>
      <c r="H1026" s="449" t="s">
        <v>6875</v>
      </c>
      <c r="I1026" s="234">
        <v>47486.2</v>
      </c>
      <c r="J1026" s="234">
        <v>0</v>
      </c>
      <c r="K1026" s="234">
        <v>9.5299999999999994</v>
      </c>
      <c r="L1026" s="234">
        <v>0</v>
      </c>
      <c r="M1026" s="85">
        <v>0</v>
      </c>
      <c r="N1026" s="85">
        <v>0</v>
      </c>
      <c r="O1026" s="234">
        <v>0</v>
      </c>
      <c r="P1026" s="234">
        <v>1541.24</v>
      </c>
      <c r="Q1026" s="234">
        <v>0</v>
      </c>
      <c r="R1026" s="234">
        <v>26287</v>
      </c>
      <c r="S1026" s="234">
        <v>14330.929999999993</v>
      </c>
      <c r="T1026" s="227" t="s">
        <v>1581</v>
      </c>
      <c r="U1026" s="496">
        <v>233</v>
      </c>
      <c r="V1026" s="158" t="s">
        <v>686</v>
      </c>
      <c r="W1026" s="158" t="s">
        <v>2090</v>
      </c>
      <c r="X1026" s="92" t="s">
        <v>6738</v>
      </c>
      <c r="Y1026" s="262">
        <v>3601000413313</v>
      </c>
      <c r="Z1026" s="228" t="s">
        <v>1581</v>
      </c>
      <c r="AA1026" s="54">
        <v>33164.800000000003</v>
      </c>
      <c r="AB1026" s="55">
        <v>25000</v>
      </c>
      <c r="AC1026" s="56"/>
      <c r="AD1026" s="175">
        <v>863</v>
      </c>
      <c r="AE1026" s="175">
        <v>424</v>
      </c>
      <c r="AF1026" s="55"/>
      <c r="AG1026" s="55"/>
      <c r="AH1026" s="55"/>
      <c r="AI1026" s="55"/>
      <c r="AJ1026" s="55"/>
      <c r="AK1026" s="55"/>
      <c r="AL1026" s="55"/>
      <c r="AM1026" s="57"/>
      <c r="AN1026" s="57"/>
      <c r="AO1026" s="57"/>
      <c r="AP1026" s="57"/>
      <c r="AQ1026" s="58">
        <v>0</v>
      </c>
      <c r="AR1026" s="58"/>
      <c r="AS1026" s="57"/>
      <c r="AT1026" s="57"/>
      <c r="AU1026" s="57"/>
      <c r="AV1026" s="147"/>
      <c r="AW1026" s="57"/>
      <c r="AX1026" s="57">
        <v>5336.56</v>
      </c>
      <c r="AY1026" s="58"/>
      <c r="AZ1026" s="58">
        <v>1541.24</v>
      </c>
      <c r="BA1026" s="74">
        <v>0</v>
      </c>
      <c r="BB1026" s="58">
        <v>47495.729999999996</v>
      </c>
      <c r="BC1026" s="58">
        <v>14330.929999999993</v>
      </c>
      <c r="BD1026" s="252"/>
      <c r="BE1026" s="170">
        <v>234</v>
      </c>
      <c r="BF1026" s="101" t="s">
        <v>7014</v>
      </c>
      <c r="BG1026" s="158" t="s">
        <v>2090</v>
      </c>
      <c r="BH1026" s="92" t="s">
        <v>6738</v>
      </c>
      <c r="BI1026" s="124">
        <v>29495</v>
      </c>
      <c r="BJ1026" s="124">
        <v>25000</v>
      </c>
      <c r="BK1026" s="124">
        <v>4495</v>
      </c>
      <c r="BL1026" s="158"/>
      <c r="BM1026" s="59"/>
      <c r="BN1026" s="60"/>
      <c r="BO1026" s="60"/>
      <c r="BP1026" s="48"/>
      <c r="BQ1026" s="368">
        <v>2</v>
      </c>
      <c r="BR1026" s="380" t="s">
        <v>698</v>
      </c>
      <c r="BS1026" s="394" t="s">
        <v>7202</v>
      </c>
      <c r="BT1026" s="382" t="s">
        <v>752</v>
      </c>
      <c r="BU1026" s="383" t="s">
        <v>752</v>
      </c>
      <c r="BV1026" s="384" t="s">
        <v>1581</v>
      </c>
      <c r="BW1026" s="384">
        <v>60190</v>
      </c>
      <c r="BX1026" s="385" t="s">
        <v>7203</v>
      </c>
      <c r="BY1026" s="76"/>
      <c r="BZ1026" s="495">
        <v>1187</v>
      </c>
      <c r="CA1026" s="320" t="b">
        <f>EXACT(A1026,CH1026)</f>
        <v>1</v>
      </c>
      <c r="CB1026" s="318" t="b">
        <f>EXACT(D1026,CF1026)</f>
        <v>1</v>
      </c>
      <c r="CC1026" s="318" t="b">
        <f>EXACT(E1026,CG1026)</f>
        <v>1</v>
      </c>
      <c r="CD1026" s="502">
        <f>+S1025-BC1025</f>
        <v>0</v>
      </c>
      <c r="CE1026" s="17" t="s">
        <v>686</v>
      </c>
      <c r="CF1026" s="157" t="s">
        <v>2090</v>
      </c>
      <c r="CG1026" s="99" t="s">
        <v>6738</v>
      </c>
      <c r="CH1026" s="311">
        <v>3601000413313</v>
      </c>
      <c r="CM1026" s="273"/>
      <c r="CO1026" s="364"/>
    </row>
    <row r="1027" spans="1:93">
      <c r="A1027" s="452" t="s">
        <v>4584</v>
      </c>
      <c r="B1027" s="83" t="s">
        <v>709</v>
      </c>
      <c r="C1027" s="237" t="s">
        <v>672</v>
      </c>
      <c r="D1027" s="86" t="s">
        <v>2523</v>
      </c>
      <c r="E1027" s="92" t="s">
        <v>2524</v>
      </c>
      <c r="F1027" s="452" t="s">
        <v>4584</v>
      </c>
      <c r="G1027" s="59" t="s">
        <v>1580</v>
      </c>
      <c r="H1027" s="449" t="s">
        <v>2564</v>
      </c>
      <c r="I1027" s="244">
        <v>21800.09</v>
      </c>
      <c r="J1027" s="310">
        <v>0</v>
      </c>
      <c r="K1027" s="81">
        <v>9.5299999999999994</v>
      </c>
      <c r="L1027" s="81">
        <v>0</v>
      </c>
      <c r="M1027" s="85">
        <v>872</v>
      </c>
      <c r="N1027" s="81">
        <v>0</v>
      </c>
      <c r="O1027" s="81">
        <v>0</v>
      </c>
      <c r="P1027" s="85">
        <v>0</v>
      </c>
      <c r="Q1027" s="81">
        <v>0</v>
      </c>
      <c r="R1027" s="85">
        <v>19855</v>
      </c>
      <c r="S1027" s="81">
        <v>2826.619999999999</v>
      </c>
      <c r="T1027" s="227" t="s">
        <v>1581</v>
      </c>
      <c r="U1027" s="496">
        <v>214</v>
      </c>
      <c r="V1027" s="237" t="s">
        <v>672</v>
      </c>
      <c r="W1027" s="86" t="s">
        <v>2523</v>
      </c>
      <c r="X1027" s="92" t="s">
        <v>2524</v>
      </c>
      <c r="Y1027" s="262">
        <v>3601000433900</v>
      </c>
      <c r="Z1027" s="228" t="s">
        <v>1581</v>
      </c>
      <c r="AA1027" s="54">
        <v>19855</v>
      </c>
      <c r="AB1027" s="55">
        <v>19855</v>
      </c>
      <c r="AC1027" s="56"/>
      <c r="AD1027" s="175">
        <v>0</v>
      </c>
      <c r="AE1027" s="175">
        <v>0</v>
      </c>
      <c r="AF1027" s="55"/>
      <c r="AG1027" s="55"/>
      <c r="AH1027" s="55"/>
      <c r="AI1027" s="55"/>
      <c r="AJ1027" s="55"/>
      <c r="AK1027" s="55"/>
      <c r="AL1027" s="55"/>
      <c r="AM1027" s="57"/>
      <c r="AN1027" s="57"/>
      <c r="AO1027" s="57"/>
      <c r="AP1027" s="57"/>
      <c r="AQ1027" s="58"/>
      <c r="AR1027" s="58"/>
      <c r="AS1027" s="57"/>
      <c r="AT1027" s="57"/>
      <c r="AU1027" s="57"/>
      <c r="AV1027" s="147"/>
      <c r="AW1027" s="57"/>
      <c r="AX1027" s="57">
        <v>0</v>
      </c>
      <c r="AY1027" s="58"/>
      <c r="AZ1027" s="58">
        <v>0</v>
      </c>
      <c r="BA1027" s="74">
        <v>0</v>
      </c>
      <c r="BB1027" s="58">
        <v>22681.62</v>
      </c>
      <c r="BC1027" s="58">
        <v>2826.619999999999</v>
      </c>
      <c r="BD1027" s="252"/>
      <c r="BE1027" s="170">
        <v>215</v>
      </c>
      <c r="BF1027" s="101" t="s">
        <v>2589</v>
      </c>
      <c r="BG1027" s="158" t="s">
        <v>2523</v>
      </c>
      <c r="BH1027" s="92" t="s">
        <v>2524</v>
      </c>
      <c r="BI1027" s="124">
        <v>19855</v>
      </c>
      <c r="BJ1027" s="124">
        <v>19855</v>
      </c>
      <c r="BK1027" s="124">
        <v>0</v>
      </c>
      <c r="BL1027" s="158"/>
      <c r="BM1027" s="59"/>
      <c r="BN1027" s="60"/>
      <c r="BO1027" s="60"/>
      <c r="BP1027" s="48"/>
      <c r="BQ1027" s="368" t="s">
        <v>2624</v>
      </c>
      <c r="BR1027" s="380" t="s">
        <v>709</v>
      </c>
      <c r="BS1027" s="381" t="s">
        <v>258</v>
      </c>
      <c r="BT1027" s="382" t="s">
        <v>719</v>
      </c>
      <c r="BU1027" s="383" t="s">
        <v>719</v>
      </c>
      <c r="BV1027" s="384" t="s">
        <v>1581</v>
      </c>
      <c r="BW1027" s="384">
        <v>60140</v>
      </c>
      <c r="BX1027" s="385" t="s">
        <v>2625</v>
      </c>
      <c r="BY1027" s="76"/>
      <c r="BZ1027" s="495">
        <v>993</v>
      </c>
      <c r="CA1027" s="320" t="b">
        <f>EXACT(A1027,CH1027)</f>
        <v>1</v>
      </c>
      <c r="CB1027" s="318" t="b">
        <f>EXACT(D1027,CF1027)</f>
        <v>1</v>
      </c>
      <c r="CC1027" s="318" t="b">
        <f>EXACT(E1027,CG1027)</f>
        <v>1</v>
      </c>
      <c r="CD1027" s="502">
        <f>+S1026-BC1026</f>
        <v>0</v>
      </c>
      <c r="CE1027" s="17" t="s">
        <v>672</v>
      </c>
      <c r="CF1027" s="17" t="s">
        <v>2523</v>
      </c>
      <c r="CG1027" s="103" t="s">
        <v>2524</v>
      </c>
      <c r="CH1027" s="275">
        <v>3601000433900</v>
      </c>
      <c r="CM1027" s="273"/>
      <c r="CO1027" s="332"/>
    </row>
    <row r="1028" spans="1:93">
      <c r="A1028" s="451" t="s">
        <v>5415</v>
      </c>
      <c r="B1028" s="83" t="s">
        <v>709</v>
      </c>
      <c r="C1028" s="129" t="s">
        <v>686</v>
      </c>
      <c r="D1028" s="158" t="s">
        <v>5414</v>
      </c>
      <c r="E1028" s="92" t="s">
        <v>338</v>
      </c>
      <c r="F1028" s="451" t="s">
        <v>5415</v>
      </c>
      <c r="G1028" s="59" t="s">
        <v>1580</v>
      </c>
      <c r="H1028" s="449" t="s">
        <v>5416</v>
      </c>
      <c r="I1028" s="234">
        <v>41002</v>
      </c>
      <c r="J1028" s="234">
        <v>0</v>
      </c>
      <c r="K1028" s="234">
        <v>9.5299999999999994</v>
      </c>
      <c r="L1028" s="234">
        <v>0</v>
      </c>
      <c r="M1028" s="85">
        <v>0</v>
      </c>
      <c r="N1028" s="85">
        <v>0</v>
      </c>
      <c r="O1028" s="234">
        <v>0</v>
      </c>
      <c r="P1028" s="234">
        <v>0</v>
      </c>
      <c r="Q1028" s="234">
        <v>0</v>
      </c>
      <c r="R1028" s="234">
        <v>20967</v>
      </c>
      <c r="S1028" s="234">
        <v>20044.53</v>
      </c>
      <c r="T1028" s="227" t="s">
        <v>1581</v>
      </c>
      <c r="U1028" s="496">
        <v>886</v>
      </c>
      <c r="V1028" s="129" t="s">
        <v>686</v>
      </c>
      <c r="W1028" s="158" t="s">
        <v>5414</v>
      </c>
      <c r="X1028" s="92" t="s">
        <v>338</v>
      </c>
      <c r="Y1028" s="263">
        <v>3601000440507</v>
      </c>
      <c r="Z1028" s="228" t="s">
        <v>1581</v>
      </c>
      <c r="AA1028" s="266">
        <v>20967</v>
      </c>
      <c r="AB1028" s="65">
        <v>15440</v>
      </c>
      <c r="AC1028" s="65"/>
      <c r="AD1028" s="65">
        <v>863</v>
      </c>
      <c r="AE1028" s="65">
        <v>424</v>
      </c>
      <c r="AF1028" s="65">
        <v>140</v>
      </c>
      <c r="AG1028" s="65"/>
      <c r="AH1028" s="65"/>
      <c r="AI1028" s="65"/>
      <c r="AJ1028" s="65"/>
      <c r="AK1028" s="65"/>
      <c r="AL1028" s="65"/>
      <c r="AM1028" s="65"/>
      <c r="AN1028" s="65"/>
      <c r="AO1028" s="65">
        <v>4100</v>
      </c>
      <c r="AP1028" s="65"/>
      <c r="AQ1028" s="65"/>
      <c r="AR1028" s="65"/>
      <c r="AS1028" s="65"/>
      <c r="AT1028" s="65"/>
      <c r="AU1028" s="65"/>
      <c r="AV1028" s="148"/>
      <c r="AW1028" s="65"/>
      <c r="AX1028" s="65">
        <v>0</v>
      </c>
      <c r="AY1028" s="65"/>
      <c r="AZ1028" s="65">
        <v>0</v>
      </c>
      <c r="BA1028" s="57">
        <v>0</v>
      </c>
      <c r="BB1028" s="65">
        <v>41011.53</v>
      </c>
      <c r="BC1028" s="65">
        <v>20044.53</v>
      </c>
      <c r="BD1028" s="252"/>
      <c r="BE1028" s="170">
        <v>887</v>
      </c>
      <c r="BF1028" s="163" t="s">
        <v>5620</v>
      </c>
      <c r="BG1028" s="158" t="s">
        <v>5414</v>
      </c>
      <c r="BH1028" s="92" t="s">
        <v>338</v>
      </c>
      <c r="BI1028" s="65">
        <v>15440</v>
      </c>
      <c r="BJ1028" s="57">
        <v>15440</v>
      </c>
      <c r="BK1028" s="171">
        <v>0</v>
      </c>
      <c r="BL1028" s="86"/>
      <c r="BM1028" s="48"/>
      <c r="BN1028" s="67"/>
      <c r="BO1028" s="67"/>
      <c r="BP1028" s="48"/>
      <c r="BQ1028" s="368">
        <v>327</v>
      </c>
      <c r="BR1028" s="380" t="s">
        <v>676</v>
      </c>
      <c r="BS1028" s="381" t="s">
        <v>709</v>
      </c>
      <c r="BT1028" s="382" t="s">
        <v>707</v>
      </c>
      <c r="BU1028" s="383" t="s">
        <v>707</v>
      </c>
      <c r="BV1028" s="384" t="s">
        <v>1581</v>
      </c>
      <c r="BW1028" s="384">
        <v>60220</v>
      </c>
      <c r="BX1028" s="385" t="s">
        <v>5795</v>
      </c>
      <c r="BZ1028" s="475">
        <v>234</v>
      </c>
      <c r="CA1028" s="320" t="b">
        <f>EXACT(A1028,CH1028)</f>
        <v>1</v>
      </c>
      <c r="CB1028" s="318" t="b">
        <f>EXACT(D1028,CF1028)</f>
        <v>1</v>
      </c>
      <c r="CC1028" s="318" t="b">
        <f>EXACT(E1028,CG1028)</f>
        <v>1</v>
      </c>
      <c r="CD1028" s="502">
        <f>+S1027-BC1027</f>
        <v>0</v>
      </c>
      <c r="CE1028" s="51" t="s">
        <v>686</v>
      </c>
      <c r="CF1028" s="51" t="s">
        <v>5414</v>
      </c>
      <c r="CG1028" s="51" t="s">
        <v>338</v>
      </c>
      <c r="CH1028" s="312">
        <v>3601000440507</v>
      </c>
      <c r="CJ1028" s="51"/>
      <c r="CL1028" s="51"/>
      <c r="CM1028" s="273"/>
      <c r="CO1028" s="157"/>
    </row>
    <row r="1029" spans="1:93">
      <c r="A1029" s="452" t="s">
        <v>4347</v>
      </c>
      <c r="B1029" s="83" t="s">
        <v>709</v>
      </c>
      <c r="C1029" s="237" t="s">
        <v>672</v>
      </c>
      <c r="D1029" s="86" t="s">
        <v>2991</v>
      </c>
      <c r="E1029" s="92" t="s">
        <v>2992</v>
      </c>
      <c r="F1029" s="452" t="s">
        <v>4347</v>
      </c>
      <c r="G1029" s="59" t="s">
        <v>1580</v>
      </c>
      <c r="H1029" s="449" t="s">
        <v>3058</v>
      </c>
      <c r="I1029" s="244">
        <v>32001.08</v>
      </c>
      <c r="J1029" s="310">
        <v>0</v>
      </c>
      <c r="K1029" s="81">
        <v>0</v>
      </c>
      <c r="L1029" s="81">
        <v>0</v>
      </c>
      <c r="M1029" s="85">
        <v>1280</v>
      </c>
      <c r="N1029" s="81">
        <v>0</v>
      </c>
      <c r="O1029" s="81">
        <v>0</v>
      </c>
      <c r="P1029" s="85">
        <v>309.88</v>
      </c>
      <c r="Q1029" s="81">
        <v>0</v>
      </c>
      <c r="R1029" s="85">
        <v>20287</v>
      </c>
      <c r="S1029" s="81">
        <v>10882.830000000002</v>
      </c>
      <c r="T1029" s="227" t="s">
        <v>1581</v>
      </c>
      <c r="U1029" s="496">
        <v>66</v>
      </c>
      <c r="V1029" s="237" t="s">
        <v>672</v>
      </c>
      <c r="W1029" s="86" t="s">
        <v>2991</v>
      </c>
      <c r="X1029" s="92" t="s">
        <v>2992</v>
      </c>
      <c r="Y1029" s="262">
        <v>3601000442046</v>
      </c>
      <c r="Z1029" s="228" t="s">
        <v>1581</v>
      </c>
      <c r="AA1029" s="266">
        <v>22398.25</v>
      </c>
      <c r="AB1029" s="66">
        <v>19000</v>
      </c>
      <c r="AC1029" s="65"/>
      <c r="AD1029" s="266">
        <v>863</v>
      </c>
      <c r="AE1029" s="266">
        <v>424</v>
      </c>
      <c r="AF1029" s="65"/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148"/>
      <c r="AW1029" s="65"/>
      <c r="AX1029" s="65">
        <v>1801.37</v>
      </c>
      <c r="AY1029" s="66"/>
      <c r="AZ1029" s="66">
        <v>309.88</v>
      </c>
      <c r="BA1029" s="74">
        <v>0</v>
      </c>
      <c r="BB1029" s="66">
        <v>33281.08</v>
      </c>
      <c r="BC1029" s="66">
        <v>10882.830000000002</v>
      </c>
      <c r="BD1029" s="252"/>
      <c r="BE1029" s="170">
        <v>66</v>
      </c>
      <c r="BF1029" s="101" t="s">
        <v>3109</v>
      </c>
      <c r="BG1029" s="158" t="s">
        <v>2991</v>
      </c>
      <c r="BH1029" s="92" t="s">
        <v>2992</v>
      </c>
      <c r="BI1029" s="169">
        <v>30386.32</v>
      </c>
      <c r="BJ1029" s="124">
        <v>19000</v>
      </c>
      <c r="BK1029" s="124">
        <v>11386.32</v>
      </c>
      <c r="BL1029" s="158"/>
      <c r="BM1029" s="48"/>
      <c r="BN1029" s="67"/>
      <c r="BO1029" s="67"/>
      <c r="BP1029" s="48"/>
      <c r="BQ1029" s="368">
        <v>42</v>
      </c>
      <c r="BR1029" s="380" t="s">
        <v>689</v>
      </c>
      <c r="BS1029" s="381" t="s">
        <v>709</v>
      </c>
      <c r="BT1029" s="382" t="s">
        <v>1269</v>
      </c>
      <c r="BU1029" s="383" t="s">
        <v>1531</v>
      </c>
      <c r="BV1029" s="384" t="s">
        <v>1270</v>
      </c>
      <c r="BW1029" s="384">
        <v>17000</v>
      </c>
      <c r="BX1029" s="385" t="s">
        <v>3191</v>
      </c>
      <c r="BY1029" s="76"/>
      <c r="BZ1029" s="495">
        <v>215</v>
      </c>
      <c r="CA1029" s="320" t="b">
        <f>EXACT(A1029,CH1029)</f>
        <v>1</v>
      </c>
      <c r="CB1029" s="318" t="b">
        <f>EXACT(D1029,CF1029)</f>
        <v>1</v>
      </c>
      <c r="CC1029" s="318" t="b">
        <f>EXACT(E1029,CG1029)</f>
        <v>1</v>
      </c>
      <c r="CD1029" s="502">
        <f>+S1029-BC1029</f>
        <v>0</v>
      </c>
      <c r="CE1029" s="51" t="s">
        <v>672</v>
      </c>
      <c r="CF1029" s="157" t="s">
        <v>2991</v>
      </c>
      <c r="CG1029" s="99" t="s">
        <v>2992</v>
      </c>
      <c r="CH1029" s="311">
        <v>3601000442046</v>
      </c>
      <c r="CI1029" s="51"/>
      <c r="CM1029" s="273"/>
    </row>
    <row r="1030" spans="1:93">
      <c r="A1030" s="452" t="s">
        <v>4492</v>
      </c>
      <c r="B1030" s="83" t="s">
        <v>709</v>
      </c>
      <c r="C1030" s="238" t="s">
        <v>686</v>
      </c>
      <c r="D1030" s="239" t="s">
        <v>607</v>
      </c>
      <c r="E1030" s="240" t="s">
        <v>598</v>
      </c>
      <c r="F1030" s="452" t="s">
        <v>4492</v>
      </c>
      <c r="G1030" s="59" t="s">
        <v>1580</v>
      </c>
      <c r="H1030" s="449" t="s">
        <v>652</v>
      </c>
      <c r="I1030" s="418">
        <v>22939</v>
      </c>
      <c r="J1030" s="418">
        <v>0</v>
      </c>
      <c r="K1030" s="418">
        <v>67.05</v>
      </c>
      <c r="L1030" s="418">
        <v>0</v>
      </c>
      <c r="M1030" s="419">
        <v>2109</v>
      </c>
      <c r="N1030" s="419">
        <v>0</v>
      </c>
      <c r="O1030" s="418">
        <v>0</v>
      </c>
      <c r="P1030" s="418">
        <v>0</v>
      </c>
      <c r="Q1030" s="418">
        <v>0</v>
      </c>
      <c r="R1030" s="418">
        <v>21147</v>
      </c>
      <c r="S1030" s="418">
        <v>3968.0499999999993</v>
      </c>
      <c r="T1030" s="227" t="s">
        <v>1581</v>
      </c>
      <c r="U1030" s="496">
        <v>1147</v>
      </c>
      <c r="V1030" s="238" t="s">
        <v>686</v>
      </c>
      <c r="W1030" s="239" t="s">
        <v>607</v>
      </c>
      <c r="X1030" s="240" t="s">
        <v>598</v>
      </c>
      <c r="Y1030" s="262">
        <v>3601000443794</v>
      </c>
      <c r="Z1030" s="228" t="s">
        <v>1581</v>
      </c>
      <c r="AA1030" s="54">
        <v>21147</v>
      </c>
      <c r="AB1030" s="55">
        <v>19860</v>
      </c>
      <c r="AC1030" s="56"/>
      <c r="AD1030" s="175">
        <v>863</v>
      </c>
      <c r="AE1030" s="175">
        <v>424</v>
      </c>
      <c r="AF1030" s="55"/>
      <c r="AG1030" s="55"/>
      <c r="AH1030" s="55"/>
      <c r="AI1030" s="55"/>
      <c r="AJ1030" s="55"/>
      <c r="AK1030" s="55"/>
      <c r="AL1030" s="55"/>
      <c r="AM1030" s="57"/>
      <c r="AN1030" s="57"/>
      <c r="AO1030" s="57"/>
      <c r="AP1030" s="57"/>
      <c r="AQ1030" s="58"/>
      <c r="AR1030" s="57"/>
      <c r="AS1030" s="57"/>
      <c r="AT1030" s="57"/>
      <c r="AU1030" s="57"/>
      <c r="AV1030" s="147"/>
      <c r="AW1030" s="57"/>
      <c r="AX1030" s="57">
        <v>0</v>
      </c>
      <c r="AY1030" s="58"/>
      <c r="AZ1030" s="58">
        <v>0</v>
      </c>
      <c r="BA1030" s="74">
        <v>0</v>
      </c>
      <c r="BB1030" s="58">
        <v>25115.05</v>
      </c>
      <c r="BC1030" s="58">
        <v>3968.0499999999993</v>
      </c>
      <c r="BD1030" s="252"/>
      <c r="BE1030" s="170">
        <v>1148</v>
      </c>
      <c r="BF1030" s="101" t="s">
        <v>1891</v>
      </c>
      <c r="BG1030" s="158" t="s">
        <v>607</v>
      </c>
      <c r="BH1030" s="92" t="s">
        <v>598</v>
      </c>
      <c r="BI1030" s="124">
        <v>19860</v>
      </c>
      <c r="BJ1030" s="124">
        <v>19860</v>
      </c>
      <c r="BK1030" s="124">
        <v>0</v>
      </c>
      <c r="BL1030" s="158"/>
      <c r="BM1030" s="59"/>
      <c r="BN1030" s="60"/>
      <c r="BO1030" s="60"/>
      <c r="BP1030" s="59"/>
      <c r="BQ1030" s="369" t="s">
        <v>1960</v>
      </c>
      <c r="BR1030" s="380" t="s">
        <v>712</v>
      </c>
      <c r="BS1030" s="381" t="s">
        <v>709</v>
      </c>
      <c r="BT1030" s="383" t="s">
        <v>1961</v>
      </c>
      <c r="BU1030" s="383" t="s">
        <v>1259</v>
      </c>
      <c r="BV1030" s="383" t="s">
        <v>1581</v>
      </c>
      <c r="BW1030" s="383">
        <v>60130</v>
      </c>
      <c r="BX1030" s="385" t="s">
        <v>1962</v>
      </c>
      <c r="BY1030" s="61"/>
      <c r="BZ1030" s="475">
        <v>886</v>
      </c>
      <c r="CA1030" s="320" t="b">
        <f>EXACT(A1030,CH1030)</f>
        <v>1</v>
      </c>
      <c r="CB1030" s="318" t="b">
        <f>EXACT(D1030,CF1030)</f>
        <v>1</v>
      </c>
      <c r="CC1030" s="318" t="b">
        <f>EXACT(E1030,CG1030)</f>
        <v>1</v>
      </c>
      <c r="CD1030" s="502">
        <f>+S1029-BC1029</f>
        <v>0</v>
      </c>
      <c r="CE1030" s="1" t="s">
        <v>686</v>
      </c>
      <c r="CF1030" s="157" t="s">
        <v>607</v>
      </c>
      <c r="CG1030" s="99" t="s">
        <v>598</v>
      </c>
      <c r="CH1030" s="311">
        <v>3601000443794</v>
      </c>
      <c r="CI1030" s="51"/>
      <c r="CM1030" s="273"/>
      <c r="CO1030" s="157"/>
    </row>
    <row r="1031" spans="1:93">
      <c r="A1031" s="452" t="s">
        <v>4940</v>
      </c>
      <c r="B1031" s="83" t="s">
        <v>709</v>
      </c>
      <c r="C1031" s="237" t="s">
        <v>672</v>
      </c>
      <c r="D1031" s="86" t="s">
        <v>253</v>
      </c>
      <c r="E1031" s="92" t="s">
        <v>3375</v>
      </c>
      <c r="F1031" s="452" t="s">
        <v>4940</v>
      </c>
      <c r="G1031" s="59" t="s">
        <v>1580</v>
      </c>
      <c r="H1031" s="449" t="s">
        <v>3470</v>
      </c>
      <c r="I1031" s="244">
        <v>55624.4</v>
      </c>
      <c r="J1031" s="310">
        <v>0</v>
      </c>
      <c r="K1031" s="81">
        <v>32.18</v>
      </c>
      <c r="L1031" s="81">
        <v>0</v>
      </c>
      <c r="M1031" s="85">
        <v>0</v>
      </c>
      <c r="N1031" s="81">
        <v>0</v>
      </c>
      <c r="O1031" s="81">
        <v>0</v>
      </c>
      <c r="P1031" s="85">
        <v>536.16</v>
      </c>
      <c r="Q1031" s="81">
        <v>0</v>
      </c>
      <c r="R1031" s="85">
        <v>32117</v>
      </c>
      <c r="S1031" s="81">
        <v>16739.150000000001</v>
      </c>
      <c r="T1031" s="227" t="s">
        <v>1581</v>
      </c>
      <c r="U1031" s="496">
        <v>500</v>
      </c>
      <c r="V1031" s="237" t="s">
        <v>672</v>
      </c>
      <c r="W1031" s="86" t="s">
        <v>253</v>
      </c>
      <c r="X1031" s="92" t="s">
        <v>3375</v>
      </c>
      <c r="Y1031" s="262">
        <v>3601000565113</v>
      </c>
      <c r="Z1031" s="228" t="s">
        <v>1581</v>
      </c>
      <c r="AA1031" s="266">
        <v>38917.430000000008</v>
      </c>
      <c r="AB1031" s="66">
        <v>29200</v>
      </c>
      <c r="AC1031" s="65"/>
      <c r="AD1031" s="266">
        <v>863</v>
      </c>
      <c r="AE1031" s="266">
        <v>424</v>
      </c>
      <c r="AF1031" s="65"/>
      <c r="AG1031" s="65"/>
      <c r="AH1031" s="65"/>
      <c r="AI1031" s="65"/>
      <c r="AJ1031" s="65"/>
      <c r="AK1031" s="65"/>
      <c r="AL1031" s="65"/>
      <c r="AM1031" s="65"/>
      <c r="AN1031" s="65"/>
      <c r="AO1031" s="65"/>
      <c r="AP1031" s="65"/>
      <c r="AQ1031" s="65"/>
      <c r="AR1031" s="65"/>
      <c r="AS1031" s="65"/>
      <c r="AT1031" s="65">
        <v>630</v>
      </c>
      <c r="AU1031" s="65">
        <v>1000</v>
      </c>
      <c r="AV1031" s="148">
        <v>0</v>
      </c>
      <c r="AW1031" s="65"/>
      <c r="AX1031" s="65">
        <v>6264.27</v>
      </c>
      <c r="AY1031" s="65"/>
      <c r="AZ1031" s="66">
        <v>536.16</v>
      </c>
      <c r="BA1031" s="74">
        <v>0</v>
      </c>
      <c r="BB1031" s="66">
        <v>55656.58</v>
      </c>
      <c r="BC1031" s="66">
        <v>16739.149999999994</v>
      </c>
      <c r="BD1031" s="252"/>
      <c r="BE1031" s="170">
        <v>501</v>
      </c>
      <c r="BF1031" s="101" t="s">
        <v>3553</v>
      </c>
      <c r="BG1031" s="158" t="s">
        <v>253</v>
      </c>
      <c r="BH1031" s="92" t="s">
        <v>3375</v>
      </c>
      <c r="BI1031" s="169">
        <v>29200</v>
      </c>
      <c r="BJ1031" s="124">
        <v>29200</v>
      </c>
      <c r="BK1031" s="124">
        <v>0</v>
      </c>
      <c r="BL1031" s="158"/>
      <c r="BM1031" s="48"/>
      <c r="BN1031" s="67"/>
      <c r="BO1031" s="67"/>
      <c r="BP1031" s="48"/>
      <c r="BQ1031" s="368">
        <v>589</v>
      </c>
      <c r="BR1031" s="380">
        <v>3</v>
      </c>
      <c r="BS1031" s="381" t="s">
        <v>709</v>
      </c>
      <c r="BT1031" s="382" t="s">
        <v>805</v>
      </c>
      <c r="BU1031" s="383" t="s">
        <v>702</v>
      </c>
      <c r="BV1031" s="384" t="s">
        <v>1581</v>
      </c>
      <c r="BW1031" s="384">
        <v>60110</v>
      </c>
      <c r="BX1031" s="385" t="s">
        <v>395</v>
      </c>
      <c r="BZ1031" s="475">
        <v>66</v>
      </c>
      <c r="CA1031" s="320" t="b">
        <f>EXACT(A1031,CH1031)</f>
        <v>1</v>
      </c>
      <c r="CB1031" s="318" t="b">
        <f>EXACT(D1031,CF1031)</f>
        <v>1</v>
      </c>
      <c r="CC1031" s="318" t="b">
        <f>EXACT(E1031,CG1031)</f>
        <v>1</v>
      </c>
      <c r="CD1031" s="502">
        <f>+S1030-BC1030</f>
        <v>0</v>
      </c>
      <c r="CE1031" s="17" t="s">
        <v>672</v>
      </c>
      <c r="CF1031" s="17" t="s">
        <v>253</v>
      </c>
      <c r="CG1031" s="103" t="s">
        <v>3375</v>
      </c>
      <c r="CH1031" s="275">
        <v>3601000565113</v>
      </c>
    </row>
    <row r="1032" spans="1:93">
      <c r="A1032" s="452" t="s">
        <v>7835</v>
      </c>
      <c r="B1032" s="83" t="s">
        <v>709</v>
      </c>
      <c r="C1032" s="237" t="s">
        <v>672</v>
      </c>
      <c r="D1032" s="86" t="s">
        <v>3405</v>
      </c>
      <c r="E1032" s="92" t="s">
        <v>7727</v>
      </c>
      <c r="F1032" s="452" t="s">
        <v>7835</v>
      </c>
      <c r="G1032" s="59" t="s">
        <v>1580</v>
      </c>
      <c r="H1032" s="449" t="s">
        <v>7952</v>
      </c>
      <c r="I1032" s="244">
        <v>54056</v>
      </c>
      <c r="J1032" s="310">
        <v>0</v>
      </c>
      <c r="K1032" s="81">
        <v>0</v>
      </c>
      <c r="L1032" s="81">
        <v>0</v>
      </c>
      <c r="M1032" s="85">
        <v>0</v>
      </c>
      <c r="N1032" s="81">
        <v>0</v>
      </c>
      <c r="O1032" s="81">
        <v>0</v>
      </c>
      <c r="P1032" s="85">
        <v>1925.76</v>
      </c>
      <c r="Q1032" s="81">
        <v>0</v>
      </c>
      <c r="R1032" s="85">
        <v>34958.050000000003</v>
      </c>
      <c r="S1032" s="81">
        <v>17172.189999999995</v>
      </c>
      <c r="T1032" s="227" t="s">
        <v>1581</v>
      </c>
      <c r="U1032" s="496">
        <v>918</v>
      </c>
      <c r="V1032" s="237" t="s">
        <v>672</v>
      </c>
      <c r="W1032" s="86" t="s">
        <v>3405</v>
      </c>
      <c r="X1032" s="92" t="s">
        <v>7727</v>
      </c>
      <c r="Y1032" s="262" t="s">
        <v>7835</v>
      </c>
      <c r="Z1032" s="228" t="s">
        <v>1581</v>
      </c>
      <c r="AA1032" s="266">
        <v>36883.810000000005</v>
      </c>
      <c r="AB1032" s="66">
        <v>33671.050000000003</v>
      </c>
      <c r="AC1032" s="65"/>
      <c r="AD1032" s="266">
        <v>863</v>
      </c>
      <c r="AE1032" s="266">
        <v>424</v>
      </c>
      <c r="AF1032" s="65"/>
      <c r="AG1032" s="65"/>
      <c r="AH1032" s="65"/>
      <c r="AI1032" s="65"/>
      <c r="AJ1032" s="65"/>
      <c r="AK1032" s="65"/>
      <c r="AL1032" s="65"/>
      <c r="AM1032" s="65"/>
      <c r="AN1032" s="65"/>
      <c r="AO1032" s="65"/>
      <c r="AP1032" s="65"/>
      <c r="AQ1032" s="65"/>
      <c r="AR1032" s="65"/>
      <c r="AS1032" s="65"/>
      <c r="AT1032" s="65"/>
      <c r="AU1032" s="65"/>
      <c r="AV1032" s="148"/>
      <c r="AW1032" s="65"/>
      <c r="AX1032" s="65">
        <v>0</v>
      </c>
      <c r="AY1032" s="65"/>
      <c r="AZ1032" s="65">
        <v>1925.76</v>
      </c>
      <c r="BA1032" s="57">
        <v>0</v>
      </c>
      <c r="BB1032" s="65">
        <v>54056</v>
      </c>
      <c r="BC1032" s="65">
        <v>17172.189999999995</v>
      </c>
      <c r="BD1032" s="252"/>
      <c r="BE1032" s="170">
        <v>919</v>
      </c>
      <c r="BF1032" s="282" t="s">
        <v>8348</v>
      </c>
      <c r="BG1032" s="158" t="s">
        <v>3405</v>
      </c>
      <c r="BH1032" s="92" t="s">
        <v>7727</v>
      </c>
      <c r="BI1032" s="171">
        <v>33671.050000000003</v>
      </c>
      <c r="BJ1032" s="172">
        <v>33671.050000000003</v>
      </c>
      <c r="BK1032" s="171">
        <v>0</v>
      </c>
      <c r="BL1032" s="158"/>
      <c r="BM1032" s="48"/>
      <c r="BN1032" s="67"/>
      <c r="BO1032" s="67"/>
      <c r="BP1032" s="48"/>
      <c r="BQ1032" s="368">
        <v>215</v>
      </c>
      <c r="BR1032" s="380">
        <v>12</v>
      </c>
      <c r="BS1032" s="381" t="s">
        <v>51</v>
      </c>
      <c r="BT1032" s="382" t="s">
        <v>805</v>
      </c>
      <c r="BU1032" s="383" t="s">
        <v>702</v>
      </c>
      <c r="BV1032" s="384" t="s">
        <v>1581</v>
      </c>
      <c r="BW1032" s="384">
        <v>60110</v>
      </c>
      <c r="BX1032" s="385"/>
      <c r="BY1032" s="61"/>
      <c r="BZ1032" s="475">
        <v>1146</v>
      </c>
      <c r="CA1032" s="320" t="b">
        <f>EXACT(A1032,CH1032)</f>
        <v>1</v>
      </c>
      <c r="CB1032" s="318" t="b">
        <f>EXACT(D1032,CF1032)</f>
        <v>1</v>
      </c>
      <c r="CC1032" s="318" t="b">
        <f>EXACT(E1032,CG1032)</f>
        <v>1</v>
      </c>
      <c r="CD1032" s="502">
        <f>+S1031-BC1031</f>
        <v>0</v>
      </c>
      <c r="CE1032" s="17" t="s">
        <v>672</v>
      </c>
      <c r="CF1032" s="17" t="s">
        <v>3405</v>
      </c>
      <c r="CG1032" s="103" t="s">
        <v>7727</v>
      </c>
      <c r="CH1032" s="275" t="s">
        <v>7835</v>
      </c>
    </row>
    <row r="1033" spans="1:93">
      <c r="A1033" s="451" t="s">
        <v>5325</v>
      </c>
      <c r="B1033" s="83" t="s">
        <v>709</v>
      </c>
      <c r="C1033" s="158" t="s">
        <v>672</v>
      </c>
      <c r="D1033" s="158" t="s">
        <v>530</v>
      </c>
      <c r="E1033" s="92" t="s">
        <v>5249</v>
      </c>
      <c r="F1033" s="451" t="s">
        <v>5325</v>
      </c>
      <c r="G1033" s="59" t="s">
        <v>1580</v>
      </c>
      <c r="H1033" s="449" t="s">
        <v>5326</v>
      </c>
      <c r="I1033" s="234">
        <v>39536</v>
      </c>
      <c r="J1033" s="234">
        <v>0</v>
      </c>
      <c r="K1033" s="234">
        <v>32.18</v>
      </c>
      <c r="L1033" s="234">
        <v>0</v>
      </c>
      <c r="M1033" s="85">
        <v>0</v>
      </c>
      <c r="N1033" s="85">
        <v>0</v>
      </c>
      <c r="O1033" s="234">
        <v>0</v>
      </c>
      <c r="P1033" s="234">
        <v>748.48</v>
      </c>
      <c r="Q1033" s="234">
        <v>0</v>
      </c>
      <c r="R1033" s="234">
        <v>24287</v>
      </c>
      <c r="S1033" s="234">
        <v>11695.54</v>
      </c>
      <c r="T1033" s="227" t="s">
        <v>1581</v>
      </c>
      <c r="U1033" s="496">
        <v>630</v>
      </c>
      <c r="V1033" s="158" t="s">
        <v>672</v>
      </c>
      <c r="W1033" s="158" t="s">
        <v>530</v>
      </c>
      <c r="X1033" s="92" t="s">
        <v>5249</v>
      </c>
      <c r="Y1033" s="262">
        <v>3601100051359</v>
      </c>
      <c r="Z1033" s="228" t="s">
        <v>1581</v>
      </c>
      <c r="AA1033" s="266">
        <v>27872.639999999999</v>
      </c>
      <c r="AB1033" s="66">
        <v>23000</v>
      </c>
      <c r="AC1033" s="65"/>
      <c r="AD1033" s="266">
        <v>863</v>
      </c>
      <c r="AE1033" s="266">
        <v>424</v>
      </c>
      <c r="AF1033" s="65"/>
      <c r="AG1033" s="65"/>
      <c r="AH1033" s="65"/>
      <c r="AI1033" s="65"/>
      <c r="AJ1033" s="65"/>
      <c r="AK1033" s="65"/>
      <c r="AL1033" s="65"/>
      <c r="AM1033" s="65"/>
      <c r="AN1033" s="65"/>
      <c r="AO1033" s="65"/>
      <c r="AP1033" s="65"/>
      <c r="AQ1033" s="65"/>
      <c r="AR1033" s="65">
        <v>0</v>
      </c>
      <c r="AS1033" s="65"/>
      <c r="AT1033" s="65"/>
      <c r="AU1033" s="65"/>
      <c r="AV1033" s="148"/>
      <c r="AW1033" s="65"/>
      <c r="AX1033" s="65">
        <v>2837.16</v>
      </c>
      <c r="AY1033" s="66"/>
      <c r="AZ1033" s="66">
        <v>748.48</v>
      </c>
      <c r="BA1033" s="74">
        <v>0</v>
      </c>
      <c r="BB1033" s="66">
        <v>39568.18</v>
      </c>
      <c r="BC1033" s="66">
        <v>11695.54</v>
      </c>
      <c r="BD1033" s="252"/>
      <c r="BE1033" s="170">
        <v>631</v>
      </c>
      <c r="BF1033" s="101" t="s">
        <v>5592</v>
      </c>
      <c r="BG1033" s="158" t="s">
        <v>530</v>
      </c>
      <c r="BH1033" s="92" t="s">
        <v>5249</v>
      </c>
      <c r="BI1033" s="169">
        <v>23000</v>
      </c>
      <c r="BJ1033" s="124">
        <v>23000</v>
      </c>
      <c r="BK1033" s="124">
        <v>0</v>
      </c>
      <c r="BL1033" s="158"/>
      <c r="BM1033" s="48" t="s">
        <v>677</v>
      </c>
      <c r="BN1033" s="67"/>
      <c r="BO1033" s="67"/>
      <c r="BP1033" s="48"/>
      <c r="BQ1033" s="368">
        <v>23</v>
      </c>
      <c r="BR1033" s="380" t="s">
        <v>725</v>
      </c>
      <c r="BS1033" s="381" t="s">
        <v>5710</v>
      </c>
      <c r="BT1033" s="382" t="s">
        <v>11</v>
      </c>
      <c r="BU1033" s="383" t="s">
        <v>719</v>
      </c>
      <c r="BV1033" s="384" t="s">
        <v>1581</v>
      </c>
      <c r="BW1033" s="384">
        <v>60210</v>
      </c>
      <c r="BX1033" s="385" t="s">
        <v>5754</v>
      </c>
      <c r="BY1033" s="51"/>
      <c r="BZ1033" s="495">
        <v>501</v>
      </c>
      <c r="CA1033" s="320" t="b">
        <f>EXACT(A1033,CH1033)</f>
        <v>1</v>
      </c>
      <c r="CB1033" s="318" t="b">
        <f>EXACT(D1033,CF1033)</f>
        <v>1</v>
      </c>
      <c r="CC1033" s="318" t="b">
        <f>EXACT(E1033,CG1033)</f>
        <v>1</v>
      </c>
      <c r="CD1033" s="502">
        <f>+S1032-BC1032</f>
        <v>0</v>
      </c>
      <c r="CE1033" s="17" t="s">
        <v>672</v>
      </c>
      <c r="CF1033" s="157" t="s">
        <v>530</v>
      </c>
      <c r="CG1033" s="99" t="s">
        <v>5249</v>
      </c>
      <c r="CH1033" s="311">
        <v>3601100051359</v>
      </c>
      <c r="CM1033" s="273"/>
      <c r="CO1033" s="157"/>
    </row>
    <row r="1034" spans="1:93">
      <c r="A1034" s="452" t="s">
        <v>5063</v>
      </c>
      <c r="B1034" s="83" t="s">
        <v>709</v>
      </c>
      <c r="C1034" s="158" t="s">
        <v>672</v>
      </c>
      <c r="D1034" s="158" t="s">
        <v>419</v>
      </c>
      <c r="E1034" s="92" t="s">
        <v>420</v>
      </c>
      <c r="F1034" s="452" t="s">
        <v>5063</v>
      </c>
      <c r="G1034" s="59" t="s">
        <v>1580</v>
      </c>
      <c r="H1034" s="449" t="s">
        <v>967</v>
      </c>
      <c r="I1034" s="234">
        <v>14946.4</v>
      </c>
      <c r="J1034" s="234">
        <v>0</v>
      </c>
      <c r="K1034" s="234">
        <v>0</v>
      </c>
      <c r="L1034" s="234">
        <v>0</v>
      </c>
      <c r="M1034" s="85">
        <v>1122</v>
      </c>
      <c r="N1034" s="85">
        <v>0</v>
      </c>
      <c r="O1034" s="234">
        <v>0</v>
      </c>
      <c r="P1034" s="234">
        <v>0</v>
      </c>
      <c r="Q1034" s="234">
        <v>0</v>
      </c>
      <c r="R1034" s="234">
        <v>10328</v>
      </c>
      <c r="S1034" s="234">
        <v>4470.43</v>
      </c>
      <c r="T1034" s="227" t="s">
        <v>1581</v>
      </c>
      <c r="U1034" s="496">
        <v>723</v>
      </c>
      <c r="V1034" s="158" t="s">
        <v>672</v>
      </c>
      <c r="W1034" s="158" t="s">
        <v>419</v>
      </c>
      <c r="X1034" s="92" t="s">
        <v>420</v>
      </c>
      <c r="Y1034" s="262">
        <v>3601100869921</v>
      </c>
      <c r="Z1034" s="228" t="s">
        <v>1581</v>
      </c>
      <c r="AA1034" s="266">
        <v>11597.97</v>
      </c>
      <c r="AB1034" s="66">
        <v>9465</v>
      </c>
      <c r="AC1034" s="65"/>
      <c r="AD1034" s="266">
        <v>863</v>
      </c>
      <c r="AE1034" s="266"/>
      <c r="AF1034" s="65"/>
      <c r="AG1034" s="65"/>
      <c r="AH1034" s="65"/>
      <c r="AI1034" s="65"/>
      <c r="AJ1034" s="65"/>
      <c r="AK1034" s="65"/>
      <c r="AL1034" s="65"/>
      <c r="AM1034" s="65"/>
      <c r="AN1034" s="65"/>
      <c r="AO1034" s="65"/>
      <c r="AP1034" s="65"/>
      <c r="AQ1034" s="65"/>
      <c r="AR1034" s="65"/>
      <c r="AS1034" s="65"/>
      <c r="AT1034" s="65"/>
      <c r="AU1034" s="65"/>
      <c r="AV1034" s="148"/>
      <c r="AW1034" s="65"/>
      <c r="AX1034" s="65">
        <v>1269.97</v>
      </c>
      <c r="AY1034" s="66"/>
      <c r="AZ1034" s="66">
        <v>0</v>
      </c>
      <c r="BA1034" s="74">
        <v>0</v>
      </c>
      <c r="BB1034" s="66">
        <v>16068.4</v>
      </c>
      <c r="BC1034" s="66">
        <v>4470.43</v>
      </c>
      <c r="BD1034" s="252"/>
      <c r="BE1034" s="170">
        <v>724</v>
      </c>
      <c r="BF1034" s="101" t="s">
        <v>2248</v>
      </c>
      <c r="BG1034" s="158" t="s">
        <v>419</v>
      </c>
      <c r="BH1034" s="92" t="s">
        <v>420</v>
      </c>
      <c r="BI1034" s="169">
        <v>9465</v>
      </c>
      <c r="BJ1034" s="124">
        <v>9465</v>
      </c>
      <c r="BK1034" s="124">
        <v>0</v>
      </c>
      <c r="BL1034" s="158"/>
      <c r="BM1034" s="48"/>
      <c r="BN1034" s="67"/>
      <c r="BO1034" s="67"/>
      <c r="BP1034" s="48"/>
      <c r="BQ1034" s="368">
        <v>120</v>
      </c>
      <c r="BR1034" s="380">
        <v>7</v>
      </c>
      <c r="BS1034" s="381" t="s">
        <v>709</v>
      </c>
      <c r="BT1034" s="382" t="s">
        <v>1535</v>
      </c>
      <c r="BU1034" s="383" t="s">
        <v>1536</v>
      </c>
      <c r="BV1034" s="384" t="s">
        <v>1537</v>
      </c>
      <c r="BW1034" s="384">
        <v>14000</v>
      </c>
      <c r="BX1034" s="385" t="s">
        <v>1282</v>
      </c>
      <c r="BY1034" s="23"/>
      <c r="BZ1034" s="475">
        <v>918</v>
      </c>
      <c r="CA1034" s="320" t="b">
        <f>EXACT(A1034,CH1034)</f>
        <v>1</v>
      </c>
      <c r="CB1034" s="318" t="b">
        <f>EXACT(D1034,CF1034)</f>
        <v>1</v>
      </c>
      <c r="CC1034" s="318" t="b">
        <f>EXACT(E1034,CG1034)</f>
        <v>1</v>
      </c>
      <c r="CD1034" s="502">
        <f>+S1033-BC1033</f>
        <v>0</v>
      </c>
      <c r="CE1034" s="51" t="s">
        <v>672</v>
      </c>
      <c r="CF1034" s="90" t="s">
        <v>419</v>
      </c>
      <c r="CG1034" s="103" t="s">
        <v>420</v>
      </c>
      <c r="CH1034" s="311">
        <v>3601100869921</v>
      </c>
      <c r="CJ1034" s="51"/>
      <c r="CM1034" s="273"/>
      <c r="CO1034" s="157"/>
    </row>
    <row r="1035" spans="1:93">
      <c r="A1035" s="452" t="s">
        <v>6120</v>
      </c>
      <c r="B1035" s="83" t="s">
        <v>709</v>
      </c>
      <c r="C1035" s="237" t="s">
        <v>672</v>
      </c>
      <c r="D1035" s="158" t="s">
        <v>538</v>
      </c>
      <c r="E1035" s="92" t="s">
        <v>2708</v>
      </c>
      <c r="F1035" s="452" t="s">
        <v>6120</v>
      </c>
      <c r="G1035" s="59" t="s">
        <v>1580</v>
      </c>
      <c r="H1035" s="283" t="s">
        <v>6296</v>
      </c>
      <c r="I1035" s="244">
        <v>37574.25</v>
      </c>
      <c r="J1035" s="310">
        <v>0</v>
      </c>
      <c r="K1035" s="81">
        <v>0</v>
      </c>
      <c r="L1035" s="81">
        <v>0</v>
      </c>
      <c r="M1035" s="85">
        <v>0</v>
      </c>
      <c r="N1035" s="81">
        <v>0</v>
      </c>
      <c r="O1035" s="81">
        <v>0</v>
      </c>
      <c r="P1035" s="85">
        <v>587.04</v>
      </c>
      <c r="Q1035" s="81">
        <v>0</v>
      </c>
      <c r="R1035" s="85">
        <v>25109.83</v>
      </c>
      <c r="S1035" s="81">
        <v>7704.7499999999964</v>
      </c>
      <c r="T1035" s="227" t="s">
        <v>1581</v>
      </c>
      <c r="U1035" s="496">
        <v>459</v>
      </c>
      <c r="V1035" s="237" t="s">
        <v>672</v>
      </c>
      <c r="W1035" s="158" t="s">
        <v>538</v>
      </c>
      <c r="X1035" s="92" t="s">
        <v>2708</v>
      </c>
      <c r="Y1035" s="261">
        <v>3601101009224</v>
      </c>
      <c r="Z1035" s="228" t="s">
        <v>1581</v>
      </c>
      <c r="AA1035" s="266">
        <v>29869.500000000004</v>
      </c>
      <c r="AB1035" s="65">
        <v>22535.83</v>
      </c>
      <c r="AC1035" s="65"/>
      <c r="AD1035" s="65">
        <v>1726</v>
      </c>
      <c r="AE1035" s="65">
        <v>848</v>
      </c>
      <c r="AF1035" s="65"/>
      <c r="AG1035" s="65"/>
      <c r="AH1035" s="65"/>
      <c r="AI1035" s="65"/>
      <c r="AJ1035" s="65"/>
      <c r="AK1035" s="65"/>
      <c r="AL1035" s="65"/>
      <c r="AM1035" s="65"/>
      <c r="AN1035" s="65"/>
      <c r="AO1035" s="65">
        <v>0</v>
      </c>
      <c r="AP1035" s="65"/>
      <c r="AQ1035" s="65"/>
      <c r="AR1035" s="65"/>
      <c r="AS1035" s="65"/>
      <c r="AT1035" s="65"/>
      <c r="AU1035" s="65"/>
      <c r="AV1035" s="148"/>
      <c r="AW1035" s="65"/>
      <c r="AX1035" s="65">
        <v>4172.63</v>
      </c>
      <c r="AY1035" s="65"/>
      <c r="AZ1035" s="65">
        <v>587.04</v>
      </c>
      <c r="BA1035" s="57">
        <v>0</v>
      </c>
      <c r="BB1035" s="65">
        <v>37574.25</v>
      </c>
      <c r="BC1035" s="65">
        <v>7704.7499999999964</v>
      </c>
      <c r="BD1035" s="260"/>
      <c r="BE1035" s="170">
        <v>460</v>
      </c>
      <c r="BF1035" s="163" t="s">
        <v>6405</v>
      </c>
      <c r="BG1035" s="86" t="s">
        <v>538</v>
      </c>
      <c r="BH1035" s="86" t="s">
        <v>2708</v>
      </c>
      <c r="BI1035" s="171">
        <v>22535.83</v>
      </c>
      <c r="BJ1035" s="172">
        <v>22535.83</v>
      </c>
      <c r="BK1035" s="171">
        <v>0</v>
      </c>
      <c r="BL1035" s="86"/>
      <c r="BM1035" s="48"/>
      <c r="BN1035" s="67"/>
      <c r="BO1035" s="67"/>
      <c r="BP1035" s="48"/>
      <c r="BQ1035" s="368">
        <v>19</v>
      </c>
      <c r="BR1035" s="380" t="s">
        <v>698</v>
      </c>
      <c r="BS1035" s="381" t="s">
        <v>709</v>
      </c>
      <c r="BT1035" s="382" t="s">
        <v>706</v>
      </c>
      <c r="BU1035" s="383" t="s">
        <v>707</v>
      </c>
      <c r="BV1035" s="384" t="s">
        <v>1581</v>
      </c>
      <c r="BW1035" s="384">
        <v>60220</v>
      </c>
      <c r="BX1035" s="385" t="s">
        <v>6516</v>
      </c>
      <c r="BZ1035" s="495">
        <v>631</v>
      </c>
      <c r="CA1035" s="320" t="b">
        <f>EXACT(A1035,CH1035)</f>
        <v>1</v>
      </c>
      <c r="CB1035" s="318" t="b">
        <f>EXACT(D1035,CF1035)</f>
        <v>1</v>
      </c>
      <c r="CC1035" s="318" t="b">
        <f>EXACT(E1035,CG1035)</f>
        <v>1</v>
      </c>
      <c r="CD1035" s="502">
        <f>+S1034-BC1034</f>
        <v>0</v>
      </c>
      <c r="CE1035" s="51" t="s">
        <v>672</v>
      </c>
      <c r="CF1035" s="51" t="s">
        <v>538</v>
      </c>
      <c r="CG1035" s="51" t="s">
        <v>2708</v>
      </c>
      <c r="CH1035" s="312">
        <v>3601101009224</v>
      </c>
      <c r="CI1035" s="51"/>
      <c r="CJ1035" s="51"/>
      <c r="CL1035" s="51"/>
      <c r="CM1035" s="273"/>
      <c r="CO1035" s="158"/>
    </row>
    <row r="1036" spans="1:93">
      <c r="A1036" s="452" t="s">
        <v>4318</v>
      </c>
      <c r="B1036" s="83" t="s">
        <v>709</v>
      </c>
      <c r="C1036" s="129" t="s">
        <v>686</v>
      </c>
      <c r="D1036" s="158" t="s">
        <v>1188</v>
      </c>
      <c r="E1036" s="92" t="s">
        <v>75</v>
      </c>
      <c r="F1036" s="452" t="s">
        <v>4318</v>
      </c>
      <c r="G1036" s="59" t="s">
        <v>1580</v>
      </c>
      <c r="H1036" s="449" t="s">
        <v>3296</v>
      </c>
      <c r="I1036" s="234">
        <v>22414.7</v>
      </c>
      <c r="J1036" s="234">
        <v>0</v>
      </c>
      <c r="K1036" s="234">
        <v>93.98</v>
      </c>
      <c r="L1036" s="234">
        <v>0</v>
      </c>
      <c r="M1036" s="85">
        <v>2061</v>
      </c>
      <c r="N1036" s="85">
        <v>0</v>
      </c>
      <c r="O1036" s="234">
        <v>0</v>
      </c>
      <c r="P1036" s="234">
        <v>0</v>
      </c>
      <c r="Q1036" s="234">
        <v>0</v>
      </c>
      <c r="R1036" s="234">
        <v>15379</v>
      </c>
      <c r="S1036" s="234">
        <v>9190.68</v>
      </c>
      <c r="T1036" s="227" t="s">
        <v>1581</v>
      </c>
      <c r="U1036" s="496">
        <v>3</v>
      </c>
      <c r="V1036" s="129" t="s">
        <v>686</v>
      </c>
      <c r="W1036" s="158" t="s">
        <v>1188</v>
      </c>
      <c r="X1036" s="92" t="s">
        <v>75</v>
      </c>
      <c r="Y1036" s="262">
        <v>3601101009780</v>
      </c>
      <c r="Z1036" s="228" t="s">
        <v>1581</v>
      </c>
      <c r="AA1036" s="55">
        <v>15379</v>
      </c>
      <c r="AB1036" s="55">
        <v>14855</v>
      </c>
      <c r="AC1036" s="59"/>
      <c r="AD1036" s="175"/>
      <c r="AE1036" s="175">
        <v>424</v>
      </c>
      <c r="AF1036" s="59"/>
      <c r="AG1036" s="59"/>
      <c r="AH1036" s="59"/>
      <c r="AI1036" s="59">
        <v>100</v>
      </c>
      <c r="AJ1036" s="59"/>
      <c r="AK1036" s="59"/>
      <c r="AL1036" s="59"/>
      <c r="AM1036" s="59"/>
      <c r="AN1036" s="59"/>
      <c r="AO1036" s="59"/>
      <c r="AP1036" s="59"/>
      <c r="AQ1036" s="59"/>
      <c r="AR1036" s="55"/>
      <c r="AS1036" s="59"/>
      <c r="AT1036" s="59"/>
      <c r="AU1036" s="59"/>
      <c r="AV1036" s="147"/>
      <c r="AW1036" s="59"/>
      <c r="AX1036" s="59">
        <v>0</v>
      </c>
      <c r="AY1036" s="59"/>
      <c r="AZ1036" s="55">
        <v>0</v>
      </c>
      <c r="BA1036" s="74">
        <v>0</v>
      </c>
      <c r="BB1036" s="55">
        <v>24569.68</v>
      </c>
      <c r="BC1036" s="55">
        <v>9190.68</v>
      </c>
      <c r="BD1036" s="252"/>
      <c r="BE1036" s="170">
        <v>3</v>
      </c>
      <c r="BF1036" s="101" t="s">
        <v>2942</v>
      </c>
      <c r="BG1036" s="158" t="s">
        <v>1188</v>
      </c>
      <c r="BH1036" s="92" t="s">
        <v>75</v>
      </c>
      <c r="BI1036" s="140">
        <v>14855</v>
      </c>
      <c r="BJ1036" s="140">
        <v>14855</v>
      </c>
      <c r="BK1036" s="124">
        <v>0</v>
      </c>
      <c r="BL1036" s="158"/>
      <c r="BM1036" s="59"/>
      <c r="BN1036" s="59"/>
      <c r="BO1036" s="59"/>
      <c r="BP1036" s="59"/>
      <c r="BQ1036" s="369">
        <v>7</v>
      </c>
      <c r="BR1036" s="380" t="s">
        <v>700</v>
      </c>
      <c r="BS1036" s="381" t="s">
        <v>709</v>
      </c>
      <c r="BT1036" s="383" t="s">
        <v>678</v>
      </c>
      <c r="BU1036" s="383" t="s">
        <v>679</v>
      </c>
      <c r="BV1036" s="383" t="s">
        <v>1581</v>
      </c>
      <c r="BW1036" s="383">
        <v>60160</v>
      </c>
      <c r="BX1036" s="385" t="s">
        <v>76</v>
      </c>
      <c r="BZ1036" s="495">
        <v>723</v>
      </c>
      <c r="CA1036" s="320" t="b">
        <f>EXACT(A1036,CH1036)</f>
        <v>1</v>
      </c>
      <c r="CB1036" s="318" t="b">
        <f>EXACT(D1036,CF1036)</f>
        <v>1</v>
      </c>
      <c r="CC1036" s="318" t="b">
        <f>EXACT(E1036,CG1036)</f>
        <v>1</v>
      </c>
      <c r="CD1036" s="502">
        <f>+S1036-BC1036</f>
        <v>0</v>
      </c>
      <c r="CE1036" s="17" t="s">
        <v>686</v>
      </c>
      <c r="CF1036" s="90" t="s">
        <v>1188</v>
      </c>
      <c r="CG1036" s="103" t="s">
        <v>75</v>
      </c>
      <c r="CH1036" s="275">
        <v>3601101009780</v>
      </c>
      <c r="CL1036" s="51"/>
      <c r="CM1036" s="273"/>
      <c r="CO1036" s="157"/>
    </row>
    <row r="1037" spans="1:93">
      <c r="A1037" s="452" t="s">
        <v>7767</v>
      </c>
      <c r="B1037" s="83" t="s">
        <v>709</v>
      </c>
      <c r="C1037" s="129" t="s">
        <v>686</v>
      </c>
      <c r="D1037" s="158" t="s">
        <v>7641</v>
      </c>
      <c r="E1037" s="92" t="s">
        <v>7642</v>
      </c>
      <c r="F1037" s="452" t="s">
        <v>7767</v>
      </c>
      <c r="G1037" s="59" t="s">
        <v>1580</v>
      </c>
      <c r="H1037" s="449" t="s">
        <v>7881</v>
      </c>
      <c r="I1037" s="234">
        <v>37029.53</v>
      </c>
      <c r="J1037" s="234">
        <v>0</v>
      </c>
      <c r="K1037" s="234">
        <v>0</v>
      </c>
      <c r="L1037" s="234">
        <v>0</v>
      </c>
      <c r="M1037" s="85">
        <v>0</v>
      </c>
      <c r="N1037" s="85">
        <v>0</v>
      </c>
      <c r="O1037" s="234">
        <v>0</v>
      </c>
      <c r="P1037" s="234">
        <v>309.81</v>
      </c>
      <c r="Q1037" s="234">
        <v>0</v>
      </c>
      <c r="R1037" s="234">
        <v>10792</v>
      </c>
      <c r="S1037" s="234">
        <v>25927.72</v>
      </c>
      <c r="T1037" s="227" t="s">
        <v>1581</v>
      </c>
      <c r="U1037" s="496">
        <v>69</v>
      </c>
      <c r="V1037" s="129" t="s">
        <v>686</v>
      </c>
      <c r="W1037" s="158" t="s">
        <v>7641</v>
      </c>
      <c r="X1037" s="92" t="s">
        <v>7642</v>
      </c>
      <c r="Y1037" s="262" t="s">
        <v>7767</v>
      </c>
      <c r="Z1037" s="228" t="s">
        <v>1581</v>
      </c>
      <c r="AA1037" s="54">
        <v>11101.81</v>
      </c>
      <c r="AB1037" s="55">
        <v>9505</v>
      </c>
      <c r="AC1037" s="56"/>
      <c r="AD1037" s="175">
        <v>863</v>
      </c>
      <c r="AE1037" s="175">
        <v>424</v>
      </c>
      <c r="AF1037" s="55"/>
      <c r="AG1037" s="55"/>
      <c r="AH1037" s="55"/>
      <c r="AI1037" s="55"/>
      <c r="AJ1037" s="55"/>
      <c r="AK1037" s="55"/>
      <c r="AL1037" s="55"/>
      <c r="AM1037" s="57"/>
      <c r="AN1037" s="57"/>
      <c r="AO1037" s="57"/>
      <c r="AP1037" s="57"/>
      <c r="AQ1037" s="58"/>
      <c r="AR1037" s="58"/>
      <c r="AS1037" s="57"/>
      <c r="AT1037" s="57">
        <v>0</v>
      </c>
      <c r="AU1037" s="57"/>
      <c r="AV1037" s="147"/>
      <c r="AW1037" s="57"/>
      <c r="AX1037" s="57">
        <v>0</v>
      </c>
      <c r="AY1037" s="58"/>
      <c r="AZ1037" s="58">
        <v>309.81</v>
      </c>
      <c r="BA1037" s="74">
        <v>0</v>
      </c>
      <c r="BB1037" s="58">
        <v>37029.53</v>
      </c>
      <c r="BC1037" s="58">
        <v>25927.72</v>
      </c>
      <c r="BD1037" s="252"/>
      <c r="BE1037" s="170">
        <v>69</v>
      </c>
      <c r="BF1037" s="101" t="s">
        <v>8275</v>
      </c>
      <c r="BG1037" s="158" t="s">
        <v>7641</v>
      </c>
      <c r="BH1037" s="92" t="s">
        <v>7642</v>
      </c>
      <c r="BI1037" s="124">
        <v>9505</v>
      </c>
      <c r="BJ1037" s="124">
        <v>9505</v>
      </c>
      <c r="BK1037" s="124">
        <v>0</v>
      </c>
      <c r="BL1037" s="158"/>
      <c r="BM1037" s="59"/>
      <c r="BN1037" s="60"/>
      <c r="BO1037" s="60"/>
      <c r="BP1037" s="59"/>
      <c r="BQ1037" s="370" t="s">
        <v>7990</v>
      </c>
      <c r="BR1037" s="387">
        <v>5</v>
      </c>
      <c r="BS1037" s="381" t="s">
        <v>51</v>
      </c>
      <c r="BT1037" s="388" t="s">
        <v>1467</v>
      </c>
      <c r="BU1037" s="388" t="s">
        <v>702</v>
      </c>
      <c r="BV1037" s="388" t="s">
        <v>1581</v>
      </c>
      <c r="BW1037" s="389">
        <v>60110</v>
      </c>
      <c r="BX1037" s="385" t="s">
        <v>7991</v>
      </c>
      <c r="BY1037" s="76"/>
      <c r="BZ1037" s="475">
        <v>460</v>
      </c>
      <c r="CA1037" s="320" t="b">
        <f>EXACT(A1037,CH1037)</f>
        <v>1</v>
      </c>
      <c r="CB1037" s="318" t="b">
        <f>EXACT(D1037,CF1037)</f>
        <v>1</v>
      </c>
      <c r="CC1037" s="318" t="b">
        <f>EXACT(E1037,CG1037)</f>
        <v>1</v>
      </c>
      <c r="CD1037" s="502">
        <f>+S1037-BC1037</f>
        <v>0</v>
      </c>
      <c r="CE1037" s="17" t="s">
        <v>686</v>
      </c>
      <c r="CF1037" s="17" t="s">
        <v>7641</v>
      </c>
      <c r="CG1037" s="103" t="s">
        <v>7642</v>
      </c>
      <c r="CH1037" s="275" t="s">
        <v>7767</v>
      </c>
      <c r="CI1037" s="51"/>
      <c r="CM1037" s="273"/>
      <c r="CO1037" s="157"/>
    </row>
    <row r="1038" spans="1:93">
      <c r="A1038" s="451" t="s">
        <v>5391</v>
      </c>
      <c r="B1038" s="83" t="s">
        <v>709</v>
      </c>
      <c r="C1038" s="237" t="s">
        <v>672</v>
      </c>
      <c r="D1038" s="86" t="s">
        <v>327</v>
      </c>
      <c r="E1038" s="92" t="s">
        <v>88</v>
      </c>
      <c r="F1038" s="451" t="s">
        <v>5391</v>
      </c>
      <c r="G1038" s="59" t="s">
        <v>1580</v>
      </c>
      <c r="H1038" s="449" t="s">
        <v>5392</v>
      </c>
      <c r="I1038" s="244">
        <v>47996.4</v>
      </c>
      <c r="J1038" s="310">
        <v>0</v>
      </c>
      <c r="K1038" s="81">
        <v>0</v>
      </c>
      <c r="L1038" s="81">
        <v>0</v>
      </c>
      <c r="M1038" s="85">
        <v>0</v>
      </c>
      <c r="N1038" s="81">
        <v>0</v>
      </c>
      <c r="O1038" s="81">
        <v>0</v>
      </c>
      <c r="P1038" s="85">
        <v>1091.3</v>
      </c>
      <c r="Q1038" s="81">
        <v>0</v>
      </c>
      <c r="R1038" s="85">
        <v>27804.39</v>
      </c>
      <c r="S1038" s="81">
        <v>19100.710000000003</v>
      </c>
      <c r="T1038" s="227" t="s">
        <v>1581</v>
      </c>
      <c r="U1038" s="496">
        <v>809</v>
      </c>
      <c r="V1038" s="237" t="s">
        <v>672</v>
      </c>
      <c r="W1038" s="86" t="s">
        <v>327</v>
      </c>
      <c r="X1038" s="92" t="s">
        <v>88</v>
      </c>
      <c r="Y1038" s="262">
        <v>3601101571208</v>
      </c>
      <c r="Z1038" s="228" t="s">
        <v>1581</v>
      </c>
      <c r="AA1038" s="266">
        <v>28895.69</v>
      </c>
      <c r="AB1038" s="66">
        <v>26015</v>
      </c>
      <c r="AC1038" s="65"/>
      <c r="AD1038" s="266">
        <v>863</v>
      </c>
      <c r="AE1038" s="266">
        <v>424</v>
      </c>
      <c r="AF1038" s="65">
        <v>302.39</v>
      </c>
      <c r="AG1038" s="65"/>
      <c r="AH1038" s="65"/>
      <c r="AI1038" s="65">
        <v>200</v>
      </c>
      <c r="AJ1038" s="65"/>
      <c r="AK1038" s="65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148"/>
      <c r="AW1038" s="65"/>
      <c r="AX1038" s="65">
        <v>0</v>
      </c>
      <c r="AY1038" s="66"/>
      <c r="AZ1038" s="66">
        <v>1091.3</v>
      </c>
      <c r="BA1038" s="74">
        <v>0</v>
      </c>
      <c r="BB1038" s="66">
        <v>47996.4</v>
      </c>
      <c r="BC1038" s="66">
        <v>19100.710000000003</v>
      </c>
      <c r="BD1038" s="252"/>
      <c r="BE1038" s="170">
        <v>810</v>
      </c>
      <c r="BF1038" s="101" t="s">
        <v>5614</v>
      </c>
      <c r="BG1038" s="158" t="s">
        <v>327</v>
      </c>
      <c r="BH1038" s="92" t="s">
        <v>88</v>
      </c>
      <c r="BI1038" s="169">
        <v>26015</v>
      </c>
      <c r="BJ1038" s="124">
        <v>26015</v>
      </c>
      <c r="BK1038" s="124">
        <v>0</v>
      </c>
      <c r="BL1038" s="158"/>
      <c r="BM1038" s="48" t="s">
        <v>704</v>
      </c>
      <c r="BN1038" s="67"/>
      <c r="BO1038" s="67"/>
      <c r="BP1038" s="48"/>
      <c r="BQ1038" s="368" t="s">
        <v>5783</v>
      </c>
      <c r="BR1038" s="380" t="s">
        <v>725</v>
      </c>
      <c r="BS1038" s="381" t="s">
        <v>51</v>
      </c>
      <c r="BT1038" s="382" t="s">
        <v>741</v>
      </c>
      <c r="BU1038" s="383" t="s">
        <v>679</v>
      </c>
      <c r="BV1038" s="384" t="s">
        <v>1581</v>
      </c>
      <c r="BW1038" s="384">
        <v>60160</v>
      </c>
      <c r="BX1038" s="385" t="s">
        <v>5784</v>
      </c>
      <c r="BY1038" s="23"/>
      <c r="BZ1038" s="495">
        <v>3</v>
      </c>
      <c r="CA1038" s="320" t="b">
        <f>EXACT(A1038,CH1038)</f>
        <v>1</v>
      </c>
      <c r="CB1038" s="318" t="b">
        <f>EXACT(D1038,CF1038)</f>
        <v>1</v>
      </c>
      <c r="CC1038" s="318" t="b">
        <f>EXACT(E1038,CG1038)</f>
        <v>1</v>
      </c>
      <c r="CD1038" s="502">
        <f>+S1037-BC1037</f>
        <v>0</v>
      </c>
      <c r="CE1038" s="17" t="s">
        <v>672</v>
      </c>
      <c r="CF1038" s="17" t="s">
        <v>327</v>
      </c>
      <c r="CG1038" s="103" t="s">
        <v>88</v>
      </c>
      <c r="CH1038" s="275">
        <v>3601101571208</v>
      </c>
      <c r="CL1038" s="51"/>
      <c r="CM1038" s="273"/>
      <c r="CO1038" s="157"/>
    </row>
    <row r="1039" spans="1:93">
      <c r="A1039" s="452" t="s">
        <v>4432</v>
      </c>
      <c r="B1039" s="83" t="s">
        <v>709</v>
      </c>
      <c r="C1039" s="129" t="s">
        <v>672</v>
      </c>
      <c r="D1039" s="158" t="s">
        <v>517</v>
      </c>
      <c r="E1039" s="92" t="s">
        <v>2142</v>
      </c>
      <c r="F1039" s="452" t="s">
        <v>4432</v>
      </c>
      <c r="G1039" s="59" t="s">
        <v>1580</v>
      </c>
      <c r="H1039" s="449" t="s">
        <v>1107</v>
      </c>
      <c r="I1039" s="234">
        <v>35268.400000000001</v>
      </c>
      <c r="J1039" s="234">
        <v>0</v>
      </c>
      <c r="K1039" s="234">
        <v>60.75</v>
      </c>
      <c r="L1039" s="234">
        <v>0</v>
      </c>
      <c r="M1039" s="85">
        <v>997</v>
      </c>
      <c r="N1039" s="85">
        <v>0</v>
      </c>
      <c r="O1039" s="234">
        <v>0</v>
      </c>
      <c r="P1039" s="234">
        <v>511.14</v>
      </c>
      <c r="Q1039" s="234">
        <v>0</v>
      </c>
      <c r="R1039" s="234">
        <v>4671.03</v>
      </c>
      <c r="S1039" s="234">
        <v>31143.980000000003</v>
      </c>
      <c r="T1039" s="227" t="s">
        <v>1581</v>
      </c>
      <c r="U1039" s="496">
        <v>1246</v>
      </c>
      <c r="V1039" s="129" t="s">
        <v>672</v>
      </c>
      <c r="W1039" s="158" t="s">
        <v>517</v>
      </c>
      <c r="X1039" s="92" t="s">
        <v>2142</v>
      </c>
      <c r="Y1039" s="262">
        <v>3601101579683</v>
      </c>
      <c r="Z1039" s="228" t="s">
        <v>1581</v>
      </c>
      <c r="AA1039" s="243">
        <v>5182.17</v>
      </c>
      <c r="AB1039" s="81">
        <v>3215</v>
      </c>
      <c r="AC1039" s="81"/>
      <c r="AD1039" s="81">
        <v>863</v>
      </c>
      <c r="AE1039" s="81"/>
      <c r="AF1039" s="81">
        <v>393.03</v>
      </c>
      <c r="AG1039" s="81"/>
      <c r="AH1039" s="81"/>
      <c r="AI1039" s="81">
        <v>200</v>
      </c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245"/>
      <c r="AW1039" s="81"/>
      <c r="AX1039" s="81">
        <v>0</v>
      </c>
      <c r="AY1039" s="81"/>
      <c r="AZ1039" s="81">
        <v>511.14</v>
      </c>
      <c r="BA1039" s="85">
        <v>0</v>
      </c>
      <c r="BB1039" s="81">
        <v>36326.15</v>
      </c>
      <c r="BC1039" s="81">
        <v>31143.980000000003</v>
      </c>
      <c r="BD1039" s="252"/>
      <c r="BE1039" s="170">
        <v>1248</v>
      </c>
      <c r="BF1039" s="81" t="s">
        <v>2170</v>
      </c>
      <c r="BG1039" s="158" t="s">
        <v>517</v>
      </c>
      <c r="BH1039" s="92" t="s">
        <v>2142</v>
      </c>
      <c r="BI1039" s="81">
        <v>3215</v>
      </c>
      <c r="BJ1039" s="85">
        <v>3215</v>
      </c>
      <c r="BK1039" s="81">
        <v>0</v>
      </c>
      <c r="BL1039" s="86"/>
      <c r="BM1039" s="86"/>
      <c r="BN1039" s="247"/>
      <c r="BO1039" s="247"/>
      <c r="BP1039" s="48"/>
      <c r="BQ1039" s="368" t="s">
        <v>1077</v>
      </c>
      <c r="BR1039" s="380" t="s">
        <v>245</v>
      </c>
      <c r="BS1039" s="381" t="s">
        <v>709</v>
      </c>
      <c r="BT1039" s="382" t="s">
        <v>1078</v>
      </c>
      <c r="BU1039" s="383" t="s">
        <v>679</v>
      </c>
      <c r="BV1039" s="384" t="s">
        <v>128</v>
      </c>
      <c r="BW1039" s="384">
        <v>60160</v>
      </c>
      <c r="BX1039" s="385" t="s">
        <v>1079</v>
      </c>
      <c r="BZ1039" s="495">
        <v>69</v>
      </c>
      <c r="CA1039" s="320" t="b">
        <f>EXACT(A1039,CH1039)</f>
        <v>1</v>
      </c>
      <c r="CB1039" s="318" t="b">
        <f>EXACT(D1039,CF1039)</f>
        <v>1</v>
      </c>
      <c r="CC1039" s="318" t="b">
        <f>EXACT(E1039,CG1039)</f>
        <v>1</v>
      </c>
      <c r="CD1039" s="502">
        <f>+S1038-BC1038</f>
        <v>0</v>
      </c>
      <c r="CE1039" s="17" t="s">
        <v>672</v>
      </c>
      <c r="CF1039" s="17" t="s">
        <v>517</v>
      </c>
      <c r="CG1039" s="103" t="s">
        <v>2142</v>
      </c>
      <c r="CH1039" s="275">
        <v>3601101579683</v>
      </c>
      <c r="CM1039" s="273"/>
      <c r="CO1039" s="157"/>
    </row>
    <row r="1040" spans="1:93">
      <c r="A1040" s="452" t="s">
        <v>6123</v>
      </c>
      <c r="B1040" s="83" t="s">
        <v>709</v>
      </c>
      <c r="C1040" s="237" t="s">
        <v>686</v>
      </c>
      <c r="D1040" s="86" t="s">
        <v>6121</v>
      </c>
      <c r="E1040" s="92" t="s">
        <v>6122</v>
      </c>
      <c r="F1040" s="452" t="s">
        <v>6123</v>
      </c>
      <c r="G1040" s="59" t="s">
        <v>1580</v>
      </c>
      <c r="H1040" s="283" t="s">
        <v>6297</v>
      </c>
      <c r="I1040" s="244">
        <v>32620.58</v>
      </c>
      <c r="J1040" s="310">
        <v>0</v>
      </c>
      <c r="K1040" s="81">
        <v>0</v>
      </c>
      <c r="L1040" s="81">
        <v>0</v>
      </c>
      <c r="M1040" s="85">
        <v>0</v>
      </c>
      <c r="N1040" s="81">
        <v>0</v>
      </c>
      <c r="O1040" s="81">
        <v>0</v>
      </c>
      <c r="P1040" s="85">
        <v>184.59</v>
      </c>
      <c r="Q1040" s="81">
        <v>0</v>
      </c>
      <c r="R1040" s="85">
        <v>5763.4</v>
      </c>
      <c r="S1040" s="81">
        <v>26672.590000000004</v>
      </c>
      <c r="T1040" s="227" t="s">
        <v>1581</v>
      </c>
      <c r="U1040" s="496">
        <v>681</v>
      </c>
      <c r="V1040" s="237" t="s">
        <v>686</v>
      </c>
      <c r="W1040" s="86" t="s">
        <v>6121</v>
      </c>
      <c r="X1040" s="92" t="s">
        <v>6122</v>
      </c>
      <c r="Y1040" s="261">
        <v>3601200008161</v>
      </c>
      <c r="Z1040" s="228" t="s">
        <v>1581</v>
      </c>
      <c r="AA1040" s="243">
        <v>5947.99</v>
      </c>
      <c r="AB1040" s="81">
        <v>3725</v>
      </c>
      <c r="AC1040" s="81"/>
      <c r="AD1040" s="81">
        <v>863</v>
      </c>
      <c r="AE1040" s="81"/>
      <c r="AF1040" s="81">
        <v>1175.4000000000001</v>
      </c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245"/>
      <c r="AW1040" s="81"/>
      <c r="AX1040" s="81">
        <v>0</v>
      </c>
      <c r="AY1040" s="81"/>
      <c r="AZ1040" s="81">
        <v>184.59</v>
      </c>
      <c r="BA1040" s="85">
        <v>0</v>
      </c>
      <c r="BB1040" s="81">
        <v>32620.58</v>
      </c>
      <c r="BC1040" s="81">
        <v>26672.590000000004</v>
      </c>
      <c r="BD1040" s="260"/>
      <c r="BE1040" s="170">
        <v>682</v>
      </c>
      <c r="BF1040" s="81" t="s">
        <v>6406</v>
      </c>
      <c r="BG1040" s="86" t="s">
        <v>6121</v>
      </c>
      <c r="BH1040" s="86" t="s">
        <v>6122</v>
      </c>
      <c r="BI1040" s="81">
        <v>3725</v>
      </c>
      <c r="BJ1040" s="85">
        <v>3725</v>
      </c>
      <c r="BK1040" s="81">
        <v>0</v>
      </c>
      <c r="BL1040" s="86"/>
      <c r="BM1040" s="86"/>
      <c r="BN1040" s="247"/>
      <c r="BO1040" s="247"/>
      <c r="BP1040" s="48"/>
      <c r="BQ1040" s="368">
        <v>92</v>
      </c>
      <c r="BR1040" s="380" t="s">
        <v>689</v>
      </c>
      <c r="BS1040" s="381" t="s">
        <v>709</v>
      </c>
      <c r="BT1040" s="382" t="s">
        <v>1647</v>
      </c>
      <c r="BU1040" s="383" t="s">
        <v>752</v>
      </c>
      <c r="BV1040" s="384" t="s">
        <v>1581</v>
      </c>
      <c r="BW1040" s="384">
        <v>60190</v>
      </c>
      <c r="BX1040" s="385" t="s">
        <v>6623</v>
      </c>
      <c r="BZ1040" s="495">
        <v>809</v>
      </c>
      <c r="CA1040" s="320" t="b">
        <f>EXACT(A1040,CH1040)</f>
        <v>1</v>
      </c>
      <c r="CB1040" s="318" t="b">
        <f>EXACT(D1040,CF1040)</f>
        <v>1</v>
      </c>
      <c r="CC1040" s="318" t="b">
        <f>EXACT(E1040,CG1040)</f>
        <v>1</v>
      </c>
      <c r="CD1040" s="502">
        <f>+S1039-BC1039</f>
        <v>0</v>
      </c>
      <c r="CE1040" s="17" t="s">
        <v>686</v>
      </c>
      <c r="CF1040" s="17" t="s">
        <v>6121</v>
      </c>
      <c r="CG1040" s="103" t="s">
        <v>6122</v>
      </c>
      <c r="CH1040" s="275">
        <v>3601200008161</v>
      </c>
      <c r="CM1040" s="273"/>
      <c r="CO1040" s="157"/>
    </row>
    <row r="1041" spans="1:93">
      <c r="A1041" s="452" t="s">
        <v>8232</v>
      </c>
      <c r="B1041" s="83" t="s">
        <v>709</v>
      </c>
      <c r="C1041" s="237" t="s">
        <v>686</v>
      </c>
      <c r="D1041" s="17" t="s">
        <v>8229</v>
      </c>
      <c r="E1041" s="103" t="s">
        <v>184</v>
      </c>
      <c r="F1041" s="452" t="s">
        <v>8232</v>
      </c>
      <c r="G1041" s="59" t="s">
        <v>1580</v>
      </c>
      <c r="H1041" s="449" t="s">
        <v>8236</v>
      </c>
      <c r="I1041" s="234">
        <v>39093.199999999997</v>
      </c>
      <c r="J1041" s="234">
        <v>0</v>
      </c>
      <c r="K1041" s="234">
        <v>0</v>
      </c>
      <c r="L1041" s="234">
        <v>0</v>
      </c>
      <c r="M1041" s="85">
        <v>0</v>
      </c>
      <c r="N1041" s="85">
        <v>0</v>
      </c>
      <c r="O1041" s="234">
        <v>0</v>
      </c>
      <c r="P1041" s="234">
        <v>266.91000000000003</v>
      </c>
      <c r="Q1041" s="234">
        <v>0</v>
      </c>
      <c r="R1041" s="234">
        <v>863</v>
      </c>
      <c r="S1041" s="234">
        <v>33363.289999999994</v>
      </c>
      <c r="T1041" s="227" t="s">
        <v>1581</v>
      </c>
      <c r="U1041" s="496">
        <v>674</v>
      </c>
      <c r="V1041" s="129" t="s">
        <v>686</v>
      </c>
      <c r="W1041" s="158" t="s">
        <v>8229</v>
      </c>
      <c r="X1041" s="92" t="s">
        <v>184</v>
      </c>
      <c r="Y1041" s="262">
        <v>3601200014978</v>
      </c>
      <c r="Z1041" s="228" t="s">
        <v>1581</v>
      </c>
      <c r="AA1041" s="243">
        <v>5729.91</v>
      </c>
      <c r="AB1041" s="244">
        <v>0</v>
      </c>
      <c r="AC1041" s="81"/>
      <c r="AD1041" s="243">
        <v>863</v>
      </c>
      <c r="AE1041" s="243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245"/>
      <c r="AW1041" s="81"/>
      <c r="AX1041" s="81">
        <v>4600</v>
      </c>
      <c r="AY1041" s="244"/>
      <c r="AZ1041" s="244">
        <v>266.91000000000003</v>
      </c>
      <c r="BA1041" s="176">
        <v>0</v>
      </c>
      <c r="BB1041" s="244">
        <v>39093.199999999997</v>
      </c>
      <c r="BC1041" s="244">
        <v>33363.289999999994</v>
      </c>
      <c r="BD1041" s="252"/>
      <c r="BE1041" s="170">
        <v>675</v>
      </c>
      <c r="BF1041" s="1" t="s">
        <v>8239</v>
      </c>
      <c r="BG1041" s="158" t="s">
        <v>8229</v>
      </c>
      <c r="BH1041" s="92" t="s">
        <v>184</v>
      </c>
      <c r="BI1041" s="244">
        <v>0</v>
      </c>
      <c r="BJ1041" s="159">
        <v>0</v>
      </c>
      <c r="BK1041" s="159">
        <v>0</v>
      </c>
      <c r="BL1041" s="158"/>
      <c r="BM1041" s="86"/>
      <c r="BN1041" s="247"/>
      <c r="BO1041" s="247"/>
      <c r="BP1041" s="48"/>
      <c r="BQ1041" s="368">
        <v>18</v>
      </c>
      <c r="BR1041" s="380">
        <v>5</v>
      </c>
      <c r="BS1041" s="381" t="s">
        <v>51</v>
      </c>
      <c r="BT1041" s="382" t="s">
        <v>809</v>
      </c>
      <c r="BU1041" s="382" t="s">
        <v>752</v>
      </c>
      <c r="BV1041" s="384" t="s">
        <v>1581</v>
      </c>
      <c r="BW1041" s="384">
        <v>60190</v>
      </c>
      <c r="BX1041" s="382" t="s">
        <v>8244</v>
      </c>
      <c r="BY1041" s="76"/>
      <c r="BZ1041" s="475">
        <v>1246</v>
      </c>
      <c r="CA1041" s="320" t="b">
        <f>EXACT(A1041,CH1041)</f>
        <v>1</v>
      </c>
      <c r="CB1041" s="318" t="b">
        <f>EXACT(D1041,CF1041)</f>
        <v>1</v>
      </c>
      <c r="CC1041" s="318" t="b">
        <f>EXACT(E1041,CG1041)</f>
        <v>1</v>
      </c>
      <c r="CD1041" s="502">
        <f>+S1040-BC1040</f>
        <v>0</v>
      </c>
      <c r="CE1041" s="17" t="s">
        <v>686</v>
      </c>
      <c r="CF1041" s="157" t="s">
        <v>8229</v>
      </c>
      <c r="CG1041" s="103" t="s">
        <v>184</v>
      </c>
      <c r="CH1041" s="275">
        <v>3601200014978</v>
      </c>
      <c r="CI1041" s="51"/>
      <c r="CM1041" s="273"/>
      <c r="CO1041" s="158"/>
    </row>
    <row r="1042" spans="1:93">
      <c r="A1042" s="451" t="s">
        <v>5359</v>
      </c>
      <c r="B1042" s="83" t="s">
        <v>709</v>
      </c>
      <c r="C1042" s="158" t="s">
        <v>686</v>
      </c>
      <c r="D1042" s="158" t="s">
        <v>5358</v>
      </c>
      <c r="E1042" s="92" t="s">
        <v>2006</v>
      </c>
      <c r="F1042" s="451" t="s">
        <v>5359</v>
      </c>
      <c r="G1042" s="59" t="s">
        <v>1580</v>
      </c>
      <c r="H1042" s="449" t="s">
        <v>5360</v>
      </c>
      <c r="I1042" s="234">
        <v>27933.14</v>
      </c>
      <c r="J1042" s="234">
        <v>0</v>
      </c>
      <c r="K1042" s="234">
        <v>0</v>
      </c>
      <c r="L1042" s="234">
        <v>0</v>
      </c>
      <c r="M1042" s="85">
        <v>0</v>
      </c>
      <c r="N1042" s="85">
        <v>0</v>
      </c>
      <c r="O1042" s="234">
        <v>0</v>
      </c>
      <c r="P1042" s="234">
        <v>0</v>
      </c>
      <c r="Q1042" s="234">
        <v>0</v>
      </c>
      <c r="R1042" s="234">
        <v>23343</v>
      </c>
      <c r="S1042" s="234">
        <v>4590.1399999999994</v>
      </c>
      <c r="T1042" s="227" t="s">
        <v>1581</v>
      </c>
      <c r="U1042" s="496">
        <v>744</v>
      </c>
      <c r="V1042" s="158" t="s">
        <v>686</v>
      </c>
      <c r="W1042" s="158" t="s">
        <v>5358</v>
      </c>
      <c r="X1042" s="92" t="s">
        <v>2006</v>
      </c>
      <c r="Y1042" s="262">
        <v>3601200016784</v>
      </c>
      <c r="Z1042" s="228" t="s">
        <v>1581</v>
      </c>
      <c r="AA1042" s="243">
        <v>23343</v>
      </c>
      <c r="AB1042" s="81">
        <v>22480</v>
      </c>
      <c r="AC1042" s="81"/>
      <c r="AD1042" s="81">
        <v>863</v>
      </c>
      <c r="AE1042" s="81"/>
      <c r="AF1042" s="81">
        <v>0</v>
      </c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245"/>
      <c r="AW1042" s="81"/>
      <c r="AX1042" s="81">
        <v>0</v>
      </c>
      <c r="AY1042" s="81"/>
      <c r="AZ1042" s="81">
        <v>0</v>
      </c>
      <c r="BA1042" s="85">
        <v>0</v>
      </c>
      <c r="BB1042" s="81">
        <v>27933.14</v>
      </c>
      <c r="BC1042" s="81">
        <v>4590.1399999999994</v>
      </c>
      <c r="BD1042" s="252"/>
      <c r="BE1042" s="170">
        <v>745</v>
      </c>
      <c r="BF1042" s="81" t="s">
        <v>5603</v>
      </c>
      <c r="BG1042" s="158" t="s">
        <v>5358</v>
      </c>
      <c r="BH1042" s="92" t="s">
        <v>2006</v>
      </c>
      <c r="BI1042" s="81">
        <v>22480</v>
      </c>
      <c r="BJ1042" s="85">
        <v>22480</v>
      </c>
      <c r="BK1042" s="81">
        <v>0</v>
      </c>
      <c r="BL1042" s="86"/>
      <c r="BM1042" s="86"/>
      <c r="BN1042" s="247"/>
      <c r="BO1042" s="247"/>
      <c r="BP1042" s="48"/>
      <c r="BQ1042" s="368">
        <v>202</v>
      </c>
      <c r="BR1042" s="380" t="s">
        <v>689</v>
      </c>
      <c r="BS1042" s="381" t="s">
        <v>709</v>
      </c>
      <c r="BT1042" s="382" t="s">
        <v>1647</v>
      </c>
      <c r="BU1042" s="383" t="s">
        <v>752</v>
      </c>
      <c r="BV1042" s="384" t="s">
        <v>1581</v>
      </c>
      <c r="BW1042" s="384">
        <v>60190</v>
      </c>
      <c r="BX1042" s="385" t="s">
        <v>5768</v>
      </c>
      <c r="BZ1042" s="475">
        <v>682</v>
      </c>
      <c r="CA1042" s="320" t="b">
        <f>EXACT(A1042,CH1042)</f>
        <v>1</v>
      </c>
      <c r="CB1042" s="318" t="b">
        <f>EXACT(D1042,CF1042)</f>
        <v>1</v>
      </c>
      <c r="CC1042" s="318" t="b">
        <f>EXACT(E1042,CG1042)</f>
        <v>1</v>
      </c>
      <c r="CD1042" s="502">
        <f>+S1041-BC1041</f>
        <v>0</v>
      </c>
      <c r="CE1042" s="51" t="s">
        <v>686</v>
      </c>
      <c r="CF1042" s="157" t="s">
        <v>5358</v>
      </c>
      <c r="CG1042" s="99" t="s">
        <v>2006</v>
      </c>
      <c r="CH1042" s="311">
        <v>3601200016784</v>
      </c>
      <c r="CM1042" s="273"/>
      <c r="CO1042" s="157"/>
    </row>
    <row r="1043" spans="1:93">
      <c r="A1043" s="452" t="s">
        <v>4631</v>
      </c>
      <c r="B1043" s="83" t="s">
        <v>709</v>
      </c>
      <c r="C1043" s="237" t="s">
        <v>672</v>
      </c>
      <c r="D1043" s="86" t="s">
        <v>186</v>
      </c>
      <c r="E1043" s="92" t="s">
        <v>187</v>
      </c>
      <c r="F1043" s="452" t="s">
        <v>4631</v>
      </c>
      <c r="G1043" s="59" t="s">
        <v>1580</v>
      </c>
      <c r="H1043" s="449" t="s">
        <v>1027</v>
      </c>
      <c r="I1043" s="244">
        <v>25636.6</v>
      </c>
      <c r="J1043" s="310">
        <v>0</v>
      </c>
      <c r="K1043" s="81">
        <v>312.55</v>
      </c>
      <c r="L1043" s="81">
        <v>0</v>
      </c>
      <c r="M1043" s="85">
        <v>5850</v>
      </c>
      <c r="N1043" s="81">
        <v>0</v>
      </c>
      <c r="O1043" s="81">
        <v>0</v>
      </c>
      <c r="P1043" s="85">
        <v>0</v>
      </c>
      <c r="Q1043" s="81">
        <v>0</v>
      </c>
      <c r="R1043" s="85">
        <v>20417</v>
      </c>
      <c r="S1043" s="81">
        <v>11382.149999999998</v>
      </c>
      <c r="T1043" s="227" t="s">
        <v>1581</v>
      </c>
      <c r="U1043" s="496">
        <v>1018</v>
      </c>
      <c r="V1043" s="237" t="s">
        <v>672</v>
      </c>
      <c r="W1043" s="86" t="s">
        <v>186</v>
      </c>
      <c r="X1043" s="92" t="s">
        <v>187</v>
      </c>
      <c r="Y1043" s="262">
        <v>3601200016920</v>
      </c>
      <c r="Z1043" s="228" t="s">
        <v>1581</v>
      </c>
      <c r="AA1043" s="233">
        <v>20417</v>
      </c>
      <c r="AB1043" s="141">
        <v>19130</v>
      </c>
      <c r="AC1043" s="234"/>
      <c r="AD1043" s="235">
        <v>863</v>
      </c>
      <c r="AE1043" s="235">
        <v>424</v>
      </c>
      <c r="AF1043" s="141"/>
      <c r="AG1043" s="141"/>
      <c r="AH1043" s="141"/>
      <c r="AI1043" s="141"/>
      <c r="AJ1043" s="141"/>
      <c r="AK1043" s="141"/>
      <c r="AL1043" s="141"/>
      <c r="AM1043" s="85"/>
      <c r="AN1043" s="85"/>
      <c r="AO1043" s="85"/>
      <c r="AP1043" s="85"/>
      <c r="AQ1043" s="159"/>
      <c r="AR1043" s="159"/>
      <c r="AS1043" s="85"/>
      <c r="AT1043" s="85"/>
      <c r="AU1043" s="85"/>
      <c r="AV1043" s="236"/>
      <c r="AW1043" s="85"/>
      <c r="AX1043" s="85">
        <v>0</v>
      </c>
      <c r="AY1043" s="159"/>
      <c r="AZ1043" s="159">
        <v>0</v>
      </c>
      <c r="BA1043" s="176">
        <v>0</v>
      </c>
      <c r="BB1043" s="159">
        <v>31799.149999999998</v>
      </c>
      <c r="BC1043" s="159">
        <v>11382.149999999998</v>
      </c>
      <c r="BD1043" s="252"/>
      <c r="BE1043" s="170">
        <v>1019</v>
      </c>
      <c r="BF1043" s="1" t="s">
        <v>2309</v>
      </c>
      <c r="BG1043" s="158" t="s">
        <v>186</v>
      </c>
      <c r="BH1043" s="92" t="s">
        <v>187</v>
      </c>
      <c r="BI1043" s="159">
        <v>19130</v>
      </c>
      <c r="BJ1043" s="159">
        <v>19130</v>
      </c>
      <c r="BK1043" s="159">
        <v>0</v>
      </c>
      <c r="BL1043" s="158"/>
      <c r="BM1043" s="1" t="s">
        <v>792</v>
      </c>
      <c r="BN1043" s="248"/>
      <c r="BO1043" s="248"/>
      <c r="BP1043" s="48"/>
      <c r="BQ1043" s="368" t="s">
        <v>188</v>
      </c>
      <c r="BR1043" s="380" t="s">
        <v>689</v>
      </c>
      <c r="BS1043" s="381" t="s">
        <v>51</v>
      </c>
      <c r="BT1043" s="382" t="s">
        <v>1647</v>
      </c>
      <c r="BU1043" s="383" t="s">
        <v>752</v>
      </c>
      <c r="BV1043" s="384" t="s">
        <v>1581</v>
      </c>
      <c r="BW1043" s="384">
        <v>60190</v>
      </c>
      <c r="BX1043" s="385" t="s">
        <v>2001</v>
      </c>
      <c r="BY1043" s="61"/>
      <c r="BZ1043" s="495">
        <v>675</v>
      </c>
      <c r="CA1043" s="320" t="b">
        <f>EXACT(A1043,CH1043)</f>
        <v>1</v>
      </c>
      <c r="CB1043" s="318" t="b">
        <f>EXACT(D1043,CF1043)</f>
        <v>1</v>
      </c>
      <c r="CC1043" s="318" t="b">
        <f>EXACT(E1043,CG1043)</f>
        <v>1</v>
      </c>
      <c r="CD1043" s="502">
        <f>+S1042-BC1042</f>
        <v>0</v>
      </c>
      <c r="CE1043" s="51" t="s">
        <v>672</v>
      </c>
      <c r="CF1043" s="158" t="s">
        <v>186</v>
      </c>
      <c r="CG1043" s="99" t="s">
        <v>187</v>
      </c>
      <c r="CH1043" s="275">
        <v>3601200016920</v>
      </c>
      <c r="CM1043" s="273"/>
      <c r="CO1043" s="332"/>
    </row>
    <row r="1044" spans="1:93">
      <c r="A1044" s="452" t="s">
        <v>7786</v>
      </c>
      <c r="B1044" s="83" t="s">
        <v>709</v>
      </c>
      <c r="C1044" s="129" t="s">
        <v>686</v>
      </c>
      <c r="D1044" s="158" t="s">
        <v>2378</v>
      </c>
      <c r="E1044" s="92" t="s">
        <v>7664</v>
      </c>
      <c r="F1044" s="452" t="s">
        <v>7786</v>
      </c>
      <c r="G1044" s="59" t="s">
        <v>1580</v>
      </c>
      <c r="H1044" s="449" t="s">
        <v>7900</v>
      </c>
      <c r="I1044" s="234">
        <v>35742.82</v>
      </c>
      <c r="J1044" s="234">
        <v>0</v>
      </c>
      <c r="K1044" s="234">
        <v>0</v>
      </c>
      <c r="L1044" s="234">
        <v>0</v>
      </c>
      <c r="M1044" s="85">
        <v>0</v>
      </c>
      <c r="N1044" s="85">
        <v>0</v>
      </c>
      <c r="O1044" s="234">
        <v>0</v>
      </c>
      <c r="P1044" s="234">
        <v>472.97</v>
      </c>
      <c r="Q1044" s="234">
        <v>0</v>
      </c>
      <c r="R1044" s="234">
        <v>3528</v>
      </c>
      <c r="S1044" s="234">
        <v>31741.85</v>
      </c>
      <c r="T1044" s="227" t="s">
        <v>1581</v>
      </c>
      <c r="U1044" s="496">
        <v>378</v>
      </c>
      <c r="V1044" s="129" t="s">
        <v>686</v>
      </c>
      <c r="W1044" s="158" t="s">
        <v>2378</v>
      </c>
      <c r="X1044" s="92" t="s">
        <v>7664</v>
      </c>
      <c r="Y1044" s="262" t="s">
        <v>7786</v>
      </c>
      <c r="Z1044" s="228" t="s">
        <v>1581</v>
      </c>
      <c r="AA1044" s="243">
        <v>4000.9700000000003</v>
      </c>
      <c r="AB1044" s="244">
        <v>2665</v>
      </c>
      <c r="AC1044" s="81"/>
      <c r="AD1044" s="243">
        <v>863</v>
      </c>
      <c r="AE1044" s="243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245"/>
      <c r="AW1044" s="81"/>
      <c r="AX1044" s="81">
        <v>0</v>
      </c>
      <c r="AY1044" s="244"/>
      <c r="AZ1044" s="244">
        <v>472.97</v>
      </c>
      <c r="BA1044" s="176">
        <v>0</v>
      </c>
      <c r="BB1044" s="244">
        <v>35742.82</v>
      </c>
      <c r="BC1044" s="244">
        <v>31741.85</v>
      </c>
      <c r="BD1044" s="252"/>
      <c r="BE1044" s="170">
        <v>379</v>
      </c>
      <c r="BF1044" s="1" t="s">
        <v>8297</v>
      </c>
      <c r="BG1044" s="158" t="s">
        <v>2378</v>
      </c>
      <c r="BH1044" s="92" t="s">
        <v>7664</v>
      </c>
      <c r="BI1044" s="244">
        <v>2665</v>
      </c>
      <c r="BJ1044" s="159">
        <v>2665</v>
      </c>
      <c r="BK1044" s="159">
        <v>0</v>
      </c>
      <c r="BL1044" s="158"/>
      <c r="BM1044" s="86"/>
      <c r="BN1044" s="247"/>
      <c r="BO1044" s="247"/>
      <c r="BP1044" s="48"/>
      <c r="BQ1044" s="368" t="s">
        <v>8001</v>
      </c>
      <c r="BR1044" s="380">
        <v>3</v>
      </c>
      <c r="BS1044" s="381" t="s">
        <v>709</v>
      </c>
      <c r="BT1044" s="382" t="s">
        <v>1647</v>
      </c>
      <c r="BU1044" s="388" t="s">
        <v>752</v>
      </c>
      <c r="BV1044" s="388" t="s">
        <v>1581</v>
      </c>
      <c r="BW1044" s="389">
        <v>60190</v>
      </c>
      <c r="BX1044" s="385" t="s">
        <v>8002</v>
      </c>
      <c r="BZ1044" s="475">
        <v>744</v>
      </c>
      <c r="CA1044" s="320" t="b">
        <f>EXACT(A1044,CH1044)</f>
        <v>1</v>
      </c>
      <c r="CB1044" s="318" t="b">
        <f>EXACT(D1044,CF1044)</f>
        <v>1</v>
      </c>
      <c r="CC1044" s="318" t="b">
        <f>EXACT(E1044,CG1044)</f>
        <v>1</v>
      </c>
      <c r="CD1044" s="502">
        <f>+S1043-BC1043</f>
        <v>0</v>
      </c>
      <c r="CE1044" s="17" t="s">
        <v>686</v>
      </c>
      <c r="CF1044" s="51" t="s">
        <v>2378</v>
      </c>
      <c r="CG1044" s="51" t="s">
        <v>7664</v>
      </c>
      <c r="CH1044" s="312" t="s">
        <v>7786</v>
      </c>
      <c r="CI1044" s="51"/>
      <c r="CJ1044" s="51"/>
      <c r="CM1044" s="273"/>
      <c r="CO1044" s="157"/>
    </row>
    <row r="1045" spans="1:93">
      <c r="A1045" s="511" t="s">
        <v>8527</v>
      </c>
      <c r="B1045" s="83" t="s">
        <v>709</v>
      </c>
      <c r="C1045" s="237" t="s">
        <v>686</v>
      </c>
      <c r="D1045" s="17" t="s">
        <v>495</v>
      </c>
      <c r="E1045" s="75" t="s">
        <v>8425</v>
      </c>
      <c r="F1045" s="514" t="s">
        <v>8527</v>
      </c>
      <c r="G1045" s="59" t="s">
        <v>1580</v>
      </c>
      <c r="H1045" s="98" t="s">
        <v>8623</v>
      </c>
      <c r="I1045" s="133">
        <v>49952</v>
      </c>
      <c r="J1045" s="167">
        <v>0</v>
      </c>
      <c r="K1045" s="18">
        <v>0</v>
      </c>
      <c r="L1045" s="18">
        <v>0</v>
      </c>
      <c r="M1045" s="53">
        <v>0</v>
      </c>
      <c r="N1045" s="18">
        <v>0</v>
      </c>
      <c r="O1045" s="18">
        <v>0</v>
      </c>
      <c r="P1045" s="53">
        <v>1786.86</v>
      </c>
      <c r="Q1045" s="18">
        <v>0</v>
      </c>
      <c r="R1045" s="53">
        <v>33950.53</v>
      </c>
      <c r="S1045" s="18">
        <v>14214.61</v>
      </c>
      <c r="T1045" s="227" t="s">
        <v>1581</v>
      </c>
      <c r="U1045" s="496">
        <v>1310</v>
      </c>
      <c r="V1045" s="516" t="s">
        <v>686</v>
      </c>
      <c r="W1045" s="17" t="s">
        <v>495</v>
      </c>
      <c r="X1045" s="17" t="s">
        <v>8425</v>
      </c>
      <c r="Y1045" s="261">
        <v>3601200022679</v>
      </c>
      <c r="Z1045" s="228" t="s">
        <v>1581</v>
      </c>
      <c r="AA1045" s="243">
        <v>35737.39</v>
      </c>
      <c r="AB1045" s="81">
        <v>31610.03</v>
      </c>
      <c r="AC1045" s="81"/>
      <c r="AD1045" s="81">
        <v>863</v>
      </c>
      <c r="AE1045" s="81">
        <v>424</v>
      </c>
      <c r="AF1045" s="81">
        <v>1053.5</v>
      </c>
      <c r="AG1045" s="81"/>
      <c r="AH1045" s="81"/>
      <c r="AI1045" s="81"/>
      <c r="AJ1045" s="81"/>
      <c r="AK1045" s="81"/>
      <c r="AL1045" s="81"/>
      <c r="AM1045" s="81"/>
      <c r="AN1045" s="81">
        <v>0</v>
      </c>
      <c r="AO1045" s="81"/>
      <c r="AP1045" s="81"/>
      <c r="AQ1045" s="81"/>
      <c r="AR1045" s="81">
        <v>0</v>
      </c>
      <c r="AS1045" s="81"/>
      <c r="AT1045" s="81"/>
      <c r="AU1045" s="81"/>
      <c r="AV1045" s="245"/>
      <c r="AW1045" s="81"/>
      <c r="AX1045" s="81">
        <v>0</v>
      </c>
      <c r="AY1045" s="81"/>
      <c r="AZ1045" s="81">
        <v>1786.86</v>
      </c>
      <c r="BA1045" s="85">
        <v>0</v>
      </c>
      <c r="BB1045" s="81">
        <v>49952</v>
      </c>
      <c r="BC1045" s="81">
        <v>14214.61</v>
      </c>
      <c r="BD1045" s="260"/>
      <c r="BE1045" s="170">
        <v>1312</v>
      </c>
      <c r="BF1045" s="81" t="s">
        <v>8718</v>
      </c>
      <c r="BG1045" s="51" t="s">
        <v>495</v>
      </c>
      <c r="BH1045" s="17" t="s">
        <v>8425</v>
      </c>
      <c r="BI1045" s="81">
        <v>31610.03</v>
      </c>
      <c r="BJ1045" s="85">
        <v>31610.03</v>
      </c>
      <c r="BK1045" s="81">
        <v>0</v>
      </c>
      <c r="BM1045" s="86"/>
      <c r="BN1045" s="247"/>
      <c r="BO1045" s="247"/>
      <c r="BP1045" s="48"/>
      <c r="BQ1045" s="435" t="s">
        <v>783</v>
      </c>
      <c r="BR1045" s="380">
        <v>3</v>
      </c>
      <c r="BS1045" s="381" t="s">
        <v>8850</v>
      </c>
      <c r="BT1045" s="382" t="s">
        <v>809</v>
      </c>
      <c r="BU1045" s="383" t="s">
        <v>752</v>
      </c>
      <c r="BV1045" s="384" t="s">
        <v>1581</v>
      </c>
      <c r="BW1045" s="384">
        <v>60190</v>
      </c>
      <c r="BX1045" s="385" t="s">
        <v>8851</v>
      </c>
      <c r="BZ1045" s="475">
        <v>1018</v>
      </c>
      <c r="CA1045" s="320" t="b">
        <f>EXACT(A1045,CH1045)</f>
        <v>1</v>
      </c>
      <c r="CB1045" s="318" t="b">
        <f>EXACT(D1045,CF1045)</f>
        <v>1</v>
      </c>
      <c r="CC1045" s="318" t="b">
        <f>EXACT(E1045,CG1045)</f>
        <v>1</v>
      </c>
      <c r="CD1045" s="502">
        <f>+S1044-BC1044</f>
        <v>0</v>
      </c>
      <c r="CE1045" s="17" t="s">
        <v>686</v>
      </c>
      <c r="CF1045" s="17" t="s">
        <v>495</v>
      </c>
      <c r="CG1045" s="103" t="s">
        <v>8425</v>
      </c>
      <c r="CH1045" s="275">
        <v>3601200022679</v>
      </c>
    </row>
    <row r="1046" spans="1:93">
      <c r="A1046" s="511" t="s">
        <v>8542</v>
      </c>
      <c r="B1046" s="83" t="s">
        <v>709</v>
      </c>
      <c r="C1046" s="237" t="s">
        <v>686</v>
      </c>
      <c r="D1046" s="17" t="s">
        <v>3417</v>
      </c>
      <c r="E1046" s="75" t="s">
        <v>8442</v>
      </c>
      <c r="F1046" s="514" t="s">
        <v>8542</v>
      </c>
      <c r="G1046" s="59" t="s">
        <v>1580</v>
      </c>
      <c r="H1046" s="98" t="s">
        <v>8638</v>
      </c>
      <c r="I1046" s="133">
        <v>40727.870000000003</v>
      </c>
      <c r="J1046" s="167">
        <v>0</v>
      </c>
      <c r="K1046" s="18">
        <v>0</v>
      </c>
      <c r="L1046" s="18">
        <v>0</v>
      </c>
      <c r="M1046" s="53">
        <v>0</v>
      </c>
      <c r="N1046" s="18">
        <v>0</v>
      </c>
      <c r="O1046" s="18">
        <v>0</v>
      </c>
      <c r="P1046" s="53">
        <v>596.12</v>
      </c>
      <c r="Q1046" s="18">
        <v>0</v>
      </c>
      <c r="R1046" s="53">
        <v>6104.1</v>
      </c>
      <c r="S1046" s="18">
        <v>34027.65</v>
      </c>
      <c r="T1046" s="227" t="s">
        <v>1581</v>
      </c>
      <c r="U1046" s="496">
        <v>1325</v>
      </c>
      <c r="V1046" s="516" t="s">
        <v>686</v>
      </c>
      <c r="W1046" s="17" t="s">
        <v>3417</v>
      </c>
      <c r="X1046" s="17" t="s">
        <v>8442</v>
      </c>
      <c r="Y1046" s="261">
        <v>3601200023209</v>
      </c>
      <c r="Z1046" s="228" t="s">
        <v>1581</v>
      </c>
      <c r="AA1046" s="243">
        <v>6700.22</v>
      </c>
      <c r="AB1046" s="81">
        <v>3390</v>
      </c>
      <c r="AC1046" s="81"/>
      <c r="AD1046" s="81">
        <v>863</v>
      </c>
      <c r="AE1046" s="81">
        <v>424</v>
      </c>
      <c r="AF1046" s="81">
        <v>1427.1</v>
      </c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245"/>
      <c r="AW1046" s="81"/>
      <c r="AX1046" s="81">
        <v>0</v>
      </c>
      <c r="AY1046" s="81"/>
      <c r="AZ1046" s="81">
        <v>596.12</v>
      </c>
      <c r="BA1046" s="85">
        <v>0</v>
      </c>
      <c r="BB1046" s="81">
        <v>40727.870000000003</v>
      </c>
      <c r="BC1046" s="81">
        <v>34027.65</v>
      </c>
      <c r="BD1046" s="260"/>
      <c r="BE1046" s="170">
        <v>1327</v>
      </c>
      <c r="BF1046" s="81" t="s">
        <v>8733</v>
      </c>
      <c r="BG1046" s="51" t="s">
        <v>3417</v>
      </c>
      <c r="BH1046" s="17" t="s">
        <v>8442</v>
      </c>
      <c r="BI1046" s="81">
        <v>3390</v>
      </c>
      <c r="BJ1046" s="85">
        <v>3390</v>
      </c>
      <c r="BK1046" s="81">
        <v>0</v>
      </c>
      <c r="BM1046" s="86"/>
      <c r="BN1046" s="247"/>
      <c r="BO1046" s="247"/>
      <c r="BP1046" s="48"/>
      <c r="BQ1046" s="435" t="s">
        <v>716</v>
      </c>
      <c r="BR1046" s="380">
        <v>3</v>
      </c>
      <c r="BS1046" s="381" t="s">
        <v>5809</v>
      </c>
      <c r="BT1046" s="382" t="s">
        <v>752</v>
      </c>
      <c r="BU1046" s="383" t="s">
        <v>752</v>
      </c>
      <c r="BV1046" s="384" t="s">
        <v>1581</v>
      </c>
      <c r="BW1046" s="384">
        <v>60190</v>
      </c>
      <c r="BX1046" s="385" t="s">
        <v>8879</v>
      </c>
      <c r="BZ1046" s="495">
        <v>379</v>
      </c>
      <c r="CA1046" s="320" t="b">
        <f>EXACT(A1046,CH1046)</f>
        <v>1</v>
      </c>
      <c r="CB1046" s="318" t="b">
        <f>EXACT(D1046,CF1046)</f>
        <v>1</v>
      </c>
      <c r="CC1046" s="318" t="b">
        <f>EXACT(E1046,CG1046)</f>
        <v>1</v>
      </c>
      <c r="CD1046" s="502">
        <f>+S1045-BC1045</f>
        <v>0</v>
      </c>
      <c r="CE1046" s="51" t="s">
        <v>686</v>
      </c>
      <c r="CF1046" s="157" t="s">
        <v>3417</v>
      </c>
      <c r="CG1046" s="99" t="s">
        <v>8442</v>
      </c>
      <c r="CH1046" s="311">
        <v>3601200023209</v>
      </c>
      <c r="CJ1046" s="51"/>
      <c r="CL1046" s="51"/>
      <c r="CM1046" s="273"/>
      <c r="CO1046" s="157"/>
    </row>
    <row r="1047" spans="1:93">
      <c r="A1047" s="452" t="s">
        <v>4876</v>
      </c>
      <c r="B1047" s="83" t="s">
        <v>709</v>
      </c>
      <c r="C1047" s="129" t="s">
        <v>672</v>
      </c>
      <c r="D1047" s="158" t="s">
        <v>84</v>
      </c>
      <c r="E1047" s="92" t="s">
        <v>85</v>
      </c>
      <c r="F1047" s="452" t="s">
        <v>4876</v>
      </c>
      <c r="G1047" s="59" t="s">
        <v>1580</v>
      </c>
      <c r="H1047" s="449" t="s">
        <v>1798</v>
      </c>
      <c r="I1047" s="234">
        <v>13025.6</v>
      </c>
      <c r="J1047" s="234">
        <v>0</v>
      </c>
      <c r="K1047" s="234">
        <v>106.57</v>
      </c>
      <c r="L1047" s="234">
        <v>0</v>
      </c>
      <c r="M1047" s="85">
        <v>2597</v>
      </c>
      <c r="N1047" s="85">
        <v>1395.6</v>
      </c>
      <c r="O1047" s="234">
        <v>0</v>
      </c>
      <c r="P1047" s="234">
        <v>0</v>
      </c>
      <c r="Q1047" s="234">
        <v>0</v>
      </c>
      <c r="R1047" s="234">
        <v>5737</v>
      </c>
      <c r="S1047" s="234">
        <v>10158.34</v>
      </c>
      <c r="T1047" s="227" t="s">
        <v>1581</v>
      </c>
      <c r="U1047" s="496">
        <v>395</v>
      </c>
      <c r="V1047" s="129" t="s">
        <v>672</v>
      </c>
      <c r="W1047" s="158" t="s">
        <v>84</v>
      </c>
      <c r="X1047" s="92" t="s">
        <v>85</v>
      </c>
      <c r="Y1047" s="262">
        <v>3601200036157</v>
      </c>
      <c r="Z1047" s="228" t="s">
        <v>1581</v>
      </c>
      <c r="AA1047" s="243">
        <v>6966.43</v>
      </c>
      <c r="AB1047" s="244">
        <v>4450</v>
      </c>
      <c r="AC1047" s="81"/>
      <c r="AD1047" s="243">
        <v>863</v>
      </c>
      <c r="AE1047" s="243">
        <v>424</v>
      </c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245"/>
      <c r="AW1047" s="81"/>
      <c r="AX1047" s="81">
        <v>1229.43</v>
      </c>
      <c r="AY1047" s="244"/>
      <c r="AZ1047" s="244">
        <v>0</v>
      </c>
      <c r="BA1047" s="176">
        <v>0</v>
      </c>
      <c r="BB1047" s="244">
        <v>17124.77</v>
      </c>
      <c r="BC1047" s="244">
        <v>10158.34</v>
      </c>
      <c r="BD1047" s="252"/>
      <c r="BE1047" s="170">
        <v>396</v>
      </c>
      <c r="BF1047" s="1" t="s">
        <v>544</v>
      </c>
      <c r="BG1047" s="158" t="s">
        <v>84</v>
      </c>
      <c r="BH1047" s="92" t="s">
        <v>85</v>
      </c>
      <c r="BI1047" s="244">
        <v>4450</v>
      </c>
      <c r="BJ1047" s="159">
        <v>4450</v>
      </c>
      <c r="BK1047" s="159">
        <v>0</v>
      </c>
      <c r="BL1047" s="158"/>
      <c r="BM1047" s="86"/>
      <c r="BN1047" s="247"/>
      <c r="BO1047" s="247"/>
      <c r="BP1047" s="48"/>
      <c r="BQ1047" s="368">
        <v>157</v>
      </c>
      <c r="BR1047" s="380" t="s">
        <v>689</v>
      </c>
      <c r="BS1047" s="381" t="s">
        <v>51</v>
      </c>
      <c r="BT1047" s="382" t="s">
        <v>86</v>
      </c>
      <c r="BU1047" s="383" t="s">
        <v>752</v>
      </c>
      <c r="BV1047" s="384" t="s">
        <v>1581</v>
      </c>
      <c r="BW1047" s="384" t="s">
        <v>776</v>
      </c>
      <c r="BX1047" s="385" t="s">
        <v>748</v>
      </c>
      <c r="BY1047" s="23"/>
      <c r="BZ1047" s="475">
        <v>1310</v>
      </c>
      <c r="CA1047" s="320" t="b">
        <f>EXACT(A1047,CH1047)</f>
        <v>1</v>
      </c>
      <c r="CB1047" s="318" t="b">
        <f>EXACT(D1047,CF1047)</f>
        <v>1</v>
      </c>
      <c r="CC1047" s="318" t="b">
        <f>EXACT(E1047,CG1047)</f>
        <v>1</v>
      </c>
      <c r="CD1047" s="502">
        <f>+S1046-BC1046</f>
        <v>0</v>
      </c>
      <c r="CE1047" s="17" t="s">
        <v>672</v>
      </c>
      <c r="CF1047" s="17" t="s">
        <v>84</v>
      </c>
      <c r="CG1047" s="103" t="s">
        <v>85</v>
      </c>
      <c r="CH1047" s="275">
        <v>3601200036157</v>
      </c>
    </row>
    <row r="1048" spans="1:93">
      <c r="A1048" s="452" t="s">
        <v>5023</v>
      </c>
      <c r="B1048" s="83" t="s">
        <v>709</v>
      </c>
      <c r="C1048" s="129" t="s">
        <v>672</v>
      </c>
      <c r="D1048" s="158" t="s">
        <v>297</v>
      </c>
      <c r="E1048" s="92" t="s">
        <v>298</v>
      </c>
      <c r="F1048" s="452" t="s">
        <v>5023</v>
      </c>
      <c r="G1048" s="59" t="s">
        <v>1580</v>
      </c>
      <c r="H1048" s="449" t="s">
        <v>1852</v>
      </c>
      <c r="I1048" s="234">
        <v>26536</v>
      </c>
      <c r="J1048" s="234">
        <v>0</v>
      </c>
      <c r="K1048" s="234">
        <v>344.75</v>
      </c>
      <c r="L1048" s="234">
        <v>0</v>
      </c>
      <c r="M1048" s="85">
        <v>4499</v>
      </c>
      <c r="N1048" s="85">
        <v>663.4</v>
      </c>
      <c r="O1048" s="234">
        <v>0</v>
      </c>
      <c r="P1048" s="234">
        <v>0</v>
      </c>
      <c r="Q1048" s="234">
        <v>0</v>
      </c>
      <c r="R1048" s="234">
        <v>18249</v>
      </c>
      <c r="S1048" s="234">
        <v>11894.150000000001</v>
      </c>
      <c r="T1048" s="227" t="s">
        <v>1581</v>
      </c>
      <c r="U1048" s="496">
        <v>654</v>
      </c>
      <c r="V1048" s="129" t="s">
        <v>672</v>
      </c>
      <c r="W1048" s="158" t="s">
        <v>297</v>
      </c>
      <c r="X1048" s="92" t="s">
        <v>298</v>
      </c>
      <c r="Y1048" s="262">
        <v>3601200041100</v>
      </c>
      <c r="Z1048" s="228" t="s">
        <v>1581</v>
      </c>
      <c r="AA1048" s="243">
        <v>20149</v>
      </c>
      <c r="AB1048" s="244">
        <v>17825</v>
      </c>
      <c r="AC1048" s="81"/>
      <c r="AD1048" s="243"/>
      <c r="AE1048" s="243">
        <v>424</v>
      </c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245"/>
      <c r="AW1048" s="81"/>
      <c r="AX1048" s="81">
        <v>1900</v>
      </c>
      <c r="AY1048" s="244"/>
      <c r="AZ1048" s="244">
        <v>0</v>
      </c>
      <c r="BA1048" s="176">
        <v>0</v>
      </c>
      <c r="BB1048" s="244">
        <v>32043.15</v>
      </c>
      <c r="BC1048" s="244">
        <v>11894.150000000001</v>
      </c>
      <c r="BD1048" s="252"/>
      <c r="BE1048" s="170">
        <v>655</v>
      </c>
      <c r="BF1048" s="1" t="s">
        <v>2231</v>
      </c>
      <c r="BG1048" s="158" t="s">
        <v>297</v>
      </c>
      <c r="BH1048" s="92" t="s">
        <v>298</v>
      </c>
      <c r="BI1048" s="244">
        <v>17825</v>
      </c>
      <c r="BJ1048" s="159">
        <v>17825</v>
      </c>
      <c r="BK1048" s="159">
        <v>0</v>
      </c>
      <c r="BL1048" s="158"/>
      <c r="BM1048" s="86" t="s">
        <v>690</v>
      </c>
      <c r="BN1048" s="247"/>
      <c r="BO1048" s="247"/>
      <c r="BP1048" s="59"/>
      <c r="BQ1048" s="370">
        <v>85</v>
      </c>
      <c r="BR1048" s="387" t="s">
        <v>689</v>
      </c>
      <c r="BS1048" s="381" t="s">
        <v>51</v>
      </c>
      <c r="BT1048" s="388" t="s">
        <v>86</v>
      </c>
      <c r="BU1048" s="388" t="s">
        <v>752</v>
      </c>
      <c r="BV1048" s="388" t="s">
        <v>1581</v>
      </c>
      <c r="BW1048" s="389" t="s">
        <v>776</v>
      </c>
      <c r="BX1048" s="389"/>
      <c r="BY1048" s="76"/>
      <c r="BZ1048" s="495">
        <v>1325</v>
      </c>
      <c r="CA1048" s="320" t="b">
        <f>EXACT(A1048,CH1048)</f>
        <v>1</v>
      </c>
      <c r="CB1048" s="318" t="b">
        <f>EXACT(D1048,CF1048)</f>
        <v>1</v>
      </c>
      <c r="CC1048" s="318" t="b">
        <f>EXACT(E1048,CG1048)</f>
        <v>1</v>
      </c>
      <c r="CD1048" s="502">
        <f>+S1047-BC1047</f>
        <v>0</v>
      </c>
      <c r="CE1048" s="51" t="s">
        <v>672</v>
      </c>
      <c r="CF1048" s="17" t="s">
        <v>297</v>
      </c>
      <c r="CG1048" s="103" t="s">
        <v>298</v>
      </c>
      <c r="CH1048" s="275">
        <v>3601200041100</v>
      </c>
      <c r="CI1048" s="51"/>
      <c r="CM1048" s="273"/>
    </row>
    <row r="1049" spans="1:93">
      <c r="A1049" s="452" t="s">
        <v>6126</v>
      </c>
      <c r="B1049" s="83" t="s">
        <v>709</v>
      </c>
      <c r="C1049" s="237" t="s">
        <v>672</v>
      </c>
      <c r="D1049" s="86" t="s">
        <v>6124</v>
      </c>
      <c r="E1049" s="92" t="s">
        <v>6125</v>
      </c>
      <c r="F1049" s="452" t="s">
        <v>6126</v>
      </c>
      <c r="G1049" s="59" t="s">
        <v>1580</v>
      </c>
      <c r="H1049" s="283" t="s">
        <v>6298</v>
      </c>
      <c r="I1049" s="244">
        <v>39701.9</v>
      </c>
      <c r="J1049" s="310">
        <v>0</v>
      </c>
      <c r="K1049" s="81">
        <v>0</v>
      </c>
      <c r="L1049" s="81">
        <v>0</v>
      </c>
      <c r="M1049" s="85">
        <v>0</v>
      </c>
      <c r="N1049" s="81">
        <v>0</v>
      </c>
      <c r="O1049" s="81">
        <v>0</v>
      </c>
      <c r="P1049" s="85">
        <v>400.26</v>
      </c>
      <c r="Q1049" s="81">
        <v>0</v>
      </c>
      <c r="R1049" s="85">
        <v>30219.26</v>
      </c>
      <c r="S1049" s="81">
        <v>9082.3800000000047</v>
      </c>
      <c r="T1049" s="227" t="s">
        <v>1581</v>
      </c>
      <c r="U1049" s="496">
        <v>1139</v>
      </c>
      <c r="V1049" s="237" t="s">
        <v>672</v>
      </c>
      <c r="W1049" s="86" t="s">
        <v>6124</v>
      </c>
      <c r="X1049" s="92" t="s">
        <v>6125</v>
      </c>
      <c r="Y1049" s="261">
        <v>3601200069543</v>
      </c>
      <c r="Z1049" s="228" t="s">
        <v>1581</v>
      </c>
      <c r="AA1049" s="243">
        <v>30619.519999999997</v>
      </c>
      <c r="AB1049" s="81">
        <v>29356.26</v>
      </c>
      <c r="AC1049" s="81"/>
      <c r="AD1049" s="81">
        <v>863</v>
      </c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245"/>
      <c r="AW1049" s="81"/>
      <c r="AX1049" s="81">
        <v>0</v>
      </c>
      <c r="AY1049" s="81"/>
      <c r="AZ1049" s="81">
        <v>400.26</v>
      </c>
      <c r="BA1049" s="85">
        <v>0</v>
      </c>
      <c r="BB1049" s="81">
        <v>39701.9</v>
      </c>
      <c r="BC1049" s="81">
        <v>9082.3800000000047</v>
      </c>
      <c r="BD1049" s="260"/>
      <c r="BE1049" s="170">
        <v>1140</v>
      </c>
      <c r="BF1049" s="81" t="s">
        <v>6407</v>
      </c>
      <c r="BG1049" s="86" t="s">
        <v>6124</v>
      </c>
      <c r="BH1049" s="86" t="s">
        <v>6125</v>
      </c>
      <c r="BI1049" s="81">
        <v>29356.26</v>
      </c>
      <c r="BJ1049" s="85">
        <v>29356.26</v>
      </c>
      <c r="BK1049" s="81">
        <v>0</v>
      </c>
      <c r="BL1049" s="86"/>
      <c r="BM1049" s="86"/>
      <c r="BN1049" s="247"/>
      <c r="BO1049" s="247"/>
      <c r="BP1049" s="48"/>
      <c r="BQ1049" s="368" t="s">
        <v>6517</v>
      </c>
      <c r="BR1049" s="380" t="s">
        <v>730</v>
      </c>
      <c r="BS1049" s="381" t="s">
        <v>709</v>
      </c>
      <c r="BT1049" s="382" t="s">
        <v>692</v>
      </c>
      <c r="BU1049" s="383" t="s">
        <v>679</v>
      </c>
      <c r="BV1049" s="384" t="s">
        <v>1581</v>
      </c>
      <c r="BW1049" s="384">
        <v>60160</v>
      </c>
      <c r="BX1049" s="385" t="s">
        <v>6518</v>
      </c>
      <c r="BZ1049" s="475">
        <v>396</v>
      </c>
      <c r="CA1049" s="320" t="b">
        <f>EXACT(A1049,CH1049)</f>
        <v>1</v>
      </c>
      <c r="CB1049" s="318" t="b">
        <f>EXACT(D1049,CF1049)</f>
        <v>1</v>
      </c>
      <c r="CC1049" s="318" t="b">
        <f>EXACT(E1049,CG1049)</f>
        <v>1</v>
      </c>
      <c r="CD1049" s="502">
        <f>+S1048-BC1048</f>
        <v>0</v>
      </c>
      <c r="CE1049" s="51" t="s">
        <v>672</v>
      </c>
      <c r="CF1049" s="94" t="s">
        <v>6124</v>
      </c>
      <c r="CG1049" s="99" t="s">
        <v>6125</v>
      </c>
      <c r="CH1049" s="311">
        <v>3601200069543</v>
      </c>
      <c r="CM1049" s="273"/>
      <c r="CO1049" s="157"/>
    </row>
    <row r="1050" spans="1:93">
      <c r="A1050" s="452" t="s">
        <v>4871</v>
      </c>
      <c r="B1050" s="83" t="s">
        <v>709</v>
      </c>
      <c r="C1050" s="129" t="s">
        <v>672</v>
      </c>
      <c r="D1050" s="158" t="s">
        <v>1655</v>
      </c>
      <c r="E1050" s="92" t="s">
        <v>1656</v>
      </c>
      <c r="F1050" s="452" t="s">
        <v>4871</v>
      </c>
      <c r="G1050" s="59" t="s">
        <v>1580</v>
      </c>
      <c r="H1050" s="449" t="s">
        <v>1677</v>
      </c>
      <c r="I1050" s="234">
        <v>19260.89</v>
      </c>
      <c r="J1050" s="234">
        <v>0</v>
      </c>
      <c r="K1050" s="234">
        <v>0</v>
      </c>
      <c r="L1050" s="234">
        <v>0</v>
      </c>
      <c r="M1050" s="85">
        <v>1771</v>
      </c>
      <c r="N1050" s="85">
        <v>0</v>
      </c>
      <c r="O1050" s="234">
        <v>0</v>
      </c>
      <c r="P1050" s="234">
        <v>0</v>
      </c>
      <c r="Q1050" s="234">
        <v>0</v>
      </c>
      <c r="R1050" s="234">
        <v>8541</v>
      </c>
      <c r="S1050" s="234">
        <v>12490.89</v>
      </c>
      <c r="T1050" s="227" t="s">
        <v>1581</v>
      </c>
      <c r="U1050" s="496">
        <v>390</v>
      </c>
      <c r="V1050" s="129" t="s">
        <v>672</v>
      </c>
      <c r="W1050" s="158" t="s">
        <v>1655</v>
      </c>
      <c r="X1050" s="92" t="s">
        <v>1656</v>
      </c>
      <c r="Y1050" s="263">
        <v>3601200079735</v>
      </c>
      <c r="Z1050" s="228" t="s">
        <v>1581</v>
      </c>
      <c r="AA1050" s="243">
        <v>8541</v>
      </c>
      <c r="AB1050" s="81">
        <v>6830</v>
      </c>
      <c r="AC1050" s="81"/>
      <c r="AD1050" s="81">
        <v>863</v>
      </c>
      <c r="AE1050" s="81">
        <v>848</v>
      </c>
      <c r="AF1050" s="81"/>
      <c r="AG1050" s="81"/>
      <c r="AH1050" s="81">
        <v>0</v>
      </c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245"/>
      <c r="AW1050" s="81"/>
      <c r="AX1050" s="81">
        <v>0</v>
      </c>
      <c r="AY1050" s="81"/>
      <c r="AZ1050" s="81">
        <v>0</v>
      </c>
      <c r="BA1050" s="85">
        <v>0</v>
      </c>
      <c r="BB1050" s="81">
        <v>21031.89</v>
      </c>
      <c r="BC1050" s="81">
        <v>12490.89</v>
      </c>
      <c r="BD1050" s="252"/>
      <c r="BE1050" s="170">
        <v>391</v>
      </c>
      <c r="BF1050" s="81" t="s">
        <v>113</v>
      </c>
      <c r="BG1050" s="158" t="s">
        <v>1655</v>
      </c>
      <c r="BH1050" s="92" t="s">
        <v>1656</v>
      </c>
      <c r="BI1050" s="81">
        <v>6830</v>
      </c>
      <c r="BJ1050" s="85">
        <v>6830</v>
      </c>
      <c r="BK1050" s="81">
        <v>0</v>
      </c>
      <c r="BL1050" s="86"/>
      <c r="BM1050" s="86"/>
      <c r="BN1050" s="247"/>
      <c r="BO1050" s="247"/>
      <c r="BP1050" s="59"/>
      <c r="BQ1050" s="370" t="s">
        <v>152</v>
      </c>
      <c r="BR1050" s="387" t="s">
        <v>698</v>
      </c>
      <c r="BS1050" s="398" t="s">
        <v>709</v>
      </c>
      <c r="BT1050" s="388" t="s">
        <v>797</v>
      </c>
      <c r="BU1050" s="388" t="s">
        <v>752</v>
      </c>
      <c r="BV1050" s="388" t="s">
        <v>1581</v>
      </c>
      <c r="BW1050" s="389">
        <v>60190</v>
      </c>
      <c r="BX1050" s="389" t="s">
        <v>153</v>
      </c>
      <c r="BZ1050" s="495">
        <v>655</v>
      </c>
      <c r="CA1050" s="320" t="b">
        <f>EXACT(A1050,CH1050)</f>
        <v>1</v>
      </c>
      <c r="CB1050" s="318" t="b">
        <f>EXACT(D1050,CF1050)</f>
        <v>1</v>
      </c>
      <c r="CC1050" s="318" t="b">
        <f>EXACT(E1050,CG1050)</f>
        <v>1</v>
      </c>
      <c r="CD1050" s="502">
        <f>+S1049-BC1049</f>
        <v>0</v>
      </c>
      <c r="CE1050" s="17" t="s">
        <v>672</v>
      </c>
      <c r="CF1050" s="17" t="s">
        <v>1655</v>
      </c>
      <c r="CG1050" s="103" t="s">
        <v>1656</v>
      </c>
      <c r="CH1050" s="275">
        <v>3601200079735</v>
      </c>
      <c r="CL1050" s="51"/>
      <c r="CM1050" s="273"/>
      <c r="CO1050" s="157"/>
    </row>
    <row r="1051" spans="1:93">
      <c r="A1051" s="452" t="s">
        <v>7845</v>
      </c>
      <c r="B1051" s="83" t="s">
        <v>709</v>
      </c>
      <c r="C1051" s="129" t="s">
        <v>672</v>
      </c>
      <c r="D1051" s="158" t="s">
        <v>2755</v>
      </c>
      <c r="E1051" s="92" t="s">
        <v>7737</v>
      </c>
      <c r="F1051" s="452" t="s">
        <v>7845</v>
      </c>
      <c r="G1051" s="59" t="s">
        <v>1580</v>
      </c>
      <c r="H1051" s="449" t="s">
        <v>7963</v>
      </c>
      <c r="I1051" s="234">
        <v>33019.82</v>
      </c>
      <c r="J1051" s="234">
        <v>0</v>
      </c>
      <c r="K1051" s="234">
        <v>0</v>
      </c>
      <c r="L1051" s="234">
        <v>0</v>
      </c>
      <c r="M1051" s="85">
        <v>0</v>
      </c>
      <c r="N1051" s="85">
        <v>0</v>
      </c>
      <c r="O1051" s="234">
        <v>0</v>
      </c>
      <c r="P1051" s="234">
        <v>359.32</v>
      </c>
      <c r="Q1051" s="234">
        <v>0</v>
      </c>
      <c r="R1051" s="234">
        <v>22287</v>
      </c>
      <c r="S1051" s="234">
        <v>10373.5</v>
      </c>
      <c r="T1051" s="227" t="s">
        <v>1581</v>
      </c>
      <c r="U1051" s="496">
        <v>1079</v>
      </c>
      <c r="V1051" s="129" t="s">
        <v>672</v>
      </c>
      <c r="W1051" s="158" t="s">
        <v>2755</v>
      </c>
      <c r="X1051" s="92" t="s">
        <v>7737</v>
      </c>
      <c r="Y1051" s="262" t="s">
        <v>7845</v>
      </c>
      <c r="Z1051" s="228" t="s">
        <v>1581</v>
      </c>
      <c r="AA1051" s="233">
        <v>22646.32</v>
      </c>
      <c r="AB1051" s="141">
        <v>21000</v>
      </c>
      <c r="AC1051" s="234"/>
      <c r="AD1051" s="235">
        <v>863</v>
      </c>
      <c r="AE1051" s="235">
        <v>424</v>
      </c>
      <c r="AF1051" s="141"/>
      <c r="AG1051" s="141"/>
      <c r="AH1051" s="141"/>
      <c r="AI1051" s="141"/>
      <c r="AJ1051" s="141"/>
      <c r="AK1051" s="141"/>
      <c r="AL1051" s="141"/>
      <c r="AM1051" s="85"/>
      <c r="AN1051" s="85"/>
      <c r="AO1051" s="85"/>
      <c r="AP1051" s="85"/>
      <c r="AQ1051" s="159"/>
      <c r="AR1051" s="159"/>
      <c r="AS1051" s="85"/>
      <c r="AT1051" s="85"/>
      <c r="AU1051" s="85"/>
      <c r="AV1051" s="236"/>
      <c r="AW1051" s="85"/>
      <c r="AX1051" s="85">
        <v>0</v>
      </c>
      <c r="AY1051" s="159"/>
      <c r="AZ1051" s="159">
        <v>359.32</v>
      </c>
      <c r="BA1051" s="176">
        <v>0</v>
      </c>
      <c r="BB1051" s="159">
        <v>33019.82</v>
      </c>
      <c r="BC1051" s="159">
        <v>10373.5</v>
      </c>
      <c r="BD1051" s="252"/>
      <c r="BE1051" s="170">
        <v>1080</v>
      </c>
      <c r="BF1051" s="1" t="s">
        <v>8358</v>
      </c>
      <c r="BG1051" s="86" t="s">
        <v>2755</v>
      </c>
      <c r="BH1051" s="92" t="s">
        <v>7737</v>
      </c>
      <c r="BI1051" s="159">
        <v>26695</v>
      </c>
      <c r="BJ1051" s="159">
        <v>21000</v>
      </c>
      <c r="BK1051" s="159">
        <v>5695</v>
      </c>
      <c r="BL1051" s="158"/>
      <c r="BM1051" s="1"/>
      <c r="BN1051" s="248"/>
      <c r="BO1051" s="248"/>
      <c r="BP1051" s="48"/>
      <c r="BQ1051" s="368">
        <v>167</v>
      </c>
      <c r="BR1051" s="380">
        <v>3</v>
      </c>
      <c r="BS1051" s="381"/>
      <c r="BT1051" s="382" t="s">
        <v>797</v>
      </c>
      <c r="BU1051" s="383" t="s">
        <v>752</v>
      </c>
      <c r="BV1051" s="384" t="s">
        <v>1581</v>
      </c>
      <c r="BW1051" s="384">
        <v>60190</v>
      </c>
      <c r="BX1051" s="385"/>
      <c r="BY1051" s="76"/>
      <c r="BZ1051" s="475">
        <v>1138</v>
      </c>
      <c r="CA1051" s="320" t="b">
        <f>EXACT(A1051,CH1051)</f>
        <v>1</v>
      </c>
      <c r="CB1051" s="318" t="b">
        <f>EXACT(D1051,CF1051)</f>
        <v>1</v>
      </c>
      <c r="CC1051" s="318" t="b">
        <f>EXACT(E1051,CG1051)</f>
        <v>1</v>
      </c>
      <c r="CD1051" s="502">
        <f>+S1050-BC1050</f>
        <v>0</v>
      </c>
      <c r="CE1051" s="17" t="s">
        <v>672</v>
      </c>
      <c r="CF1051" s="157" t="s">
        <v>2755</v>
      </c>
      <c r="CG1051" s="99" t="s">
        <v>7737</v>
      </c>
      <c r="CH1051" s="275" t="s">
        <v>7845</v>
      </c>
      <c r="CM1051" s="273"/>
      <c r="CO1051" s="158"/>
    </row>
    <row r="1052" spans="1:93">
      <c r="A1052" s="452" t="s">
        <v>7772</v>
      </c>
      <c r="B1052" s="83" t="s">
        <v>709</v>
      </c>
      <c r="C1052" s="129" t="s">
        <v>672</v>
      </c>
      <c r="D1052" s="158" t="s">
        <v>7645</v>
      </c>
      <c r="E1052" s="92" t="s">
        <v>7646</v>
      </c>
      <c r="F1052" s="452" t="s">
        <v>7772</v>
      </c>
      <c r="G1052" s="59" t="s">
        <v>1580</v>
      </c>
      <c r="H1052" s="449" t="s">
        <v>7886</v>
      </c>
      <c r="I1052" s="234">
        <v>43365.7</v>
      </c>
      <c r="J1052" s="234">
        <v>0</v>
      </c>
      <c r="K1052" s="234">
        <v>0</v>
      </c>
      <c r="L1052" s="234">
        <v>0</v>
      </c>
      <c r="M1052" s="85">
        <v>0</v>
      </c>
      <c r="N1052" s="85">
        <v>0</v>
      </c>
      <c r="O1052" s="234">
        <v>0</v>
      </c>
      <c r="P1052" s="234">
        <v>1128.23</v>
      </c>
      <c r="Q1052" s="234">
        <v>0</v>
      </c>
      <c r="R1052" s="234">
        <v>19642</v>
      </c>
      <c r="S1052" s="234">
        <v>22595.469999999998</v>
      </c>
      <c r="T1052" s="227" t="s">
        <v>1581</v>
      </c>
      <c r="U1052" s="496">
        <v>175</v>
      </c>
      <c r="V1052" s="129" t="s">
        <v>672</v>
      </c>
      <c r="W1052" s="158" t="s">
        <v>7645</v>
      </c>
      <c r="X1052" s="92" t="s">
        <v>7646</v>
      </c>
      <c r="Y1052" s="263" t="s">
        <v>7772</v>
      </c>
      <c r="Z1052" s="228" t="s">
        <v>1581</v>
      </c>
      <c r="AA1052" s="243">
        <v>20770.23</v>
      </c>
      <c r="AB1052" s="81">
        <v>18355</v>
      </c>
      <c r="AC1052" s="81"/>
      <c r="AD1052" s="81">
        <v>863</v>
      </c>
      <c r="AE1052" s="81">
        <v>424</v>
      </c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245"/>
      <c r="AW1052" s="81"/>
      <c r="AX1052" s="81">
        <v>0</v>
      </c>
      <c r="AY1052" s="81"/>
      <c r="AZ1052" s="81">
        <v>1128.23</v>
      </c>
      <c r="BA1052" s="85">
        <v>0</v>
      </c>
      <c r="BB1052" s="81">
        <v>43365.7</v>
      </c>
      <c r="BC1052" s="81">
        <v>22595.469999999998</v>
      </c>
      <c r="BD1052" s="252"/>
      <c r="BE1052" s="170">
        <v>175</v>
      </c>
      <c r="BF1052" s="81" t="s">
        <v>8280</v>
      </c>
      <c r="BG1052" s="158" t="s">
        <v>7645</v>
      </c>
      <c r="BH1052" s="92" t="s">
        <v>7646</v>
      </c>
      <c r="BI1052" s="81">
        <v>18355</v>
      </c>
      <c r="BJ1052" s="85">
        <v>18355</v>
      </c>
      <c r="BK1052" s="81">
        <v>0</v>
      </c>
      <c r="BL1052" s="86"/>
      <c r="BM1052" s="86"/>
      <c r="BN1052" s="247"/>
      <c r="BO1052" s="247"/>
      <c r="BP1052" s="48"/>
      <c r="BQ1052" s="368">
        <v>143</v>
      </c>
      <c r="BR1052" s="380">
        <v>1</v>
      </c>
      <c r="BS1052" s="381" t="s">
        <v>709</v>
      </c>
      <c r="BT1052" s="382" t="s">
        <v>809</v>
      </c>
      <c r="BU1052" s="383" t="s">
        <v>752</v>
      </c>
      <c r="BV1052" s="384" t="s">
        <v>1581</v>
      </c>
      <c r="BW1052" s="384">
        <v>60190</v>
      </c>
      <c r="BX1052" s="385" t="s">
        <v>8068</v>
      </c>
      <c r="BZ1052" s="495">
        <v>391</v>
      </c>
      <c r="CA1052" s="320" t="b">
        <f>EXACT(A1052,CH1052)</f>
        <v>1</v>
      </c>
      <c r="CB1052" s="318" t="b">
        <f>EXACT(D1052,CF1052)</f>
        <v>1</v>
      </c>
      <c r="CC1052" s="318" t="b">
        <f>EXACT(E1052,CG1052)</f>
        <v>1</v>
      </c>
      <c r="CD1052" s="502">
        <f>+S1052-BC1052</f>
        <v>0</v>
      </c>
      <c r="CE1052" s="51" t="s">
        <v>672</v>
      </c>
      <c r="CF1052" s="17" t="s">
        <v>7645</v>
      </c>
      <c r="CG1052" s="103" t="s">
        <v>7646</v>
      </c>
      <c r="CH1052" s="275" t="s">
        <v>7772</v>
      </c>
      <c r="CI1052" s="51"/>
      <c r="CJ1052" s="51"/>
      <c r="CM1052" s="273"/>
    </row>
    <row r="1053" spans="1:93">
      <c r="A1053" s="452" t="s">
        <v>5032</v>
      </c>
      <c r="B1053" s="83" t="s">
        <v>709</v>
      </c>
      <c r="C1053" s="129" t="s">
        <v>686</v>
      </c>
      <c r="D1053" s="158" t="s">
        <v>2536</v>
      </c>
      <c r="E1053" s="92" t="s">
        <v>2656</v>
      </c>
      <c r="F1053" s="452" t="s">
        <v>5032</v>
      </c>
      <c r="G1053" s="59" t="s">
        <v>1580</v>
      </c>
      <c r="H1053" s="449" t="s">
        <v>2574</v>
      </c>
      <c r="I1053" s="234">
        <v>29507.4</v>
      </c>
      <c r="J1053" s="234">
        <v>0</v>
      </c>
      <c r="K1053" s="234">
        <v>67.95</v>
      </c>
      <c r="L1053" s="234">
        <v>0</v>
      </c>
      <c r="M1053" s="85">
        <v>976</v>
      </c>
      <c r="N1053" s="85">
        <v>0</v>
      </c>
      <c r="O1053" s="234">
        <v>0</v>
      </c>
      <c r="P1053" s="234">
        <v>146.31</v>
      </c>
      <c r="Q1053" s="234">
        <v>0</v>
      </c>
      <c r="R1053" s="234">
        <v>6627</v>
      </c>
      <c r="S1053" s="234">
        <v>23778.04</v>
      </c>
      <c r="T1053" s="227" t="s">
        <v>1581</v>
      </c>
      <c r="U1053" s="496">
        <v>666</v>
      </c>
      <c r="V1053" s="129" t="s">
        <v>686</v>
      </c>
      <c r="W1053" s="158" t="s">
        <v>2536</v>
      </c>
      <c r="X1053" s="92" t="s">
        <v>2656</v>
      </c>
      <c r="Y1053" s="262">
        <v>3601200094343</v>
      </c>
      <c r="Z1053" s="228" t="s">
        <v>1581</v>
      </c>
      <c r="AA1053" s="243">
        <v>6773.31</v>
      </c>
      <c r="AB1053" s="244">
        <v>5340</v>
      </c>
      <c r="AC1053" s="81"/>
      <c r="AD1053" s="243">
        <v>863</v>
      </c>
      <c r="AE1053" s="243">
        <v>424</v>
      </c>
      <c r="AF1053" s="81"/>
      <c r="AG1053" s="81"/>
      <c r="AH1053" s="81">
        <v>0</v>
      </c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245"/>
      <c r="AW1053" s="81"/>
      <c r="AX1053" s="81">
        <v>0</v>
      </c>
      <c r="AY1053" s="244"/>
      <c r="AZ1053" s="244">
        <v>146.31</v>
      </c>
      <c r="BA1053" s="176">
        <v>0</v>
      </c>
      <c r="BB1053" s="244">
        <v>30551.350000000002</v>
      </c>
      <c r="BC1053" s="244">
        <v>23778.04</v>
      </c>
      <c r="BD1053" s="252"/>
      <c r="BE1053" s="170">
        <v>667</v>
      </c>
      <c r="BF1053" s="1" t="s">
        <v>2597</v>
      </c>
      <c r="BG1053" s="158" t="s">
        <v>2536</v>
      </c>
      <c r="BH1053" s="92" t="s">
        <v>2656</v>
      </c>
      <c r="BI1053" s="244">
        <v>5340</v>
      </c>
      <c r="BJ1053" s="159">
        <v>5340</v>
      </c>
      <c r="BK1053" s="159">
        <v>0</v>
      </c>
      <c r="BL1053" s="158"/>
      <c r="BM1053" s="86"/>
      <c r="BN1053" s="247"/>
      <c r="BO1053" s="247"/>
      <c r="BP1053" s="59"/>
      <c r="BQ1053" s="370" t="s">
        <v>2614</v>
      </c>
      <c r="BR1053" s="387" t="s">
        <v>676</v>
      </c>
      <c r="BS1053" s="381" t="s">
        <v>709</v>
      </c>
      <c r="BT1053" s="388" t="s">
        <v>809</v>
      </c>
      <c r="BU1053" s="388" t="s">
        <v>752</v>
      </c>
      <c r="BV1053" s="388" t="s">
        <v>1581</v>
      </c>
      <c r="BW1053" s="389">
        <v>60190</v>
      </c>
      <c r="BX1053" s="389"/>
      <c r="BY1053" s="84"/>
      <c r="BZ1053" s="475">
        <v>1078</v>
      </c>
      <c r="CA1053" s="320" t="b">
        <f>EXACT(A1053,CH1053)</f>
        <v>1</v>
      </c>
      <c r="CB1053" s="318" t="b">
        <f>EXACT(D1053,CF1053)</f>
        <v>1</v>
      </c>
      <c r="CC1053" s="318" t="b">
        <f>EXACT(E1053,CG1053)</f>
        <v>1</v>
      </c>
      <c r="CD1053" s="502">
        <f>+S1052-BC1052</f>
        <v>0</v>
      </c>
      <c r="CE1053" s="51" t="s">
        <v>686</v>
      </c>
      <c r="CF1053" s="157" t="s">
        <v>2536</v>
      </c>
      <c r="CG1053" s="103" t="s">
        <v>2656</v>
      </c>
      <c r="CH1053" s="275">
        <v>3601200094343</v>
      </c>
      <c r="CJ1053" s="51"/>
      <c r="CL1053" s="51"/>
      <c r="CM1053" s="273"/>
      <c r="CO1053" s="364"/>
    </row>
    <row r="1054" spans="1:93">
      <c r="A1054" s="511" t="s">
        <v>8496</v>
      </c>
      <c r="B1054" s="83" t="s">
        <v>709</v>
      </c>
      <c r="C1054" s="237" t="s">
        <v>686</v>
      </c>
      <c r="D1054" s="17" t="s">
        <v>749</v>
      </c>
      <c r="E1054" s="75" t="s">
        <v>8389</v>
      </c>
      <c r="F1054" s="514" t="s">
        <v>8496</v>
      </c>
      <c r="G1054" s="59" t="s">
        <v>1580</v>
      </c>
      <c r="H1054" s="98" t="s">
        <v>8592</v>
      </c>
      <c r="I1054" s="133">
        <v>38013.97</v>
      </c>
      <c r="J1054" s="167">
        <v>0</v>
      </c>
      <c r="K1054" s="18">
        <v>0</v>
      </c>
      <c r="L1054" s="18">
        <v>0</v>
      </c>
      <c r="M1054" s="53">
        <v>0</v>
      </c>
      <c r="N1054" s="18">
        <v>0</v>
      </c>
      <c r="O1054" s="18">
        <v>0</v>
      </c>
      <c r="P1054" s="53">
        <v>166.05</v>
      </c>
      <c r="Q1054" s="18">
        <v>0</v>
      </c>
      <c r="R1054" s="53">
        <v>25255.8</v>
      </c>
      <c r="S1054" s="18">
        <v>12592.120000000003</v>
      </c>
      <c r="T1054" s="227" t="s">
        <v>1581</v>
      </c>
      <c r="U1054" s="496">
        <v>1279</v>
      </c>
      <c r="V1054" s="516" t="s">
        <v>686</v>
      </c>
      <c r="W1054" s="17" t="s">
        <v>749</v>
      </c>
      <c r="X1054" s="17" t="s">
        <v>8389</v>
      </c>
      <c r="Y1054" s="261">
        <v>3601200103776</v>
      </c>
      <c r="Z1054" s="228" t="s">
        <v>1581</v>
      </c>
      <c r="AA1054" s="243">
        <v>25421.85</v>
      </c>
      <c r="AB1054" s="81">
        <v>23165</v>
      </c>
      <c r="AC1054" s="81"/>
      <c r="AD1054" s="81">
        <v>863</v>
      </c>
      <c r="AE1054" s="81">
        <v>424</v>
      </c>
      <c r="AF1054" s="81">
        <v>803.8</v>
      </c>
      <c r="AG1054" s="81"/>
      <c r="AH1054" s="81">
        <v>0</v>
      </c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245"/>
      <c r="AW1054" s="81"/>
      <c r="AX1054" s="81">
        <v>0</v>
      </c>
      <c r="AY1054" s="81"/>
      <c r="AZ1054" s="81">
        <v>166.05</v>
      </c>
      <c r="BA1054" s="85">
        <v>0</v>
      </c>
      <c r="BB1054" s="81">
        <v>38013.97</v>
      </c>
      <c r="BC1054" s="81">
        <v>12592.120000000003</v>
      </c>
      <c r="BD1054" s="260"/>
      <c r="BE1054" s="170">
        <v>1281</v>
      </c>
      <c r="BF1054" s="81" t="s">
        <v>8687</v>
      </c>
      <c r="BG1054" s="51" t="s">
        <v>749</v>
      </c>
      <c r="BH1054" s="17" t="s">
        <v>8389</v>
      </c>
      <c r="BI1054" s="81">
        <v>23165</v>
      </c>
      <c r="BJ1054" s="85">
        <v>23165</v>
      </c>
      <c r="BK1054" s="81">
        <v>0</v>
      </c>
      <c r="BM1054" s="86"/>
      <c r="BN1054" s="247"/>
      <c r="BO1054" s="247"/>
      <c r="BP1054" s="48"/>
      <c r="BQ1054" s="435" t="s">
        <v>8790</v>
      </c>
      <c r="BR1054" s="380">
        <v>6</v>
      </c>
      <c r="BS1054" s="381"/>
      <c r="BT1054" s="382" t="s">
        <v>752</v>
      </c>
      <c r="BU1054" s="383" t="s">
        <v>752</v>
      </c>
      <c r="BV1054" s="384" t="s">
        <v>1581</v>
      </c>
      <c r="BW1054" s="384">
        <v>60190</v>
      </c>
      <c r="BX1054" s="385" t="s">
        <v>8791</v>
      </c>
      <c r="BZ1054" s="495">
        <v>175</v>
      </c>
      <c r="CA1054" s="320" t="b">
        <f>EXACT(A1054,CH1054)</f>
        <v>1</v>
      </c>
      <c r="CB1054" s="318" t="b">
        <f>EXACT(D1054,CF1054)</f>
        <v>1</v>
      </c>
      <c r="CC1054" s="318" t="b">
        <f>EXACT(E1054,CG1054)</f>
        <v>1</v>
      </c>
      <c r="CD1054" s="502">
        <f>+S1053-BC1053</f>
        <v>0</v>
      </c>
      <c r="CE1054" s="17" t="s">
        <v>686</v>
      </c>
      <c r="CF1054" s="17" t="s">
        <v>749</v>
      </c>
      <c r="CG1054" s="103" t="s">
        <v>8389</v>
      </c>
      <c r="CH1054" s="275">
        <v>3601200103776</v>
      </c>
    </row>
    <row r="1055" spans="1:93">
      <c r="A1055" s="451" t="s">
        <v>5908</v>
      </c>
      <c r="B1055" s="83" t="s">
        <v>709</v>
      </c>
      <c r="C1055" s="129" t="s">
        <v>672</v>
      </c>
      <c r="D1055" s="158" t="s">
        <v>5904</v>
      </c>
      <c r="E1055" s="92" t="s">
        <v>5905</v>
      </c>
      <c r="F1055" s="451" t="s">
        <v>5908</v>
      </c>
      <c r="G1055" s="59" t="s">
        <v>1580</v>
      </c>
      <c r="H1055" s="449" t="s">
        <v>5906</v>
      </c>
      <c r="I1055" s="234">
        <v>15042</v>
      </c>
      <c r="J1055" s="234">
        <v>0</v>
      </c>
      <c r="K1055" s="234">
        <v>0</v>
      </c>
      <c r="L1055" s="234">
        <v>0</v>
      </c>
      <c r="M1055" s="85">
        <v>0</v>
      </c>
      <c r="N1055" s="85">
        <v>0</v>
      </c>
      <c r="O1055" s="234">
        <v>0</v>
      </c>
      <c r="P1055" s="234">
        <v>0</v>
      </c>
      <c r="Q1055" s="234">
        <v>0</v>
      </c>
      <c r="R1055" s="234">
        <v>13863</v>
      </c>
      <c r="S1055" s="234">
        <v>1179</v>
      </c>
      <c r="T1055" s="227" t="s">
        <v>1581</v>
      </c>
      <c r="U1055" s="496">
        <v>1448</v>
      </c>
      <c r="V1055" s="129" t="s">
        <v>672</v>
      </c>
      <c r="W1055" s="158" t="s">
        <v>5904</v>
      </c>
      <c r="X1055" s="92" t="s">
        <v>5905</v>
      </c>
      <c r="Y1055" s="262">
        <v>3601200115383</v>
      </c>
      <c r="Z1055" s="228" t="s">
        <v>1581</v>
      </c>
      <c r="AA1055" s="233">
        <v>13863</v>
      </c>
      <c r="AB1055" s="141">
        <v>13000</v>
      </c>
      <c r="AC1055" s="234"/>
      <c r="AD1055" s="235">
        <v>863</v>
      </c>
      <c r="AE1055" s="235"/>
      <c r="AF1055" s="141"/>
      <c r="AG1055" s="141"/>
      <c r="AH1055" s="141"/>
      <c r="AI1055" s="141"/>
      <c r="AJ1055" s="141"/>
      <c r="AK1055" s="141"/>
      <c r="AL1055" s="141"/>
      <c r="AM1055" s="85"/>
      <c r="AN1055" s="85"/>
      <c r="AO1055" s="85"/>
      <c r="AP1055" s="85"/>
      <c r="AQ1055" s="159"/>
      <c r="AR1055" s="159"/>
      <c r="AS1055" s="85"/>
      <c r="AT1055" s="85"/>
      <c r="AU1055" s="85"/>
      <c r="AV1055" s="236"/>
      <c r="AW1055" s="85"/>
      <c r="AX1055" s="85">
        <v>0</v>
      </c>
      <c r="AY1055" s="159"/>
      <c r="AZ1055" s="159">
        <v>0</v>
      </c>
      <c r="BA1055" s="176">
        <v>0</v>
      </c>
      <c r="BB1055" s="159">
        <v>15042</v>
      </c>
      <c r="BC1055" s="159">
        <v>1179</v>
      </c>
      <c r="BD1055" s="252"/>
      <c r="BE1055" s="170">
        <v>1451</v>
      </c>
      <c r="BF1055" s="1" t="s">
        <v>5911</v>
      </c>
      <c r="BG1055" s="158" t="s">
        <v>5904</v>
      </c>
      <c r="BH1055" s="92" t="s">
        <v>5905</v>
      </c>
      <c r="BI1055" s="159">
        <v>16010</v>
      </c>
      <c r="BJ1055" s="159">
        <v>13000</v>
      </c>
      <c r="BK1055" s="159">
        <v>3010</v>
      </c>
      <c r="BL1055" s="158"/>
      <c r="BM1055" s="1"/>
      <c r="BN1055" s="248"/>
      <c r="BO1055" s="248"/>
      <c r="BP1055" s="48"/>
      <c r="BQ1055" s="368">
        <v>7</v>
      </c>
      <c r="BR1055" s="380" t="s">
        <v>676</v>
      </c>
      <c r="BS1055" s="381" t="s">
        <v>709</v>
      </c>
      <c r="BT1055" s="382" t="s">
        <v>809</v>
      </c>
      <c r="BU1055" s="383" t="s">
        <v>752</v>
      </c>
      <c r="BV1055" s="384" t="s">
        <v>1581</v>
      </c>
      <c r="BW1055" s="384">
        <v>60190</v>
      </c>
      <c r="BX1055" s="385" t="s">
        <v>5912</v>
      </c>
      <c r="BZ1055" s="495">
        <v>667</v>
      </c>
      <c r="CA1055" s="320" t="b">
        <f>EXACT(A1055,CH1055)</f>
        <v>1</v>
      </c>
      <c r="CB1055" s="318" t="b">
        <f>EXACT(D1055,CF1055)</f>
        <v>1</v>
      </c>
      <c r="CC1055" s="318" t="b">
        <f>EXACT(E1055,CG1055)</f>
        <v>1</v>
      </c>
      <c r="CD1055" s="502">
        <f>+S1055-BC1055</f>
        <v>0</v>
      </c>
      <c r="CE1055" s="51" t="s">
        <v>672</v>
      </c>
      <c r="CF1055" s="51" t="s">
        <v>5904</v>
      </c>
      <c r="CG1055" s="51" t="s">
        <v>5905</v>
      </c>
      <c r="CH1055" s="312">
        <v>3601200115383</v>
      </c>
      <c r="CM1055" s="273"/>
      <c r="CO1055" s="157"/>
    </row>
    <row r="1056" spans="1:93">
      <c r="A1056" s="511" t="s">
        <v>8510</v>
      </c>
      <c r="B1056" s="83" t="s">
        <v>709</v>
      </c>
      <c r="C1056" s="86" t="s">
        <v>6221</v>
      </c>
      <c r="D1056" s="17" t="s">
        <v>8406</v>
      </c>
      <c r="E1056" s="75" t="s">
        <v>8407</v>
      </c>
      <c r="F1056" s="514" t="s">
        <v>8510</v>
      </c>
      <c r="G1056" s="59" t="s">
        <v>1580</v>
      </c>
      <c r="H1056" s="98" t="s">
        <v>8606</v>
      </c>
      <c r="I1056" s="133">
        <v>37803.85</v>
      </c>
      <c r="J1056" s="167">
        <v>0</v>
      </c>
      <c r="K1056" s="18">
        <v>0</v>
      </c>
      <c r="L1056" s="18">
        <v>0</v>
      </c>
      <c r="M1056" s="53">
        <v>0</v>
      </c>
      <c r="N1056" s="18">
        <v>0</v>
      </c>
      <c r="O1056" s="18">
        <v>0</v>
      </c>
      <c r="P1056" s="53">
        <v>473.52</v>
      </c>
      <c r="Q1056" s="18">
        <v>0</v>
      </c>
      <c r="R1056" s="53">
        <v>6418</v>
      </c>
      <c r="S1056" s="18">
        <v>30912.329999999998</v>
      </c>
      <c r="T1056" s="227" t="s">
        <v>1581</v>
      </c>
      <c r="U1056" s="496">
        <v>1293</v>
      </c>
      <c r="V1056" s="467" t="s">
        <v>6221</v>
      </c>
      <c r="W1056" s="17" t="s">
        <v>8406</v>
      </c>
      <c r="X1056" s="17" t="s">
        <v>8407</v>
      </c>
      <c r="Y1056" s="261">
        <v>3601200115596</v>
      </c>
      <c r="Z1056" s="228" t="s">
        <v>1581</v>
      </c>
      <c r="AA1056" s="243">
        <v>6891.52</v>
      </c>
      <c r="AB1056" s="81">
        <v>5555</v>
      </c>
      <c r="AC1056" s="81"/>
      <c r="AD1056" s="81">
        <v>863</v>
      </c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245"/>
      <c r="AW1056" s="81"/>
      <c r="AX1056" s="81">
        <v>0</v>
      </c>
      <c r="AY1056" s="81"/>
      <c r="AZ1056" s="81">
        <v>473.52</v>
      </c>
      <c r="BA1056" s="85">
        <v>0</v>
      </c>
      <c r="BB1056" s="81">
        <v>37803.85</v>
      </c>
      <c r="BC1056" s="81">
        <v>30912.329999999998</v>
      </c>
      <c r="BD1056" s="260"/>
      <c r="BE1056" s="170">
        <v>1295</v>
      </c>
      <c r="BF1056" s="81" t="s">
        <v>8701</v>
      </c>
      <c r="BG1056" s="51" t="s">
        <v>8406</v>
      </c>
      <c r="BH1056" s="17" t="s">
        <v>8407</v>
      </c>
      <c r="BI1056" s="81">
        <v>5555</v>
      </c>
      <c r="BJ1056" s="85">
        <v>5555</v>
      </c>
      <c r="BK1056" s="81">
        <v>0</v>
      </c>
      <c r="BM1056" s="86"/>
      <c r="BN1056" s="247"/>
      <c r="BO1056" s="247"/>
      <c r="BP1056" s="48"/>
      <c r="BQ1056" s="435" t="s">
        <v>733</v>
      </c>
      <c r="BR1056" s="380">
        <v>2</v>
      </c>
      <c r="BS1056" s="381"/>
      <c r="BT1056" s="382" t="s">
        <v>809</v>
      </c>
      <c r="BU1056" s="383" t="s">
        <v>752</v>
      </c>
      <c r="BV1056" s="384" t="s">
        <v>1581</v>
      </c>
      <c r="BW1056" s="384">
        <v>60190</v>
      </c>
      <c r="BX1056" s="385" t="s">
        <v>8818</v>
      </c>
      <c r="BZ1056" s="495">
        <v>1279</v>
      </c>
      <c r="CA1056" s="320" t="b">
        <f>EXACT(A1056,CH1056)</f>
        <v>1</v>
      </c>
      <c r="CB1056" s="318" t="b">
        <f>EXACT(D1056,CF1056)</f>
        <v>1</v>
      </c>
      <c r="CC1056" s="318" t="b">
        <f>EXACT(E1056,CG1056)</f>
        <v>1</v>
      </c>
      <c r="CD1056" s="502">
        <f>+S1055-BC1055</f>
        <v>0</v>
      </c>
      <c r="CE1056" s="17" t="s">
        <v>6221</v>
      </c>
      <c r="CF1056" s="157" t="s">
        <v>8406</v>
      </c>
      <c r="CG1056" s="99" t="s">
        <v>8407</v>
      </c>
      <c r="CH1056" s="311">
        <v>3601200115596</v>
      </c>
      <c r="CI1056" s="51"/>
      <c r="CM1056" s="273"/>
      <c r="CO1056" s="457"/>
    </row>
    <row r="1057" spans="1:93">
      <c r="A1057" s="451" t="s">
        <v>7409</v>
      </c>
      <c r="B1057" s="83" t="s">
        <v>709</v>
      </c>
      <c r="C1057" s="242" t="s">
        <v>686</v>
      </c>
      <c r="D1057" s="423" t="s">
        <v>5202</v>
      </c>
      <c r="E1057" s="1" t="s">
        <v>5417</v>
      </c>
      <c r="F1057" s="451" t="s">
        <v>7409</v>
      </c>
      <c r="G1057" s="59" t="s">
        <v>1580</v>
      </c>
      <c r="H1057" s="449" t="s">
        <v>6871</v>
      </c>
      <c r="I1057" s="244">
        <v>39228</v>
      </c>
      <c r="J1057" s="310">
        <v>0</v>
      </c>
      <c r="K1057" s="81">
        <v>0</v>
      </c>
      <c r="L1057" s="81">
        <v>0</v>
      </c>
      <c r="M1057" s="85">
        <v>0</v>
      </c>
      <c r="N1057" s="81">
        <v>0</v>
      </c>
      <c r="O1057" s="81">
        <v>0</v>
      </c>
      <c r="P1057" s="85">
        <v>714.46</v>
      </c>
      <c r="Q1057" s="81">
        <v>0</v>
      </c>
      <c r="R1057" s="85">
        <v>3992</v>
      </c>
      <c r="S1057" s="81">
        <v>34521.54</v>
      </c>
      <c r="T1057" s="227" t="s">
        <v>1581</v>
      </c>
      <c r="U1057" s="496">
        <v>186</v>
      </c>
      <c r="V1057" s="242" t="s">
        <v>686</v>
      </c>
      <c r="W1057" s="423" t="s">
        <v>5202</v>
      </c>
      <c r="X1057" s="424" t="s">
        <v>5417</v>
      </c>
      <c r="Y1057" s="262">
        <v>3601200115626</v>
      </c>
      <c r="Z1057" s="228" t="s">
        <v>1581</v>
      </c>
      <c r="AA1057" s="243">
        <v>4706.46</v>
      </c>
      <c r="AB1057" s="244">
        <v>2705</v>
      </c>
      <c r="AC1057" s="81"/>
      <c r="AD1057" s="243">
        <v>863</v>
      </c>
      <c r="AE1057" s="243">
        <v>424</v>
      </c>
      <c r="AF1057" s="81"/>
      <c r="AG1057" s="81"/>
      <c r="AH1057" s="81">
        <v>0</v>
      </c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245"/>
      <c r="AW1057" s="81"/>
      <c r="AX1057" s="81">
        <v>0</v>
      </c>
      <c r="AY1057" s="244"/>
      <c r="AZ1057" s="244">
        <v>714.46</v>
      </c>
      <c r="BA1057" s="176">
        <v>0</v>
      </c>
      <c r="BB1057" s="244">
        <v>39228</v>
      </c>
      <c r="BC1057" s="244">
        <v>34521.54</v>
      </c>
      <c r="BD1057" s="252"/>
      <c r="BE1057" s="170">
        <v>186</v>
      </c>
      <c r="BF1057" s="1" t="s">
        <v>7008</v>
      </c>
      <c r="BG1057" s="158" t="s">
        <v>5202</v>
      </c>
      <c r="BH1057" s="92" t="s">
        <v>5417</v>
      </c>
      <c r="BI1057" s="244">
        <v>2705</v>
      </c>
      <c r="BJ1057" s="159">
        <v>2705</v>
      </c>
      <c r="BK1057" s="159">
        <v>0</v>
      </c>
      <c r="BL1057" s="158"/>
      <c r="BM1057" s="86"/>
      <c r="BN1057" s="247"/>
      <c r="BO1057" s="247"/>
      <c r="BP1057" s="48"/>
      <c r="BQ1057" s="368">
        <v>10</v>
      </c>
      <c r="BR1057" s="380" t="s">
        <v>689</v>
      </c>
      <c r="BS1057" s="381" t="s">
        <v>51</v>
      </c>
      <c r="BT1057" s="382" t="s">
        <v>809</v>
      </c>
      <c r="BU1057" s="383" t="s">
        <v>752</v>
      </c>
      <c r="BV1057" s="384" t="s">
        <v>1581</v>
      </c>
      <c r="BW1057" s="384">
        <v>60190</v>
      </c>
      <c r="BX1057" s="385" t="s">
        <v>7195</v>
      </c>
      <c r="BY1057" s="51"/>
      <c r="BZ1057" s="495">
        <v>1449</v>
      </c>
      <c r="CA1057" s="320" t="b">
        <f>EXACT(A1057,CH1057)</f>
        <v>1</v>
      </c>
      <c r="CB1057" s="318" t="b">
        <f>EXACT(D1057,CF1057)</f>
        <v>1</v>
      </c>
      <c r="CC1057" s="318" t="b">
        <f>EXACT(E1057,CG1057)</f>
        <v>1</v>
      </c>
      <c r="CD1057" s="502">
        <f>+S1057-BC1057</f>
        <v>0</v>
      </c>
      <c r="CE1057" s="17" t="s">
        <v>686</v>
      </c>
      <c r="CF1057" s="17" t="s">
        <v>5202</v>
      </c>
      <c r="CG1057" s="103" t="s">
        <v>5417</v>
      </c>
      <c r="CH1057" s="275">
        <v>3601200115626</v>
      </c>
    </row>
    <row r="1058" spans="1:93">
      <c r="A1058" s="451" t="s">
        <v>7864</v>
      </c>
      <c r="B1058" s="83" t="s">
        <v>709</v>
      </c>
      <c r="C1058" s="237" t="s">
        <v>686</v>
      </c>
      <c r="D1058" s="86" t="s">
        <v>7757</v>
      </c>
      <c r="E1058" s="92" t="s">
        <v>7646</v>
      </c>
      <c r="F1058" s="451" t="s">
        <v>7864</v>
      </c>
      <c r="G1058" s="59" t="s">
        <v>1580</v>
      </c>
      <c r="H1058" s="449" t="s">
        <v>7982</v>
      </c>
      <c r="I1058" s="244">
        <v>43551.199999999997</v>
      </c>
      <c r="J1058" s="310">
        <v>0</v>
      </c>
      <c r="K1058" s="81">
        <v>0</v>
      </c>
      <c r="L1058" s="81">
        <v>0</v>
      </c>
      <c r="M1058" s="85">
        <v>0</v>
      </c>
      <c r="N1058" s="81">
        <v>0</v>
      </c>
      <c r="O1058" s="81">
        <v>0</v>
      </c>
      <c r="P1058" s="85">
        <v>980.88</v>
      </c>
      <c r="Q1058" s="81">
        <v>0</v>
      </c>
      <c r="R1058" s="85">
        <v>26332</v>
      </c>
      <c r="S1058" s="81">
        <v>16238.319999999996</v>
      </c>
      <c r="T1058" s="227" t="s">
        <v>1581</v>
      </c>
      <c r="U1058" s="496">
        <v>1261</v>
      </c>
      <c r="V1058" s="237" t="s">
        <v>686</v>
      </c>
      <c r="W1058" s="86" t="s">
        <v>7757</v>
      </c>
      <c r="X1058" s="92" t="s">
        <v>7646</v>
      </c>
      <c r="Y1058" s="262" t="s">
        <v>7864</v>
      </c>
      <c r="Z1058" s="228" t="s">
        <v>1581</v>
      </c>
      <c r="AA1058" s="243">
        <v>27312.880000000001</v>
      </c>
      <c r="AB1058" s="81">
        <v>25045</v>
      </c>
      <c r="AC1058" s="81"/>
      <c r="AD1058" s="81">
        <v>863</v>
      </c>
      <c r="AE1058" s="81">
        <v>424</v>
      </c>
      <c r="AF1058" s="81">
        <v>0</v>
      </c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245"/>
      <c r="AW1058" s="81"/>
      <c r="AX1058" s="81">
        <v>0</v>
      </c>
      <c r="AY1058" s="81"/>
      <c r="AZ1058" s="81">
        <v>980.88</v>
      </c>
      <c r="BA1058" s="85">
        <v>0</v>
      </c>
      <c r="BB1058" s="81">
        <v>43551.199999999997</v>
      </c>
      <c r="BC1058" s="81">
        <v>16238.319999999996</v>
      </c>
      <c r="BD1058" s="252"/>
      <c r="BE1058" s="170">
        <v>1263</v>
      </c>
      <c r="BF1058" s="81" t="s">
        <v>8379</v>
      </c>
      <c r="BG1058" s="158" t="s">
        <v>7757</v>
      </c>
      <c r="BH1058" s="92" t="s">
        <v>7646</v>
      </c>
      <c r="BI1058" s="81">
        <v>25045</v>
      </c>
      <c r="BJ1058" s="85">
        <v>25045</v>
      </c>
      <c r="BK1058" s="81">
        <v>0</v>
      </c>
      <c r="BL1058" s="86"/>
      <c r="BM1058" s="86"/>
      <c r="BN1058" s="247"/>
      <c r="BO1058" s="247"/>
      <c r="BP1058" s="48"/>
      <c r="BQ1058" s="368">
        <v>143</v>
      </c>
      <c r="BR1058" s="380">
        <v>1</v>
      </c>
      <c r="BS1058" s="381" t="s">
        <v>51</v>
      </c>
      <c r="BT1058" s="382" t="s">
        <v>809</v>
      </c>
      <c r="BU1058" s="383" t="s">
        <v>752</v>
      </c>
      <c r="BV1058" s="384" t="s">
        <v>1581</v>
      </c>
      <c r="BW1058" s="384">
        <v>60190</v>
      </c>
      <c r="BX1058" s="385" t="s">
        <v>8141</v>
      </c>
      <c r="BZ1058" s="495">
        <v>1293</v>
      </c>
      <c r="CA1058" s="320" t="b">
        <f>EXACT(A1058,CH1058)</f>
        <v>1</v>
      </c>
      <c r="CB1058" s="318" t="b">
        <f>EXACT(D1058,CF1058)</f>
        <v>1</v>
      </c>
      <c r="CC1058" s="318" t="b">
        <f>EXACT(E1058,CG1058)</f>
        <v>1</v>
      </c>
      <c r="CD1058" s="502">
        <f>+S1057-BC1057</f>
        <v>0</v>
      </c>
      <c r="CE1058" s="51" t="s">
        <v>686</v>
      </c>
      <c r="CF1058" s="157" t="s">
        <v>7757</v>
      </c>
      <c r="CG1058" s="103" t="s">
        <v>7646</v>
      </c>
      <c r="CH1058" s="275" t="s">
        <v>7864</v>
      </c>
      <c r="CM1058" s="273"/>
      <c r="CO1058" s="157"/>
    </row>
    <row r="1059" spans="1:93">
      <c r="A1059" s="452" t="s">
        <v>8215</v>
      </c>
      <c r="B1059" s="83" t="s">
        <v>709</v>
      </c>
      <c r="C1059" s="242" t="s">
        <v>686</v>
      </c>
      <c r="D1059" s="17" t="s">
        <v>8212</v>
      </c>
      <c r="E1059" s="103" t="s">
        <v>8213</v>
      </c>
      <c r="F1059" s="452" t="s">
        <v>8215</v>
      </c>
      <c r="G1059" s="59" t="s">
        <v>1580</v>
      </c>
      <c r="H1059" s="449" t="s">
        <v>8221</v>
      </c>
      <c r="I1059" s="234">
        <v>46438</v>
      </c>
      <c r="J1059" s="234">
        <v>0</v>
      </c>
      <c r="K1059" s="234">
        <v>0</v>
      </c>
      <c r="L1059" s="234">
        <v>0</v>
      </c>
      <c r="M1059" s="85">
        <v>0</v>
      </c>
      <c r="N1059" s="85">
        <v>0</v>
      </c>
      <c r="O1059" s="234">
        <v>0</v>
      </c>
      <c r="P1059" s="234">
        <v>0</v>
      </c>
      <c r="Q1059" s="234">
        <v>0</v>
      </c>
      <c r="R1059" s="234">
        <v>26863</v>
      </c>
      <c r="S1059" s="234">
        <v>14202.41</v>
      </c>
      <c r="T1059" s="227" t="s">
        <v>1581</v>
      </c>
      <c r="U1059" s="496">
        <v>170</v>
      </c>
      <c r="V1059" s="129" t="s">
        <v>686</v>
      </c>
      <c r="W1059" s="158" t="s">
        <v>8212</v>
      </c>
      <c r="X1059" s="92" t="s">
        <v>8213</v>
      </c>
      <c r="Y1059" s="262">
        <v>3601200120221</v>
      </c>
      <c r="Z1059" s="228" t="s">
        <v>1581</v>
      </c>
      <c r="AA1059" s="243">
        <v>32235.59</v>
      </c>
      <c r="AB1059" s="244">
        <v>26000</v>
      </c>
      <c r="AC1059" s="81"/>
      <c r="AD1059" s="243">
        <v>863</v>
      </c>
      <c r="AE1059" s="243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245"/>
      <c r="AW1059" s="81"/>
      <c r="AX1059" s="81">
        <v>5372.59</v>
      </c>
      <c r="AY1059" s="81"/>
      <c r="AZ1059" s="81">
        <v>0</v>
      </c>
      <c r="BA1059" s="85">
        <v>0</v>
      </c>
      <c r="BB1059" s="81">
        <v>46438</v>
      </c>
      <c r="BC1059" s="81">
        <v>14202.41</v>
      </c>
      <c r="BD1059" s="252"/>
      <c r="BE1059" s="170">
        <v>170</v>
      </c>
      <c r="BF1059" s="158" t="s">
        <v>8223</v>
      </c>
      <c r="BG1059" s="158" t="s">
        <v>8212</v>
      </c>
      <c r="BH1059" s="92" t="s">
        <v>8213</v>
      </c>
      <c r="BI1059" s="81">
        <v>30000</v>
      </c>
      <c r="BJ1059" s="85">
        <v>26000</v>
      </c>
      <c r="BK1059" s="81">
        <v>4000</v>
      </c>
      <c r="BL1059" s="158"/>
      <c r="BM1059" s="86"/>
      <c r="BN1059" s="247"/>
      <c r="BO1059" s="247"/>
      <c r="BP1059" s="48"/>
      <c r="BQ1059" s="368">
        <v>23</v>
      </c>
      <c r="BR1059" s="380">
        <v>2</v>
      </c>
      <c r="BS1059" s="381" t="s">
        <v>8216</v>
      </c>
      <c r="BT1059" s="382" t="s">
        <v>809</v>
      </c>
      <c r="BU1059" s="383" t="s">
        <v>752</v>
      </c>
      <c r="BV1059" s="384" t="s">
        <v>1581</v>
      </c>
      <c r="BW1059" s="384">
        <v>60190</v>
      </c>
      <c r="BX1059" s="382" t="s">
        <v>8217</v>
      </c>
      <c r="BZ1059" s="475">
        <v>186</v>
      </c>
      <c r="CA1059" s="320" t="b">
        <f>EXACT(A1059,CH1059)</f>
        <v>1</v>
      </c>
      <c r="CB1059" s="318" t="b">
        <f>EXACT(D1059,CF1059)</f>
        <v>1</v>
      </c>
      <c r="CC1059" s="318" t="b">
        <f>EXACT(E1059,CG1059)</f>
        <v>1</v>
      </c>
      <c r="CD1059" s="502">
        <f>+S1059-BC1059</f>
        <v>0</v>
      </c>
      <c r="CE1059" s="17" t="s">
        <v>686</v>
      </c>
      <c r="CF1059" s="157" t="s">
        <v>8212</v>
      </c>
      <c r="CG1059" s="99" t="s">
        <v>8213</v>
      </c>
      <c r="CH1059" s="275">
        <v>3601200120221</v>
      </c>
      <c r="CI1059" s="51"/>
      <c r="CL1059" s="51"/>
      <c r="CM1059" s="273"/>
      <c r="CO1059" s="157"/>
    </row>
    <row r="1060" spans="1:93">
      <c r="A1060" s="452" t="s">
        <v>4625</v>
      </c>
      <c r="B1060" s="83" t="s">
        <v>709</v>
      </c>
      <c r="C1060" s="129" t="s">
        <v>686</v>
      </c>
      <c r="D1060" s="158" t="s">
        <v>192</v>
      </c>
      <c r="E1060" s="92" t="s">
        <v>193</v>
      </c>
      <c r="F1060" s="452" t="s">
        <v>4625</v>
      </c>
      <c r="G1060" s="59" t="s">
        <v>1580</v>
      </c>
      <c r="H1060" s="449" t="s">
        <v>1028</v>
      </c>
      <c r="I1060" s="234">
        <v>10649.6</v>
      </c>
      <c r="J1060" s="234">
        <v>0</v>
      </c>
      <c r="K1060" s="234">
        <v>281.75</v>
      </c>
      <c r="L1060" s="234">
        <v>0</v>
      </c>
      <c r="M1060" s="85">
        <v>3866</v>
      </c>
      <c r="N1060" s="85">
        <v>0</v>
      </c>
      <c r="O1060" s="234">
        <v>0</v>
      </c>
      <c r="P1060" s="234">
        <v>0</v>
      </c>
      <c r="Q1060" s="234">
        <v>0</v>
      </c>
      <c r="R1060" s="234">
        <v>6543</v>
      </c>
      <c r="S1060" s="234">
        <v>8254.35</v>
      </c>
      <c r="T1060" s="227" t="s">
        <v>1581</v>
      </c>
      <c r="U1060" s="496">
        <v>1029</v>
      </c>
      <c r="V1060" s="129" t="s">
        <v>686</v>
      </c>
      <c r="W1060" s="158" t="s">
        <v>192</v>
      </c>
      <c r="X1060" s="92" t="s">
        <v>193</v>
      </c>
      <c r="Y1060" s="262">
        <v>3601200120689</v>
      </c>
      <c r="Z1060" s="228" t="s">
        <v>1581</v>
      </c>
      <c r="AA1060" s="141">
        <v>6543</v>
      </c>
      <c r="AB1060" s="141">
        <v>5680</v>
      </c>
      <c r="AC1060" s="1"/>
      <c r="AD1060" s="235">
        <v>863</v>
      </c>
      <c r="AE1060" s="235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245"/>
      <c r="AW1060" s="1"/>
      <c r="AX1060" s="1">
        <v>0</v>
      </c>
      <c r="AY1060" s="1"/>
      <c r="AZ1060" s="141">
        <v>0</v>
      </c>
      <c r="BA1060" s="176">
        <v>0</v>
      </c>
      <c r="BB1060" s="141">
        <v>14797.35</v>
      </c>
      <c r="BC1060" s="141">
        <v>8254.35</v>
      </c>
      <c r="BD1060" s="252"/>
      <c r="BE1060" s="170">
        <v>1030</v>
      </c>
      <c r="BF1060" s="1" t="s">
        <v>2310</v>
      </c>
      <c r="BG1060" s="158" t="s">
        <v>192</v>
      </c>
      <c r="BH1060" s="92" t="s">
        <v>193</v>
      </c>
      <c r="BI1060" s="141">
        <v>5680</v>
      </c>
      <c r="BJ1060" s="141">
        <v>5680</v>
      </c>
      <c r="BK1060" s="159">
        <v>0</v>
      </c>
      <c r="BL1060" s="158"/>
      <c r="BM1060" s="1"/>
      <c r="BN1060" s="1"/>
      <c r="BO1060" s="1"/>
      <c r="BP1060" s="59"/>
      <c r="BQ1060" s="370" t="s">
        <v>1497</v>
      </c>
      <c r="BR1060" s="387" t="s">
        <v>689</v>
      </c>
      <c r="BS1060" s="381" t="s">
        <v>51</v>
      </c>
      <c r="BT1060" s="388" t="s">
        <v>809</v>
      </c>
      <c r="BU1060" s="388" t="s">
        <v>752</v>
      </c>
      <c r="BV1060" s="388" t="s">
        <v>1581</v>
      </c>
      <c r="BW1060" s="389">
        <v>60190</v>
      </c>
      <c r="BX1060" s="389" t="s">
        <v>2004</v>
      </c>
      <c r="BY1060" s="23"/>
      <c r="BZ1060" s="495">
        <v>1261</v>
      </c>
      <c r="CA1060" s="320" t="b">
        <f>EXACT(A1060,CH1060)</f>
        <v>1</v>
      </c>
      <c r="CB1060" s="318" t="b">
        <f>EXACT(D1060,CF1060)</f>
        <v>1</v>
      </c>
      <c r="CC1060" s="318" t="b">
        <f>EXACT(E1060,CG1060)</f>
        <v>1</v>
      </c>
      <c r="CD1060" s="502">
        <f>+S1059-BC1059</f>
        <v>0</v>
      </c>
      <c r="CE1060" s="17" t="s">
        <v>686</v>
      </c>
      <c r="CF1060" s="17" t="s">
        <v>192</v>
      </c>
      <c r="CG1060" s="103" t="s">
        <v>193</v>
      </c>
      <c r="CH1060" s="275">
        <v>3601200120689</v>
      </c>
      <c r="CM1060" s="273"/>
      <c r="CO1060" s="157"/>
    </row>
    <row r="1061" spans="1:93">
      <c r="A1061" s="452" t="s">
        <v>5080</v>
      </c>
      <c r="B1061" s="83" t="s">
        <v>709</v>
      </c>
      <c r="C1061" s="129" t="s">
        <v>695</v>
      </c>
      <c r="D1061" s="158" t="s">
        <v>3025</v>
      </c>
      <c r="E1061" s="92" t="s">
        <v>193</v>
      </c>
      <c r="F1061" s="452" t="s">
        <v>5080</v>
      </c>
      <c r="G1061" s="59" t="s">
        <v>1580</v>
      </c>
      <c r="H1061" s="449" t="s">
        <v>3080</v>
      </c>
      <c r="I1061" s="234">
        <v>40470.6</v>
      </c>
      <c r="J1061" s="234">
        <v>0</v>
      </c>
      <c r="K1061" s="234">
        <v>42.98</v>
      </c>
      <c r="L1061" s="234">
        <v>0</v>
      </c>
      <c r="M1061" s="85">
        <v>1267</v>
      </c>
      <c r="N1061" s="85">
        <v>0</v>
      </c>
      <c r="O1061" s="234">
        <v>0</v>
      </c>
      <c r="P1061" s="234">
        <v>0</v>
      </c>
      <c r="Q1061" s="234">
        <v>0</v>
      </c>
      <c r="R1061" s="234">
        <v>23133</v>
      </c>
      <c r="S1061" s="234">
        <v>14047.580000000002</v>
      </c>
      <c r="T1061" s="227" t="s">
        <v>1581</v>
      </c>
      <c r="U1061" s="496">
        <v>749</v>
      </c>
      <c r="V1061" s="129" t="s">
        <v>695</v>
      </c>
      <c r="W1061" s="158" t="s">
        <v>3025</v>
      </c>
      <c r="X1061" s="92" t="s">
        <v>193</v>
      </c>
      <c r="Y1061" s="262">
        <v>3601200120701</v>
      </c>
      <c r="Z1061" s="228" t="s">
        <v>1581</v>
      </c>
      <c r="AA1061" s="233">
        <v>27733</v>
      </c>
      <c r="AB1061" s="141">
        <v>22170</v>
      </c>
      <c r="AC1061" s="234"/>
      <c r="AD1061" s="235">
        <v>863</v>
      </c>
      <c r="AE1061" s="235"/>
      <c r="AF1061" s="141"/>
      <c r="AG1061" s="141"/>
      <c r="AH1061" s="141">
        <v>100</v>
      </c>
      <c r="AI1061" s="141"/>
      <c r="AJ1061" s="141"/>
      <c r="AK1061" s="141"/>
      <c r="AL1061" s="141"/>
      <c r="AM1061" s="85"/>
      <c r="AN1061" s="85"/>
      <c r="AO1061" s="85"/>
      <c r="AP1061" s="85"/>
      <c r="AQ1061" s="159"/>
      <c r="AR1061" s="159"/>
      <c r="AS1061" s="85"/>
      <c r="AT1061" s="85"/>
      <c r="AU1061" s="85"/>
      <c r="AV1061" s="236"/>
      <c r="AW1061" s="85"/>
      <c r="AX1061" s="85">
        <v>4600</v>
      </c>
      <c r="AY1061" s="159"/>
      <c r="AZ1061" s="159">
        <v>0</v>
      </c>
      <c r="BA1061" s="176">
        <v>0</v>
      </c>
      <c r="BB1061" s="159">
        <v>41780.58</v>
      </c>
      <c r="BC1061" s="159">
        <v>14047.580000000002</v>
      </c>
      <c r="BD1061" s="252"/>
      <c r="BE1061" s="170">
        <v>750</v>
      </c>
      <c r="BF1061" s="1" t="s">
        <v>7090</v>
      </c>
      <c r="BG1061" s="158" t="s">
        <v>3025</v>
      </c>
      <c r="BH1061" s="92" t="s">
        <v>193</v>
      </c>
      <c r="BI1061" s="159">
        <v>22170</v>
      </c>
      <c r="BJ1061" s="159">
        <v>22170</v>
      </c>
      <c r="BK1061" s="159">
        <v>0</v>
      </c>
      <c r="BL1061" s="158"/>
      <c r="BM1061" s="1"/>
      <c r="BN1061" s="248"/>
      <c r="BO1061" s="248"/>
      <c r="BP1061" s="48"/>
      <c r="BQ1061" s="368">
        <v>5</v>
      </c>
      <c r="BR1061" s="380" t="s">
        <v>689</v>
      </c>
      <c r="BS1061" s="381" t="s">
        <v>3223</v>
      </c>
      <c r="BT1061" s="382" t="s">
        <v>809</v>
      </c>
      <c r="BU1061" s="383" t="s">
        <v>752</v>
      </c>
      <c r="BV1061" s="384" t="s">
        <v>1581</v>
      </c>
      <c r="BW1061" s="384">
        <v>60190</v>
      </c>
      <c r="BX1061" s="385" t="s">
        <v>3224</v>
      </c>
      <c r="BY1061" s="51"/>
      <c r="BZ1061" s="475">
        <v>170</v>
      </c>
      <c r="CA1061" s="320" t="b">
        <f>EXACT(A1061,CH1061)</f>
        <v>1</v>
      </c>
      <c r="CB1061" s="318" t="b">
        <f>EXACT(D1061,CF1061)</f>
        <v>1</v>
      </c>
      <c r="CC1061" s="318" t="b">
        <f>EXACT(E1061,CG1061)</f>
        <v>1</v>
      </c>
      <c r="CD1061" s="502">
        <f>+S1060-BC1060</f>
        <v>0</v>
      </c>
      <c r="CE1061" s="17" t="s">
        <v>695</v>
      </c>
      <c r="CF1061" s="157" t="s">
        <v>3025</v>
      </c>
      <c r="CG1061" s="99" t="s">
        <v>193</v>
      </c>
      <c r="CH1061" s="311">
        <v>3601200120701</v>
      </c>
      <c r="CI1061" s="51"/>
      <c r="CM1061" s="273"/>
      <c r="CO1061" s="157"/>
    </row>
    <row r="1062" spans="1:93">
      <c r="A1062" s="452" t="s">
        <v>4377</v>
      </c>
      <c r="B1062" s="83" t="s">
        <v>709</v>
      </c>
      <c r="C1062" s="129" t="s">
        <v>672</v>
      </c>
      <c r="D1062" s="158" t="s">
        <v>3343</v>
      </c>
      <c r="E1062" s="92" t="s">
        <v>3344</v>
      </c>
      <c r="F1062" s="452" t="s">
        <v>4377</v>
      </c>
      <c r="G1062" s="59" t="s">
        <v>1580</v>
      </c>
      <c r="H1062" s="449" t="s">
        <v>3443</v>
      </c>
      <c r="I1062" s="234">
        <v>27489.119999999999</v>
      </c>
      <c r="J1062" s="234">
        <v>0</v>
      </c>
      <c r="K1062" s="234">
        <v>10.73</v>
      </c>
      <c r="L1062" s="234">
        <v>0</v>
      </c>
      <c r="M1062" s="85">
        <v>0</v>
      </c>
      <c r="N1062" s="85">
        <v>0</v>
      </c>
      <c r="O1062" s="234">
        <v>0</v>
      </c>
      <c r="P1062" s="234">
        <v>0</v>
      </c>
      <c r="Q1062" s="234">
        <v>0</v>
      </c>
      <c r="R1062" s="234">
        <v>23777</v>
      </c>
      <c r="S1062" s="234">
        <v>3722.8499999999985</v>
      </c>
      <c r="T1062" s="227" t="s">
        <v>1581</v>
      </c>
      <c r="U1062" s="496">
        <v>100</v>
      </c>
      <c r="V1062" s="129" t="s">
        <v>672</v>
      </c>
      <c r="W1062" s="158" t="s">
        <v>3343</v>
      </c>
      <c r="X1062" s="92" t="s">
        <v>3344</v>
      </c>
      <c r="Y1062" s="262">
        <v>3601200126172</v>
      </c>
      <c r="Z1062" s="228" t="s">
        <v>1581</v>
      </c>
      <c r="AA1062" s="243">
        <v>23777</v>
      </c>
      <c r="AB1062" s="244">
        <v>22490</v>
      </c>
      <c r="AC1062" s="81"/>
      <c r="AD1062" s="243">
        <v>863</v>
      </c>
      <c r="AE1062" s="243">
        <v>424</v>
      </c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245"/>
      <c r="AW1062" s="81"/>
      <c r="AX1062" s="81">
        <v>0</v>
      </c>
      <c r="AY1062" s="81"/>
      <c r="AZ1062" s="81">
        <v>0</v>
      </c>
      <c r="BA1062" s="85">
        <v>0</v>
      </c>
      <c r="BB1062" s="81">
        <v>27499.85</v>
      </c>
      <c r="BC1062" s="81">
        <v>3722.8499999999985</v>
      </c>
      <c r="BD1062" s="252"/>
      <c r="BE1062" s="170">
        <v>100</v>
      </c>
      <c r="BF1062" s="158" t="s">
        <v>3527</v>
      </c>
      <c r="BG1062" s="158" t="s">
        <v>3343</v>
      </c>
      <c r="BH1062" s="92" t="s">
        <v>3344</v>
      </c>
      <c r="BI1062" s="81">
        <v>22490</v>
      </c>
      <c r="BJ1062" s="85">
        <v>22490</v>
      </c>
      <c r="BK1062" s="81">
        <v>0</v>
      </c>
      <c r="BL1062" s="158"/>
      <c r="BM1062" s="86"/>
      <c r="BN1062" s="247"/>
      <c r="BO1062" s="247"/>
      <c r="BP1062" s="59"/>
      <c r="BQ1062" s="370">
        <v>102</v>
      </c>
      <c r="BR1062" s="387">
        <v>2</v>
      </c>
      <c r="BS1062" s="381" t="s">
        <v>709</v>
      </c>
      <c r="BT1062" s="388" t="s">
        <v>2003</v>
      </c>
      <c r="BU1062" s="388" t="s">
        <v>752</v>
      </c>
      <c r="BV1062" s="388" t="s">
        <v>1581</v>
      </c>
      <c r="BW1062" s="389">
        <v>60190</v>
      </c>
      <c r="BX1062" s="389" t="s">
        <v>3710</v>
      </c>
      <c r="BZ1062" s="495">
        <v>1029</v>
      </c>
      <c r="CA1062" s="320" t="b">
        <f>EXACT(A1062,CH1062)</f>
        <v>1</v>
      </c>
      <c r="CB1062" s="318" t="b">
        <f>EXACT(D1062,CF1062)</f>
        <v>1</v>
      </c>
      <c r="CC1062" s="318" t="b">
        <f>EXACT(E1062,CG1062)</f>
        <v>1</v>
      </c>
      <c r="CD1062" s="502">
        <f>+S1062-BC1062</f>
        <v>0</v>
      </c>
      <c r="CE1062" s="17" t="s">
        <v>672</v>
      </c>
      <c r="CF1062" s="90" t="s">
        <v>3343</v>
      </c>
      <c r="CG1062" s="103" t="s">
        <v>3344</v>
      </c>
      <c r="CH1062" s="275">
        <v>3601200126172</v>
      </c>
      <c r="CL1062" s="51"/>
      <c r="CM1062" s="273"/>
      <c r="CO1062" s="158"/>
    </row>
    <row r="1063" spans="1:93">
      <c r="A1063" s="451" t="s">
        <v>5278</v>
      </c>
      <c r="B1063" s="83" t="s">
        <v>709</v>
      </c>
      <c r="C1063" s="129" t="s">
        <v>672</v>
      </c>
      <c r="D1063" s="158" t="s">
        <v>221</v>
      </c>
      <c r="E1063" s="92" t="s">
        <v>5277</v>
      </c>
      <c r="F1063" s="451" t="s">
        <v>5278</v>
      </c>
      <c r="G1063" s="59" t="s">
        <v>1580</v>
      </c>
      <c r="H1063" s="449" t="s">
        <v>5279</v>
      </c>
      <c r="I1063" s="234">
        <v>37559.199999999997</v>
      </c>
      <c r="J1063" s="234">
        <v>0</v>
      </c>
      <c r="K1063" s="234">
        <v>0</v>
      </c>
      <c r="L1063" s="234">
        <v>0</v>
      </c>
      <c r="M1063" s="85">
        <v>0</v>
      </c>
      <c r="N1063" s="85">
        <v>0</v>
      </c>
      <c r="O1063" s="234">
        <v>0</v>
      </c>
      <c r="P1063" s="234">
        <v>586.29</v>
      </c>
      <c r="Q1063" s="234">
        <v>0</v>
      </c>
      <c r="R1063" s="234">
        <v>20000</v>
      </c>
      <c r="S1063" s="234">
        <v>11772.909999999996</v>
      </c>
      <c r="T1063" s="227" t="s">
        <v>1581</v>
      </c>
      <c r="U1063" s="496">
        <v>443</v>
      </c>
      <c r="V1063" s="129" t="s">
        <v>672</v>
      </c>
      <c r="W1063" s="158" t="s">
        <v>221</v>
      </c>
      <c r="X1063" s="92" t="s">
        <v>5277</v>
      </c>
      <c r="Y1063" s="262">
        <v>3601200130021</v>
      </c>
      <c r="Z1063" s="228" t="s">
        <v>1581</v>
      </c>
      <c r="AA1063" s="243">
        <v>25786.29</v>
      </c>
      <c r="AB1063" s="244">
        <v>20000</v>
      </c>
      <c r="AC1063" s="81"/>
      <c r="AD1063" s="243"/>
      <c r="AE1063" s="243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>
        <v>0</v>
      </c>
      <c r="AR1063" s="81"/>
      <c r="AS1063" s="81"/>
      <c r="AT1063" s="81"/>
      <c r="AU1063" s="81"/>
      <c r="AV1063" s="245"/>
      <c r="AW1063" s="81"/>
      <c r="AX1063" s="81">
        <v>5200</v>
      </c>
      <c r="AY1063" s="244"/>
      <c r="AZ1063" s="244">
        <v>586.29</v>
      </c>
      <c r="BA1063" s="176">
        <v>0</v>
      </c>
      <c r="BB1063" s="244">
        <v>37559.199999999997</v>
      </c>
      <c r="BC1063" s="244">
        <v>11772.909999999996</v>
      </c>
      <c r="BD1063" s="252"/>
      <c r="BE1063" s="170">
        <v>444</v>
      </c>
      <c r="BF1063" s="1" t="s">
        <v>5577</v>
      </c>
      <c r="BG1063" s="158" t="s">
        <v>221</v>
      </c>
      <c r="BH1063" s="92" t="s">
        <v>5277</v>
      </c>
      <c r="BI1063" s="244">
        <v>24660.240000000002</v>
      </c>
      <c r="BJ1063" s="159">
        <v>20000</v>
      </c>
      <c r="BK1063" s="159">
        <v>4660.2400000000016</v>
      </c>
      <c r="BL1063" s="456"/>
      <c r="BM1063" s="86"/>
      <c r="BN1063" s="247"/>
      <c r="BO1063" s="247"/>
      <c r="BP1063" s="48"/>
      <c r="BQ1063" s="368">
        <v>2</v>
      </c>
      <c r="BR1063" s="380" t="s">
        <v>676</v>
      </c>
      <c r="BS1063" s="381" t="s">
        <v>5726</v>
      </c>
      <c r="BT1063" s="382" t="s">
        <v>752</v>
      </c>
      <c r="BU1063" s="383" t="s">
        <v>752</v>
      </c>
      <c r="BV1063" s="384" t="s">
        <v>1581</v>
      </c>
      <c r="BW1063" s="384">
        <v>60190</v>
      </c>
      <c r="BX1063" s="385" t="s">
        <v>5727</v>
      </c>
      <c r="BY1063" s="62"/>
      <c r="BZ1063" s="495">
        <v>749</v>
      </c>
      <c r="CA1063" s="320" t="b">
        <f>EXACT(A1063,CH1063)</f>
        <v>1</v>
      </c>
      <c r="CB1063" s="318" t="b">
        <f>EXACT(D1063,CF1063)</f>
        <v>1</v>
      </c>
      <c r="CC1063" s="318" t="b">
        <f>EXACT(E1063,CG1063)</f>
        <v>1</v>
      </c>
      <c r="CD1063" s="502">
        <f>+S1062-BC1062</f>
        <v>0</v>
      </c>
      <c r="CE1063" s="17" t="s">
        <v>672</v>
      </c>
      <c r="CF1063" s="52" t="s">
        <v>221</v>
      </c>
      <c r="CG1063" s="99" t="s">
        <v>5277</v>
      </c>
      <c r="CH1063" s="275">
        <v>3601200130021</v>
      </c>
      <c r="CI1063" s="51"/>
      <c r="CM1063" s="273"/>
      <c r="CO1063" s="157"/>
    </row>
    <row r="1064" spans="1:93">
      <c r="A1064" s="452" t="s">
        <v>4599</v>
      </c>
      <c r="B1064" s="83" t="s">
        <v>709</v>
      </c>
      <c r="C1064" s="129" t="s">
        <v>672</v>
      </c>
      <c r="D1064" s="158" t="s">
        <v>209</v>
      </c>
      <c r="E1064" s="92" t="s">
        <v>210</v>
      </c>
      <c r="F1064" s="452" t="s">
        <v>4599</v>
      </c>
      <c r="G1064" s="59" t="s">
        <v>1580</v>
      </c>
      <c r="H1064" s="449" t="s">
        <v>1041</v>
      </c>
      <c r="I1064" s="234">
        <v>11952</v>
      </c>
      <c r="J1064" s="234">
        <v>0</v>
      </c>
      <c r="K1064" s="234">
        <v>177.37</v>
      </c>
      <c r="L1064" s="234">
        <v>0</v>
      </c>
      <c r="M1064" s="85">
        <v>2291</v>
      </c>
      <c r="N1064" s="85">
        <v>0</v>
      </c>
      <c r="O1064" s="234">
        <v>0</v>
      </c>
      <c r="P1064" s="234">
        <v>0</v>
      </c>
      <c r="Q1064" s="234">
        <v>0</v>
      </c>
      <c r="R1064" s="234">
        <v>3397</v>
      </c>
      <c r="S1064" s="234">
        <v>11023.37</v>
      </c>
      <c r="T1064" s="227" t="s">
        <v>1581</v>
      </c>
      <c r="U1064" s="496">
        <v>1071</v>
      </c>
      <c r="V1064" s="129" t="s">
        <v>672</v>
      </c>
      <c r="W1064" s="158" t="s">
        <v>209</v>
      </c>
      <c r="X1064" s="92" t="s">
        <v>210</v>
      </c>
      <c r="Y1064" s="262">
        <v>3601200130111</v>
      </c>
      <c r="Z1064" s="228" t="s">
        <v>1581</v>
      </c>
      <c r="AA1064" s="243">
        <v>3397</v>
      </c>
      <c r="AB1064" s="244">
        <v>2110</v>
      </c>
      <c r="AC1064" s="81"/>
      <c r="AD1064" s="243">
        <v>863</v>
      </c>
      <c r="AE1064" s="243">
        <v>424</v>
      </c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245"/>
      <c r="AW1064" s="81"/>
      <c r="AX1064" s="81">
        <v>0</v>
      </c>
      <c r="AY1064" s="244"/>
      <c r="AZ1064" s="244">
        <v>0</v>
      </c>
      <c r="BA1064" s="176">
        <v>0</v>
      </c>
      <c r="BB1064" s="244">
        <v>14420.37</v>
      </c>
      <c r="BC1064" s="244">
        <v>11023.37</v>
      </c>
      <c r="BD1064" s="252"/>
      <c r="BE1064" s="170">
        <v>1072</v>
      </c>
      <c r="BF1064" s="1" t="s">
        <v>2328</v>
      </c>
      <c r="BG1064" s="158" t="s">
        <v>209</v>
      </c>
      <c r="BH1064" s="92" t="s">
        <v>210</v>
      </c>
      <c r="BI1064" s="244">
        <v>2110</v>
      </c>
      <c r="BJ1064" s="159">
        <v>2110</v>
      </c>
      <c r="BK1064" s="159">
        <v>0</v>
      </c>
      <c r="BL1064" s="158"/>
      <c r="BM1064" s="86"/>
      <c r="BN1064" s="247"/>
      <c r="BO1064" s="247"/>
      <c r="BP1064" s="59"/>
      <c r="BQ1064" s="370" t="s">
        <v>364</v>
      </c>
      <c r="BR1064" s="387" t="s">
        <v>700</v>
      </c>
      <c r="BS1064" s="398" t="s">
        <v>51</v>
      </c>
      <c r="BT1064" s="388" t="s">
        <v>2003</v>
      </c>
      <c r="BU1064" s="388" t="s">
        <v>752</v>
      </c>
      <c r="BV1064" s="388" t="s">
        <v>1581</v>
      </c>
      <c r="BW1064" s="389" t="s">
        <v>776</v>
      </c>
      <c r="BX1064" s="389" t="s">
        <v>2016</v>
      </c>
      <c r="BY1064" s="62"/>
      <c r="BZ1064" s="475">
        <v>100</v>
      </c>
      <c r="CA1064" s="320" t="b">
        <f>EXACT(A1064,CH1064)</f>
        <v>1</v>
      </c>
      <c r="CB1064" s="318" t="b">
        <f>EXACT(D1064,CF1064)</f>
        <v>1</v>
      </c>
      <c r="CC1064" s="318" t="b">
        <f>EXACT(E1064,CG1064)</f>
        <v>1</v>
      </c>
      <c r="CD1064" s="502">
        <f>+S1063-BC1063</f>
        <v>0</v>
      </c>
      <c r="CE1064" s="17" t="s">
        <v>672</v>
      </c>
      <c r="CF1064" s="51" t="s">
        <v>209</v>
      </c>
      <c r="CG1064" s="51" t="s">
        <v>210</v>
      </c>
      <c r="CH1064" s="312">
        <v>3601200130111</v>
      </c>
      <c r="CL1064" s="51"/>
      <c r="CM1064" s="273"/>
      <c r="CO1064" s="157"/>
    </row>
    <row r="1065" spans="1:93">
      <c r="A1065" s="511" t="s">
        <v>8531</v>
      </c>
      <c r="B1065" s="83" t="s">
        <v>709</v>
      </c>
      <c r="C1065" s="237" t="s">
        <v>686</v>
      </c>
      <c r="D1065" s="17" t="s">
        <v>602</v>
      </c>
      <c r="E1065" s="75" t="s">
        <v>7663</v>
      </c>
      <c r="F1065" s="514" t="s">
        <v>8531</v>
      </c>
      <c r="G1065" s="59" t="s">
        <v>1580</v>
      </c>
      <c r="H1065" s="98" t="s">
        <v>8627</v>
      </c>
      <c r="I1065" s="133">
        <v>52449.599999999999</v>
      </c>
      <c r="J1065" s="167">
        <v>0</v>
      </c>
      <c r="K1065" s="18">
        <v>0</v>
      </c>
      <c r="L1065" s="18">
        <v>0</v>
      </c>
      <c r="M1065" s="53">
        <v>0</v>
      </c>
      <c r="N1065" s="18">
        <v>0</v>
      </c>
      <c r="O1065" s="18">
        <v>0</v>
      </c>
      <c r="P1065" s="53">
        <v>1950.32</v>
      </c>
      <c r="Q1065" s="18">
        <v>0</v>
      </c>
      <c r="R1065" s="53">
        <v>18347.3</v>
      </c>
      <c r="S1065" s="18">
        <v>32151.98</v>
      </c>
      <c r="T1065" s="227" t="s">
        <v>1581</v>
      </c>
      <c r="U1065" s="496">
        <v>1314</v>
      </c>
      <c r="V1065" s="516" t="s">
        <v>686</v>
      </c>
      <c r="W1065" s="17" t="s">
        <v>602</v>
      </c>
      <c r="X1065" s="17" t="s">
        <v>7663</v>
      </c>
      <c r="Y1065" s="261">
        <v>3601200131109</v>
      </c>
      <c r="Z1065" s="228" t="s">
        <v>1581</v>
      </c>
      <c r="AA1065" s="243">
        <v>20297.62</v>
      </c>
      <c r="AB1065" s="81">
        <v>15435</v>
      </c>
      <c r="AC1065" s="81"/>
      <c r="AD1065" s="81">
        <v>863</v>
      </c>
      <c r="AE1065" s="81">
        <v>424</v>
      </c>
      <c r="AF1065" s="81">
        <v>1525.3</v>
      </c>
      <c r="AG1065" s="81"/>
      <c r="AH1065" s="81">
        <v>100</v>
      </c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245"/>
      <c r="AW1065" s="81"/>
      <c r="AX1065" s="81">
        <v>0</v>
      </c>
      <c r="AY1065" s="81"/>
      <c r="AZ1065" s="81">
        <v>1950.32</v>
      </c>
      <c r="BA1065" s="85">
        <v>0</v>
      </c>
      <c r="BB1065" s="81">
        <v>52449.599999999999</v>
      </c>
      <c r="BC1065" s="81">
        <v>32151.98</v>
      </c>
      <c r="BD1065" s="260"/>
      <c r="BE1065" s="170">
        <v>1316</v>
      </c>
      <c r="BF1065" s="81" t="s">
        <v>8722</v>
      </c>
      <c r="BG1065" s="51" t="s">
        <v>602</v>
      </c>
      <c r="BH1065" s="17" t="s">
        <v>7663</v>
      </c>
      <c r="BI1065" s="81">
        <v>15435</v>
      </c>
      <c r="BJ1065" s="85">
        <v>15435</v>
      </c>
      <c r="BK1065" s="81">
        <v>0</v>
      </c>
      <c r="BM1065" s="86"/>
      <c r="BN1065" s="247"/>
      <c r="BO1065" s="247"/>
      <c r="BP1065" s="48"/>
      <c r="BQ1065" s="435" t="s">
        <v>8857</v>
      </c>
      <c r="BR1065" s="380">
        <v>10</v>
      </c>
      <c r="BS1065" s="381"/>
      <c r="BT1065" s="382" t="s">
        <v>797</v>
      </c>
      <c r="BU1065" s="383" t="s">
        <v>752</v>
      </c>
      <c r="BV1065" s="384" t="s">
        <v>1581</v>
      </c>
      <c r="BW1065" s="384">
        <v>60190</v>
      </c>
      <c r="BX1065" s="385" t="s">
        <v>8082</v>
      </c>
      <c r="BZ1065" s="475">
        <v>444</v>
      </c>
      <c r="CA1065" s="320" t="b">
        <f>EXACT(A1065,CH1065)</f>
        <v>1</v>
      </c>
      <c r="CB1065" s="318" t="b">
        <f>EXACT(D1065,CF1065)</f>
        <v>1</v>
      </c>
      <c r="CC1065" s="318" t="b">
        <f>EXACT(E1065,CG1065)</f>
        <v>1</v>
      </c>
      <c r="CD1065" s="502">
        <f>+S1064-BC1064</f>
        <v>0</v>
      </c>
      <c r="CE1065" s="17" t="s">
        <v>686</v>
      </c>
      <c r="CF1065" s="17" t="s">
        <v>602</v>
      </c>
      <c r="CG1065" s="103" t="s">
        <v>7663</v>
      </c>
      <c r="CH1065" s="275">
        <v>3601200131109</v>
      </c>
    </row>
    <row r="1066" spans="1:93">
      <c r="A1066" s="511" t="s">
        <v>8541</v>
      </c>
      <c r="B1066" s="83" t="s">
        <v>709</v>
      </c>
      <c r="C1066" s="237" t="s">
        <v>6221</v>
      </c>
      <c r="D1066" s="17" t="s">
        <v>8440</v>
      </c>
      <c r="E1066" s="75" t="s">
        <v>8441</v>
      </c>
      <c r="F1066" s="514" t="s">
        <v>8541</v>
      </c>
      <c r="G1066" s="59" t="s">
        <v>1580</v>
      </c>
      <c r="H1066" s="98" t="s">
        <v>8637</v>
      </c>
      <c r="I1066" s="133">
        <v>37696.870000000003</v>
      </c>
      <c r="J1066" s="167">
        <v>0</v>
      </c>
      <c r="K1066" s="18">
        <v>0</v>
      </c>
      <c r="L1066" s="18">
        <v>0</v>
      </c>
      <c r="M1066" s="53">
        <v>0</v>
      </c>
      <c r="N1066" s="18">
        <v>0</v>
      </c>
      <c r="O1066" s="18">
        <v>0</v>
      </c>
      <c r="P1066" s="53">
        <v>468.17</v>
      </c>
      <c r="Q1066" s="18">
        <v>0</v>
      </c>
      <c r="R1066" s="53">
        <v>18883</v>
      </c>
      <c r="S1066" s="18">
        <v>18345.700000000004</v>
      </c>
      <c r="T1066" s="227" t="s">
        <v>1581</v>
      </c>
      <c r="U1066" s="496">
        <v>1324</v>
      </c>
      <c r="V1066" s="516" t="s">
        <v>6221</v>
      </c>
      <c r="W1066" s="17" t="s">
        <v>8440</v>
      </c>
      <c r="X1066" s="17" t="s">
        <v>8441</v>
      </c>
      <c r="Y1066" s="261">
        <v>3601200132881</v>
      </c>
      <c r="Z1066" s="228" t="s">
        <v>1581</v>
      </c>
      <c r="AA1066" s="243">
        <v>19351.169999999998</v>
      </c>
      <c r="AB1066" s="81">
        <v>18020</v>
      </c>
      <c r="AC1066" s="81"/>
      <c r="AD1066" s="81">
        <v>863</v>
      </c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245"/>
      <c r="AW1066" s="81"/>
      <c r="AX1066" s="81">
        <v>0</v>
      </c>
      <c r="AY1066" s="81"/>
      <c r="AZ1066" s="81">
        <v>468.17</v>
      </c>
      <c r="BA1066" s="85">
        <v>0</v>
      </c>
      <c r="BB1066" s="81">
        <v>37696.870000000003</v>
      </c>
      <c r="BC1066" s="81">
        <v>18345.700000000004</v>
      </c>
      <c r="BD1066" s="260"/>
      <c r="BE1066" s="170">
        <v>1326</v>
      </c>
      <c r="BF1066" s="81" t="s">
        <v>8732</v>
      </c>
      <c r="BG1066" s="51" t="s">
        <v>8440</v>
      </c>
      <c r="BH1066" s="17" t="s">
        <v>8441</v>
      </c>
      <c r="BI1066" s="81">
        <v>18020</v>
      </c>
      <c r="BJ1066" s="85">
        <v>18020</v>
      </c>
      <c r="BK1066" s="81">
        <v>0</v>
      </c>
      <c r="BM1066" s="86"/>
      <c r="BN1066" s="247"/>
      <c r="BO1066" s="247"/>
      <c r="BP1066" s="48"/>
      <c r="BQ1066" s="435" t="s">
        <v>8876</v>
      </c>
      <c r="BR1066" s="380">
        <v>4</v>
      </c>
      <c r="BS1066" s="381"/>
      <c r="BT1066" s="382" t="s">
        <v>2003</v>
      </c>
      <c r="BU1066" s="383" t="s">
        <v>752</v>
      </c>
      <c r="BV1066" s="384" t="s">
        <v>1581</v>
      </c>
      <c r="BW1066" s="384">
        <v>60190</v>
      </c>
      <c r="BX1066" s="385" t="s">
        <v>8878</v>
      </c>
      <c r="BZ1066" s="475">
        <v>1070</v>
      </c>
      <c r="CA1066" s="320" t="b">
        <f>EXACT(A1066,CH1066)</f>
        <v>1</v>
      </c>
      <c r="CB1066" s="318" t="b">
        <f>EXACT(D1066,CF1066)</f>
        <v>1</v>
      </c>
      <c r="CC1066" s="318" t="b">
        <f>EXACT(E1066,CG1066)</f>
        <v>1</v>
      </c>
      <c r="CD1066" s="502">
        <f>+S1065-BC1065</f>
        <v>0</v>
      </c>
      <c r="CE1066" s="17" t="s">
        <v>6221</v>
      </c>
      <c r="CF1066" s="17" t="s">
        <v>8440</v>
      </c>
      <c r="CG1066" s="103" t="s">
        <v>8441</v>
      </c>
      <c r="CH1066" s="275">
        <v>3601200132881</v>
      </c>
    </row>
    <row r="1067" spans="1:93">
      <c r="A1067" s="452" t="s">
        <v>5028</v>
      </c>
      <c r="B1067" s="83" t="s">
        <v>709</v>
      </c>
      <c r="C1067" s="129" t="s">
        <v>672</v>
      </c>
      <c r="D1067" s="158" t="s">
        <v>1374</v>
      </c>
      <c r="E1067" s="92" t="s">
        <v>2024</v>
      </c>
      <c r="F1067" s="452" t="s">
        <v>5028</v>
      </c>
      <c r="G1067" s="59" t="s">
        <v>1580</v>
      </c>
      <c r="H1067" s="449" t="s">
        <v>1854</v>
      </c>
      <c r="I1067" s="234">
        <v>26161.200000000001</v>
      </c>
      <c r="J1067" s="234">
        <v>0</v>
      </c>
      <c r="K1067" s="234">
        <v>187.28</v>
      </c>
      <c r="L1067" s="234">
        <v>0</v>
      </c>
      <c r="M1067" s="85">
        <v>2041</v>
      </c>
      <c r="N1067" s="85">
        <v>0</v>
      </c>
      <c r="O1067" s="234">
        <v>0</v>
      </c>
      <c r="P1067" s="234">
        <v>0</v>
      </c>
      <c r="Q1067" s="234">
        <v>0</v>
      </c>
      <c r="R1067" s="234">
        <v>18247</v>
      </c>
      <c r="S1067" s="234">
        <v>10142.48</v>
      </c>
      <c r="T1067" s="227" t="s">
        <v>1581</v>
      </c>
      <c r="U1067" s="496">
        <v>660</v>
      </c>
      <c r="V1067" s="129" t="s">
        <v>672</v>
      </c>
      <c r="W1067" s="158" t="s">
        <v>1374</v>
      </c>
      <c r="X1067" s="92" t="s">
        <v>2024</v>
      </c>
      <c r="Y1067" s="262">
        <v>3601200149768</v>
      </c>
      <c r="Z1067" s="228" t="s">
        <v>1581</v>
      </c>
      <c r="AA1067" s="243">
        <v>18247</v>
      </c>
      <c r="AB1067" s="244">
        <v>16960</v>
      </c>
      <c r="AC1067" s="81"/>
      <c r="AD1067" s="243">
        <v>863</v>
      </c>
      <c r="AE1067" s="243">
        <v>424</v>
      </c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245"/>
      <c r="AW1067" s="81"/>
      <c r="AX1067" s="81">
        <v>0</v>
      </c>
      <c r="AY1067" s="244"/>
      <c r="AZ1067" s="244">
        <v>0</v>
      </c>
      <c r="BA1067" s="176">
        <v>0</v>
      </c>
      <c r="BB1067" s="244">
        <v>28389.48</v>
      </c>
      <c r="BC1067" s="244">
        <v>10142.48</v>
      </c>
      <c r="BD1067" s="252"/>
      <c r="BE1067" s="170">
        <v>661</v>
      </c>
      <c r="BF1067" s="1" t="s">
        <v>2233</v>
      </c>
      <c r="BG1067" s="158" t="s">
        <v>1374</v>
      </c>
      <c r="BH1067" s="92" t="s">
        <v>2024</v>
      </c>
      <c r="BI1067" s="244">
        <v>16960</v>
      </c>
      <c r="BJ1067" s="159">
        <v>16960</v>
      </c>
      <c r="BK1067" s="159">
        <v>0</v>
      </c>
      <c r="BL1067" s="158"/>
      <c r="BM1067" s="86" t="s">
        <v>677</v>
      </c>
      <c r="BN1067" s="247"/>
      <c r="BO1067" s="247"/>
      <c r="BP1067" s="59"/>
      <c r="BQ1067" s="369">
        <v>19</v>
      </c>
      <c r="BR1067" s="380">
        <v>2</v>
      </c>
      <c r="BS1067" s="381" t="s">
        <v>709</v>
      </c>
      <c r="BT1067" s="383" t="s">
        <v>719</v>
      </c>
      <c r="BU1067" s="383" t="s">
        <v>719</v>
      </c>
      <c r="BV1067" s="383" t="s">
        <v>1581</v>
      </c>
      <c r="BW1067" s="383">
        <v>60140</v>
      </c>
      <c r="BX1067" s="385" t="s">
        <v>13</v>
      </c>
      <c r="BY1067" s="51"/>
      <c r="BZ1067" s="475">
        <v>1314</v>
      </c>
      <c r="CA1067" s="320" t="b">
        <f>EXACT(A1067,CH1067)</f>
        <v>1</v>
      </c>
      <c r="CB1067" s="318" t="b">
        <f>EXACT(D1067,CF1067)</f>
        <v>1</v>
      </c>
      <c r="CC1067" s="318" t="b">
        <f>EXACT(E1067,CG1067)</f>
        <v>1</v>
      </c>
      <c r="CD1067" s="502">
        <f>+S1066-BC1066</f>
        <v>0</v>
      </c>
      <c r="CE1067" s="17" t="s">
        <v>672</v>
      </c>
      <c r="CF1067" s="17" t="s">
        <v>1374</v>
      </c>
      <c r="CG1067" s="103" t="s">
        <v>2024</v>
      </c>
      <c r="CH1067" s="275">
        <v>3601200149768</v>
      </c>
    </row>
    <row r="1068" spans="1:93">
      <c r="A1068" s="452" t="s">
        <v>4920</v>
      </c>
      <c r="B1068" s="83" t="s">
        <v>709</v>
      </c>
      <c r="C1068" s="129" t="s">
        <v>672</v>
      </c>
      <c r="D1068" s="158" t="s">
        <v>230</v>
      </c>
      <c r="E1068" s="92" t="s">
        <v>231</v>
      </c>
      <c r="F1068" s="452" t="s">
        <v>4920</v>
      </c>
      <c r="G1068" s="59" t="s">
        <v>1580</v>
      </c>
      <c r="H1068" s="449" t="s">
        <v>1813</v>
      </c>
      <c r="I1068" s="234">
        <v>19083.400000000001</v>
      </c>
      <c r="J1068" s="234">
        <v>0</v>
      </c>
      <c r="K1068" s="234">
        <v>0</v>
      </c>
      <c r="L1068" s="234">
        <v>0</v>
      </c>
      <c r="M1068" s="85">
        <v>3671</v>
      </c>
      <c r="N1068" s="85">
        <v>0</v>
      </c>
      <c r="O1068" s="234">
        <v>0</v>
      </c>
      <c r="P1068" s="234">
        <v>0</v>
      </c>
      <c r="Q1068" s="234">
        <v>0</v>
      </c>
      <c r="R1068" s="234">
        <v>9857.75</v>
      </c>
      <c r="S1068" s="234">
        <v>12896.650000000001</v>
      </c>
      <c r="T1068" s="227" t="s">
        <v>1581</v>
      </c>
      <c r="U1068" s="496">
        <v>467</v>
      </c>
      <c r="V1068" s="129" t="s">
        <v>672</v>
      </c>
      <c r="W1068" s="158" t="s">
        <v>230</v>
      </c>
      <c r="X1068" s="92" t="s">
        <v>231</v>
      </c>
      <c r="Y1068" s="262">
        <v>3601200166620</v>
      </c>
      <c r="Z1068" s="228" t="s">
        <v>1581</v>
      </c>
      <c r="AA1068" s="243">
        <v>9857.75</v>
      </c>
      <c r="AB1068" s="244">
        <v>0</v>
      </c>
      <c r="AC1068" s="81">
        <v>8570.75</v>
      </c>
      <c r="AD1068" s="243">
        <v>863</v>
      </c>
      <c r="AE1068" s="243">
        <v>424</v>
      </c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245"/>
      <c r="AW1068" s="81"/>
      <c r="AX1068" s="81">
        <v>0</v>
      </c>
      <c r="AY1068" s="244"/>
      <c r="AZ1068" s="244">
        <v>0</v>
      </c>
      <c r="BA1068" s="176">
        <v>0</v>
      </c>
      <c r="BB1068" s="244">
        <v>22754.400000000001</v>
      </c>
      <c r="BC1068" s="244">
        <v>12896.650000000001</v>
      </c>
      <c r="BD1068" s="252"/>
      <c r="BE1068" s="170">
        <v>468</v>
      </c>
      <c r="BF1068" s="1" t="s">
        <v>2192</v>
      </c>
      <c r="BG1068" s="158" t="s">
        <v>230</v>
      </c>
      <c r="BH1068" s="92" t="s">
        <v>231</v>
      </c>
      <c r="BI1068" s="244">
        <v>0</v>
      </c>
      <c r="BJ1068" s="159">
        <v>0</v>
      </c>
      <c r="BK1068" s="159">
        <v>0</v>
      </c>
      <c r="BL1068" s="158"/>
      <c r="BM1068" s="86"/>
      <c r="BN1068" s="247"/>
      <c r="BO1068" s="247"/>
      <c r="BP1068" s="59"/>
      <c r="BQ1068" s="370" t="s">
        <v>1294</v>
      </c>
      <c r="BR1068" s="387">
        <v>3</v>
      </c>
      <c r="BS1068" s="381" t="s">
        <v>51</v>
      </c>
      <c r="BT1068" s="401" t="s">
        <v>809</v>
      </c>
      <c r="BU1068" s="388" t="s">
        <v>752</v>
      </c>
      <c r="BV1068" s="388" t="s">
        <v>1581</v>
      </c>
      <c r="BW1068" s="389">
        <v>60190</v>
      </c>
      <c r="BX1068" s="389" t="s">
        <v>780</v>
      </c>
      <c r="BY1068" s="61"/>
      <c r="BZ1068" s="475">
        <v>1324</v>
      </c>
      <c r="CA1068" s="320" t="b">
        <f>EXACT(A1068,CH1068)</f>
        <v>1</v>
      </c>
      <c r="CB1068" s="318" t="b">
        <f>EXACT(D1068,CF1068)</f>
        <v>1</v>
      </c>
      <c r="CC1068" s="318" t="b">
        <f>EXACT(E1068,CG1068)</f>
        <v>1</v>
      </c>
      <c r="CD1068" s="502">
        <f>+S1067-BC1067</f>
        <v>0</v>
      </c>
      <c r="CE1068" s="17" t="s">
        <v>672</v>
      </c>
      <c r="CF1068" s="276" t="s">
        <v>230</v>
      </c>
      <c r="CG1068" s="17" t="s">
        <v>231</v>
      </c>
      <c r="CH1068" s="75">
        <v>3601200166620</v>
      </c>
      <c r="CI1068" s="17"/>
      <c r="CK1068" s="17"/>
      <c r="CM1068" s="2"/>
      <c r="CN1068" s="308"/>
    </row>
    <row r="1069" spans="1:93">
      <c r="A1069" s="452" t="s">
        <v>7776</v>
      </c>
      <c r="B1069" s="83" t="s">
        <v>709</v>
      </c>
      <c r="C1069" s="129" t="s">
        <v>672</v>
      </c>
      <c r="D1069" s="158" t="s">
        <v>7652</v>
      </c>
      <c r="E1069" s="92" t="s">
        <v>3038</v>
      </c>
      <c r="F1069" s="452" t="s">
        <v>7776</v>
      </c>
      <c r="G1069" s="59" t="s">
        <v>1580</v>
      </c>
      <c r="H1069" s="449" t="s">
        <v>7891</v>
      </c>
      <c r="I1069" s="234">
        <v>16947.54</v>
      </c>
      <c r="J1069" s="234">
        <v>0</v>
      </c>
      <c r="K1069" s="234">
        <v>0</v>
      </c>
      <c r="L1069" s="234">
        <v>0</v>
      </c>
      <c r="M1069" s="85">
        <v>0</v>
      </c>
      <c r="N1069" s="85">
        <v>0</v>
      </c>
      <c r="O1069" s="234">
        <v>0</v>
      </c>
      <c r="P1069" s="234">
        <v>0</v>
      </c>
      <c r="Q1069" s="234">
        <v>0</v>
      </c>
      <c r="R1069" s="234">
        <v>4434</v>
      </c>
      <c r="S1069" s="234">
        <v>12513.54</v>
      </c>
      <c r="T1069" s="227" t="s">
        <v>1581</v>
      </c>
      <c r="U1069" s="496">
        <v>211</v>
      </c>
      <c r="V1069" s="129" t="s">
        <v>672</v>
      </c>
      <c r="W1069" s="158" t="s">
        <v>7652</v>
      </c>
      <c r="X1069" s="92" t="s">
        <v>3038</v>
      </c>
      <c r="Y1069" s="262" t="s">
        <v>7776</v>
      </c>
      <c r="Z1069" s="228" t="s">
        <v>1581</v>
      </c>
      <c r="AA1069" s="243">
        <v>4434</v>
      </c>
      <c r="AB1069" s="244">
        <v>1860</v>
      </c>
      <c r="AC1069" s="81"/>
      <c r="AD1069" s="243">
        <v>1726</v>
      </c>
      <c r="AE1069" s="243">
        <v>848</v>
      </c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>
        <v>0</v>
      </c>
      <c r="AR1069" s="81"/>
      <c r="AS1069" s="81"/>
      <c r="AT1069" s="81"/>
      <c r="AU1069" s="81"/>
      <c r="AV1069" s="245"/>
      <c r="AW1069" s="81"/>
      <c r="AX1069" s="81">
        <v>0</v>
      </c>
      <c r="AY1069" s="244"/>
      <c r="AZ1069" s="244">
        <v>0</v>
      </c>
      <c r="BA1069" s="176">
        <v>0</v>
      </c>
      <c r="BB1069" s="244">
        <v>16947.54</v>
      </c>
      <c r="BC1069" s="244">
        <v>12513.54</v>
      </c>
      <c r="BD1069" s="252"/>
      <c r="BE1069" s="170">
        <v>212</v>
      </c>
      <c r="BF1069" s="1" t="s">
        <v>8285</v>
      </c>
      <c r="BG1069" s="158" t="s">
        <v>7652</v>
      </c>
      <c r="BH1069" s="92" t="s">
        <v>3038</v>
      </c>
      <c r="BI1069" s="244">
        <v>1860</v>
      </c>
      <c r="BJ1069" s="159">
        <v>1860</v>
      </c>
      <c r="BK1069" s="159">
        <v>0</v>
      </c>
      <c r="BL1069" s="158"/>
      <c r="BM1069" s="86"/>
      <c r="BN1069" s="247"/>
      <c r="BO1069" s="247"/>
      <c r="BP1069" s="48"/>
      <c r="BQ1069" s="368">
        <v>1</v>
      </c>
      <c r="BR1069" s="380">
        <v>2</v>
      </c>
      <c r="BS1069" s="381" t="s">
        <v>51</v>
      </c>
      <c r="BT1069" s="382" t="s">
        <v>752</v>
      </c>
      <c r="BU1069" s="383" t="s">
        <v>752</v>
      </c>
      <c r="BV1069" s="384" t="s">
        <v>1581</v>
      </c>
      <c r="BW1069" s="384">
        <v>60190</v>
      </c>
      <c r="BX1069" s="385" t="s">
        <v>8076</v>
      </c>
      <c r="BZ1069" s="495">
        <v>661</v>
      </c>
      <c r="CA1069" s="320" t="b">
        <f>EXACT(A1069,CH1069)</f>
        <v>1</v>
      </c>
      <c r="CB1069" s="318" t="b">
        <f>EXACT(D1069,CF1069)</f>
        <v>1</v>
      </c>
      <c r="CC1069" s="318" t="b">
        <f>EXACT(E1069,CG1069)</f>
        <v>1</v>
      </c>
      <c r="CD1069" s="502">
        <f>+S1068-BC1068</f>
        <v>0</v>
      </c>
      <c r="CE1069" s="17" t="s">
        <v>672</v>
      </c>
      <c r="CF1069" s="94" t="s">
        <v>7652</v>
      </c>
      <c r="CG1069" s="99" t="s">
        <v>3038</v>
      </c>
      <c r="CH1069" s="311" t="s">
        <v>7776</v>
      </c>
      <c r="CI1069" s="51"/>
      <c r="CJ1069" s="51"/>
      <c r="CL1069" s="51"/>
      <c r="CM1069" s="273"/>
      <c r="CO1069" s="157"/>
    </row>
    <row r="1070" spans="1:93">
      <c r="A1070" s="452" t="s">
        <v>4998</v>
      </c>
      <c r="B1070" s="83" t="s">
        <v>709</v>
      </c>
      <c r="C1070" s="129" t="s">
        <v>686</v>
      </c>
      <c r="D1070" s="158" t="s">
        <v>1368</v>
      </c>
      <c r="E1070" s="92" t="s">
        <v>1369</v>
      </c>
      <c r="F1070" s="452" t="s">
        <v>4998</v>
      </c>
      <c r="G1070" s="59" t="s">
        <v>1580</v>
      </c>
      <c r="H1070" s="449" t="s">
        <v>1839</v>
      </c>
      <c r="I1070" s="234">
        <v>22575</v>
      </c>
      <c r="J1070" s="234">
        <v>0</v>
      </c>
      <c r="K1070" s="234">
        <v>95.4</v>
      </c>
      <c r="L1070" s="234">
        <v>0</v>
      </c>
      <c r="M1070" s="85">
        <v>2531</v>
      </c>
      <c r="N1070" s="85">
        <v>0</v>
      </c>
      <c r="O1070" s="234">
        <v>0</v>
      </c>
      <c r="P1070" s="234">
        <v>0</v>
      </c>
      <c r="Q1070" s="234">
        <v>0</v>
      </c>
      <c r="R1070" s="234">
        <v>19401.849999999999</v>
      </c>
      <c r="S1070" s="234">
        <v>4599.5500000000029</v>
      </c>
      <c r="T1070" s="227" t="s">
        <v>1581</v>
      </c>
      <c r="U1070" s="496">
        <v>595</v>
      </c>
      <c r="V1070" s="129" t="s">
        <v>686</v>
      </c>
      <c r="W1070" s="158" t="s">
        <v>1368</v>
      </c>
      <c r="X1070" s="92" t="s">
        <v>1369</v>
      </c>
      <c r="Y1070" s="262">
        <v>3601200182579</v>
      </c>
      <c r="Z1070" s="228" t="s">
        <v>1581</v>
      </c>
      <c r="AA1070" s="243">
        <v>20601.849999999999</v>
      </c>
      <c r="AB1070" s="244">
        <v>18538.849999999999</v>
      </c>
      <c r="AC1070" s="81"/>
      <c r="AD1070" s="243">
        <v>863</v>
      </c>
      <c r="AE1070" s="243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245"/>
      <c r="AW1070" s="81"/>
      <c r="AX1070" s="81">
        <v>1200</v>
      </c>
      <c r="AY1070" s="244"/>
      <c r="AZ1070" s="244">
        <v>0</v>
      </c>
      <c r="BA1070" s="176">
        <v>0</v>
      </c>
      <c r="BB1070" s="244">
        <v>25201.4</v>
      </c>
      <c r="BC1070" s="244">
        <v>4599.5500000000029</v>
      </c>
      <c r="BD1070" s="252"/>
      <c r="BE1070" s="170">
        <v>596</v>
      </c>
      <c r="BF1070" s="1" t="s">
        <v>2220</v>
      </c>
      <c r="BG1070" s="158" t="s">
        <v>1368</v>
      </c>
      <c r="BH1070" s="92" t="s">
        <v>1369</v>
      </c>
      <c r="BI1070" s="244">
        <v>18538.849999999999</v>
      </c>
      <c r="BJ1070" s="159">
        <v>18538.849999999999</v>
      </c>
      <c r="BK1070" s="159">
        <v>0</v>
      </c>
      <c r="BL1070" s="158"/>
      <c r="BM1070" s="86" t="s">
        <v>677</v>
      </c>
      <c r="BN1070" s="247"/>
      <c r="BO1070" s="247"/>
      <c r="BP1070" s="59"/>
      <c r="BQ1070" s="369" t="s">
        <v>1397</v>
      </c>
      <c r="BR1070" s="380" t="s">
        <v>51</v>
      </c>
      <c r="BS1070" s="381" t="s">
        <v>813</v>
      </c>
      <c r="BT1070" s="383" t="s">
        <v>719</v>
      </c>
      <c r="BU1070" s="383" t="s">
        <v>719</v>
      </c>
      <c r="BV1070" s="383" t="s">
        <v>1581</v>
      </c>
      <c r="BW1070" s="383">
        <v>60140</v>
      </c>
      <c r="BX1070" s="385"/>
      <c r="BZ1070" s="475">
        <v>468</v>
      </c>
      <c r="CA1070" s="320" t="b">
        <f>EXACT(A1070,CH1070)</f>
        <v>1</v>
      </c>
      <c r="CB1070" s="318" t="b">
        <f>EXACT(D1070,CF1070)</f>
        <v>1</v>
      </c>
      <c r="CC1070" s="318" t="b">
        <f>EXACT(E1070,CG1070)</f>
        <v>1</v>
      </c>
      <c r="CD1070" s="502">
        <f>+S1069-BC1069</f>
        <v>0</v>
      </c>
      <c r="CE1070" s="17" t="s">
        <v>686</v>
      </c>
      <c r="CF1070" s="157" t="s">
        <v>1368</v>
      </c>
      <c r="CG1070" s="103" t="s">
        <v>1369</v>
      </c>
      <c r="CH1070" s="275">
        <v>3601200182579</v>
      </c>
      <c r="CL1070" s="51"/>
      <c r="CM1070" s="273"/>
      <c r="CO1070" s="158"/>
    </row>
    <row r="1071" spans="1:93">
      <c r="A1071" s="452" t="s">
        <v>4957</v>
      </c>
      <c r="B1071" s="83" t="s">
        <v>709</v>
      </c>
      <c r="C1071" s="129" t="s">
        <v>672</v>
      </c>
      <c r="D1071" s="158" t="s">
        <v>2685</v>
      </c>
      <c r="E1071" s="92" t="s">
        <v>5125</v>
      </c>
      <c r="F1071" s="452" t="s">
        <v>4957</v>
      </c>
      <c r="G1071" s="59" t="s">
        <v>1580</v>
      </c>
      <c r="H1071" s="449" t="s">
        <v>989</v>
      </c>
      <c r="I1071" s="234">
        <v>31334.799999999999</v>
      </c>
      <c r="J1071" s="234">
        <v>0</v>
      </c>
      <c r="K1071" s="234">
        <v>107.33</v>
      </c>
      <c r="L1071" s="234">
        <v>0</v>
      </c>
      <c r="M1071" s="85">
        <v>2208</v>
      </c>
      <c r="N1071" s="85">
        <v>0</v>
      </c>
      <c r="O1071" s="234">
        <v>0</v>
      </c>
      <c r="P1071" s="234">
        <v>153.43</v>
      </c>
      <c r="Q1071" s="234">
        <v>0</v>
      </c>
      <c r="R1071" s="234">
        <v>18397</v>
      </c>
      <c r="S1071" s="234">
        <v>13098.330000000005</v>
      </c>
      <c r="T1071" s="227" t="s">
        <v>1581</v>
      </c>
      <c r="U1071" s="496">
        <v>524</v>
      </c>
      <c r="V1071" s="129" t="s">
        <v>672</v>
      </c>
      <c r="W1071" s="158" t="s">
        <v>2685</v>
      </c>
      <c r="X1071" s="92" t="s">
        <v>5125</v>
      </c>
      <c r="Y1071" s="262">
        <v>3601200183079</v>
      </c>
      <c r="Z1071" s="228" t="s">
        <v>1581</v>
      </c>
      <c r="AA1071" s="233">
        <v>20551.8</v>
      </c>
      <c r="AB1071" s="141">
        <v>17110</v>
      </c>
      <c r="AC1071" s="234"/>
      <c r="AD1071" s="235">
        <v>863</v>
      </c>
      <c r="AE1071" s="235">
        <v>424</v>
      </c>
      <c r="AF1071" s="141"/>
      <c r="AG1071" s="141"/>
      <c r="AH1071" s="141"/>
      <c r="AI1071" s="141"/>
      <c r="AJ1071" s="141"/>
      <c r="AK1071" s="141"/>
      <c r="AL1071" s="141"/>
      <c r="AM1071" s="85"/>
      <c r="AN1071" s="85"/>
      <c r="AO1071" s="85"/>
      <c r="AP1071" s="85"/>
      <c r="AQ1071" s="159"/>
      <c r="AR1071" s="159"/>
      <c r="AS1071" s="85"/>
      <c r="AT1071" s="85"/>
      <c r="AU1071" s="85"/>
      <c r="AV1071" s="236"/>
      <c r="AW1071" s="85"/>
      <c r="AX1071" s="85">
        <v>2001.37</v>
      </c>
      <c r="AY1071" s="159"/>
      <c r="AZ1071" s="159">
        <v>153.43</v>
      </c>
      <c r="BA1071" s="176">
        <v>0</v>
      </c>
      <c r="BB1071" s="159">
        <v>33650.130000000005</v>
      </c>
      <c r="BC1071" s="159">
        <v>13098.330000000005</v>
      </c>
      <c r="BD1071" s="252"/>
      <c r="BE1071" s="170">
        <v>525</v>
      </c>
      <c r="BF1071" s="1" t="s">
        <v>5888</v>
      </c>
      <c r="BG1071" s="158" t="s">
        <v>2685</v>
      </c>
      <c r="BH1071" s="92" t="s">
        <v>5125</v>
      </c>
      <c r="BI1071" s="159">
        <v>17110</v>
      </c>
      <c r="BJ1071" s="159">
        <v>17110</v>
      </c>
      <c r="BK1071" s="159">
        <v>0</v>
      </c>
      <c r="BL1071" s="158"/>
      <c r="BM1071" s="1"/>
      <c r="BN1071" s="248"/>
      <c r="BO1071" s="248"/>
      <c r="BP1071" s="59"/>
      <c r="BQ1071" s="369">
        <v>82</v>
      </c>
      <c r="BR1071" s="380" t="s">
        <v>1446</v>
      </c>
      <c r="BS1071" s="381" t="s">
        <v>1331</v>
      </c>
      <c r="BT1071" s="383" t="s">
        <v>719</v>
      </c>
      <c r="BU1071" s="383" t="s">
        <v>719</v>
      </c>
      <c r="BV1071" s="383" t="s">
        <v>1581</v>
      </c>
      <c r="BW1071" s="383">
        <v>60140</v>
      </c>
      <c r="BX1071" s="385" t="s">
        <v>1346</v>
      </c>
      <c r="BZ1071" s="475">
        <v>212</v>
      </c>
      <c r="CA1071" s="320" t="b">
        <f>EXACT(A1071,CH1071)</f>
        <v>1</v>
      </c>
      <c r="CB1071" s="318" t="b">
        <f>EXACT(D1071,CF1071)</f>
        <v>1</v>
      </c>
      <c r="CC1071" s="318" t="b">
        <f>EXACT(E1071,CG1071)</f>
        <v>1</v>
      </c>
      <c r="CD1071" s="502">
        <f>+S1070-BC1070</f>
        <v>0</v>
      </c>
      <c r="CE1071" s="17" t="s">
        <v>672</v>
      </c>
      <c r="CF1071" s="157" t="s">
        <v>2685</v>
      </c>
      <c r="CG1071" s="99" t="s">
        <v>5125</v>
      </c>
      <c r="CH1071" s="311">
        <v>3601200183079</v>
      </c>
      <c r="CL1071" s="51"/>
      <c r="CM1071" s="273"/>
      <c r="CO1071" s="157"/>
    </row>
    <row r="1072" spans="1:93">
      <c r="A1072" s="452" t="s">
        <v>5036</v>
      </c>
      <c r="B1072" s="83" t="s">
        <v>709</v>
      </c>
      <c r="C1072" s="129" t="s">
        <v>672</v>
      </c>
      <c r="D1072" s="158" t="s">
        <v>302</v>
      </c>
      <c r="E1072" s="92" t="s">
        <v>303</v>
      </c>
      <c r="F1072" s="452" t="s">
        <v>5036</v>
      </c>
      <c r="G1072" s="59" t="s">
        <v>1580</v>
      </c>
      <c r="H1072" s="449" t="s">
        <v>957</v>
      </c>
      <c r="I1072" s="234">
        <v>18992.400000000001</v>
      </c>
      <c r="J1072" s="234">
        <v>0</v>
      </c>
      <c r="K1072" s="234">
        <v>161.25</v>
      </c>
      <c r="L1072" s="234">
        <v>0</v>
      </c>
      <c r="M1072" s="85">
        <v>3713</v>
      </c>
      <c r="N1072" s="85">
        <v>0</v>
      </c>
      <c r="O1072" s="234">
        <v>0</v>
      </c>
      <c r="P1072" s="234">
        <v>0</v>
      </c>
      <c r="Q1072" s="234">
        <v>0</v>
      </c>
      <c r="R1072" s="234">
        <v>4534</v>
      </c>
      <c r="S1072" s="234">
        <v>18332.650000000001</v>
      </c>
      <c r="T1072" s="227" t="s">
        <v>1581</v>
      </c>
      <c r="U1072" s="496">
        <v>671</v>
      </c>
      <c r="V1072" s="129" t="s">
        <v>672</v>
      </c>
      <c r="W1072" s="158" t="s">
        <v>302</v>
      </c>
      <c r="X1072" s="92" t="s">
        <v>303</v>
      </c>
      <c r="Y1072" s="262">
        <v>3601200185861</v>
      </c>
      <c r="Z1072" s="228" t="s">
        <v>1581</v>
      </c>
      <c r="AA1072" s="243">
        <v>4534</v>
      </c>
      <c r="AB1072" s="244">
        <v>1960</v>
      </c>
      <c r="AC1072" s="81"/>
      <c r="AD1072" s="243">
        <v>1726</v>
      </c>
      <c r="AE1072" s="243">
        <v>848</v>
      </c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245"/>
      <c r="AW1072" s="81"/>
      <c r="AX1072" s="81">
        <v>0</v>
      </c>
      <c r="AY1072" s="244"/>
      <c r="AZ1072" s="244">
        <v>0</v>
      </c>
      <c r="BA1072" s="176">
        <v>0</v>
      </c>
      <c r="BB1072" s="244">
        <v>22866.65</v>
      </c>
      <c r="BC1072" s="244">
        <v>18332.650000000001</v>
      </c>
      <c r="BD1072" s="252"/>
      <c r="BE1072" s="170">
        <v>672</v>
      </c>
      <c r="BF1072" s="1" t="s">
        <v>2238</v>
      </c>
      <c r="BG1072" s="158" t="s">
        <v>302</v>
      </c>
      <c r="BH1072" s="92" t="s">
        <v>303</v>
      </c>
      <c r="BI1072" s="244">
        <v>1960</v>
      </c>
      <c r="BJ1072" s="159">
        <v>1960</v>
      </c>
      <c r="BK1072" s="159">
        <v>0</v>
      </c>
      <c r="BL1072" s="158"/>
      <c r="BM1072" s="86" t="s">
        <v>677</v>
      </c>
      <c r="BN1072" s="247"/>
      <c r="BO1072" s="247"/>
      <c r="BP1072" s="59"/>
      <c r="BQ1072" s="370" t="s">
        <v>304</v>
      </c>
      <c r="BR1072" s="387" t="s">
        <v>676</v>
      </c>
      <c r="BS1072" s="381" t="s">
        <v>51</v>
      </c>
      <c r="BT1072" s="388" t="s">
        <v>752</v>
      </c>
      <c r="BU1072" s="388" t="s">
        <v>752</v>
      </c>
      <c r="BV1072" s="388" t="s">
        <v>1581</v>
      </c>
      <c r="BW1072" s="389" t="s">
        <v>776</v>
      </c>
      <c r="BX1072" s="389" t="s">
        <v>395</v>
      </c>
      <c r="BZ1072" s="475">
        <v>596</v>
      </c>
      <c r="CA1072" s="320" t="b">
        <f>EXACT(A1072,CH1072)</f>
        <v>1</v>
      </c>
      <c r="CB1072" s="318" t="b">
        <f>EXACT(D1072,CF1072)</f>
        <v>1</v>
      </c>
      <c r="CC1072" s="318" t="b">
        <f>EXACT(E1072,CG1072)</f>
        <v>1</v>
      </c>
      <c r="CD1072" s="502">
        <f>+S1071-BC1071</f>
        <v>0</v>
      </c>
      <c r="CE1072" s="17" t="s">
        <v>672</v>
      </c>
      <c r="CF1072" s="157" t="s">
        <v>302</v>
      </c>
      <c r="CG1072" s="103" t="s">
        <v>303</v>
      </c>
      <c r="CH1072" s="275">
        <v>3601200185861</v>
      </c>
      <c r="CJ1072" s="51"/>
      <c r="CM1072" s="273"/>
      <c r="CO1072" s="332"/>
    </row>
    <row r="1073" spans="1:93">
      <c r="A1073" s="452" t="s">
        <v>7511</v>
      </c>
      <c r="B1073" s="83" t="s">
        <v>709</v>
      </c>
      <c r="C1073" s="237" t="s">
        <v>672</v>
      </c>
      <c r="D1073" s="158" t="s">
        <v>213</v>
      </c>
      <c r="E1073" s="86" t="s">
        <v>6830</v>
      </c>
      <c r="F1073" s="452" t="s">
        <v>7511</v>
      </c>
      <c r="G1073" s="59" t="s">
        <v>1580</v>
      </c>
      <c r="H1073" s="449" t="s">
        <v>6958</v>
      </c>
      <c r="I1073" s="234">
        <v>41695.199999999997</v>
      </c>
      <c r="J1073" s="234">
        <v>0</v>
      </c>
      <c r="K1073" s="234">
        <v>0</v>
      </c>
      <c r="L1073" s="234">
        <v>0</v>
      </c>
      <c r="M1073" s="85">
        <v>0</v>
      </c>
      <c r="N1073" s="85">
        <v>0</v>
      </c>
      <c r="O1073" s="234">
        <v>0</v>
      </c>
      <c r="P1073" s="234">
        <v>744.03</v>
      </c>
      <c r="Q1073" s="234">
        <v>0</v>
      </c>
      <c r="R1073" s="234">
        <v>26452</v>
      </c>
      <c r="S1073" s="234">
        <v>10199.169999999998</v>
      </c>
      <c r="T1073" s="227" t="s">
        <v>1581</v>
      </c>
      <c r="U1073" s="496">
        <v>1090</v>
      </c>
      <c r="V1073" s="237" t="s">
        <v>672</v>
      </c>
      <c r="W1073" s="158" t="s">
        <v>213</v>
      </c>
      <c r="X1073" s="422" t="s">
        <v>6830</v>
      </c>
      <c r="Y1073" s="262">
        <v>3601200187392</v>
      </c>
      <c r="Z1073" s="228" t="s">
        <v>1581</v>
      </c>
      <c r="AA1073" s="243">
        <v>31496.03</v>
      </c>
      <c r="AB1073" s="244">
        <v>24820</v>
      </c>
      <c r="AC1073" s="81"/>
      <c r="AD1073" s="243">
        <v>863</v>
      </c>
      <c r="AE1073" s="243">
        <v>424</v>
      </c>
      <c r="AF1073" s="81">
        <v>345</v>
      </c>
      <c r="AG1073" s="81"/>
      <c r="AH1073" s="81"/>
      <c r="AI1073" s="81"/>
      <c r="AJ1073" s="81"/>
      <c r="AK1073" s="81"/>
      <c r="AL1073" s="81"/>
      <c r="AM1073" s="81"/>
      <c r="AN1073" s="81"/>
      <c r="AO1073" s="81">
        <v>0</v>
      </c>
      <c r="AP1073" s="81"/>
      <c r="AQ1073" s="81"/>
      <c r="AR1073" s="81"/>
      <c r="AS1073" s="81"/>
      <c r="AT1073" s="81"/>
      <c r="AU1073" s="81"/>
      <c r="AV1073" s="245"/>
      <c r="AW1073" s="81"/>
      <c r="AX1073" s="81">
        <v>4300</v>
      </c>
      <c r="AY1073" s="244"/>
      <c r="AZ1073" s="244">
        <v>744.03</v>
      </c>
      <c r="BA1073" s="176">
        <v>0</v>
      </c>
      <c r="BB1073" s="244">
        <v>41695.199999999997</v>
      </c>
      <c r="BC1073" s="244">
        <v>10199.169999999998</v>
      </c>
      <c r="BD1073" s="252"/>
      <c r="BE1073" s="170">
        <v>1091</v>
      </c>
      <c r="BF1073" s="1" t="s">
        <v>7137</v>
      </c>
      <c r="BG1073" s="158" t="s">
        <v>213</v>
      </c>
      <c r="BH1073" s="92" t="s">
        <v>6830</v>
      </c>
      <c r="BI1073" s="244">
        <v>24820</v>
      </c>
      <c r="BJ1073" s="159">
        <v>24820</v>
      </c>
      <c r="BK1073" s="159">
        <v>0</v>
      </c>
      <c r="BL1073" s="158"/>
      <c r="BM1073" s="86"/>
      <c r="BN1073" s="247"/>
      <c r="BO1073" s="247"/>
      <c r="BP1073" s="59"/>
      <c r="BQ1073" s="369">
        <v>317</v>
      </c>
      <c r="BR1073" s="380">
        <v>1</v>
      </c>
      <c r="BS1073" s="381" t="s">
        <v>51</v>
      </c>
      <c r="BT1073" s="383" t="s">
        <v>707</v>
      </c>
      <c r="BU1073" s="383" t="s">
        <v>707</v>
      </c>
      <c r="BV1073" s="383" t="s">
        <v>1581</v>
      </c>
      <c r="BW1073" s="383">
        <v>60220</v>
      </c>
      <c r="BX1073" s="385" t="s">
        <v>7311</v>
      </c>
      <c r="BY1073" s="23"/>
      <c r="BZ1073" s="495">
        <v>525</v>
      </c>
      <c r="CA1073" s="320" t="b">
        <f>EXACT(A1073,CH1073)</f>
        <v>1</v>
      </c>
      <c r="CB1073" s="318" t="b">
        <f>EXACT(D1073,CF1073)</f>
        <v>1</v>
      </c>
      <c r="CC1073" s="318" t="b">
        <f>EXACT(E1073,CG1073)</f>
        <v>1</v>
      </c>
      <c r="CD1073" s="502">
        <f>+S1072-BC1072</f>
        <v>0</v>
      </c>
      <c r="CE1073" s="51" t="s">
        <v>672</v>
      </c>
      <c r="CF1073" s="157" t="s">
        <v>213</v>
      </c>
      <c r="CG1073" s="103" t="s">
        <v>6830</v>
      </c>
      <c r="CH1073" s="275">
        <v>3601200187392</v>
      </c>
      <c r="CJ1073" s="51"/>
      <c r="CM1073" s="273"/>
      <c r="CO1073" s="158"/>
    </row>
    <row r="1074" spans="1:93">
      <c r="A1074" s="451" t="s">
        <v>5193</v>
      </c>
      <c r="B1074" s="83" t="s">
        <v>709</v>
      </c>
      <c r="C1074" s="129" t="s">
        <v>686</v>
      </c>
      <c r="D1074" s="158" t="s">
        <v>5191</v>
      </c>
      <c r="E1074" s="92" t="s">
        <v>5192</v>
      </c>
      <c r="F1074" s="451" t="s">
        <v>5193</v>
      </c>
      <c r="G1074" s="59" t="s">
        <v>1580</v>
      </c>
      <c r="H1074" s="449" t="s">
        <v>5194</v>
      </c>
      <c r="I1074" s="234">
        <v>29872.73</v>
      </c>
      <c r="J1074" s="234">
        <v>0</v>
      </c>
      <c r="K1074" s="234">
        <v>0</v>
      </c>
      <c r="L1074" s="234">
        <v>0</v>
      </c>
      <c r="M1074" s="85">
        <v>0</v>
      </c>
      <c r="N1074" s="85">
        <v>0</v>
      </c>
      <c r="O1074" s="234">
        <v>0</v>
      </c>
      <c r="P1074" s="234">
        <v>201.97</v>
      </c>
      <c r="Q1074" s="234">
        <v>0</v>
      </c>
      <c r="R1074" s="234">
        <v>20663</v>
      </c>
      <c r="S1074" s="234">
        <v>6080.5299999999988</v>
      </c>
      <c r="T1074" s="227" t="s">
        <v>1581</v>
      </c>
      <c r="U1074" s="496">
        <v>125</v>
      </c>
      <c r="V1074" s="129" t="s">
        <v>686</v>
      </c>
      <c r="W1074" s="158" t="s">
        <v>5191</v>
      </c>
      <c r="X1074" s="92" t="s">
        <v>5192</v>
      </c>
      <c r="Y1074" s="261">
        <v>3601200188518</v>
      </c>
      <c r="Z1074" s="228" t="s">
        <v>1581</v>
      </c>
      <c r="AA1074" s="243">
        <v>23792.2</v>
      </c>
      <c r="AB1074" s="244">
        <v>19800</v>
      </c>
      <c r="AC1074" s="81"/>
      <c r="AD1074" s="243">
        <v>863</v>
      </c>
      <c r="AE1074" s="243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245"/>
      <c r="AW1074" s="81"/>
      <c r="AX1074" s="81">
        <v>2927.23</v>
      </c>
      <c r="AY1074" s="244"/>
      <c r="AZ1074" s="244">
        <v>201.97</v>
      </c>
      <c r="BA1074" s="176">
        <v>0</v>
      </c>
      <c r="BB1074" s="244">
        <v>29872.73</v>
      </c>
      <c r="BC1074" s="244">
        <v>6080.5299999999988</v>
      </c>
      <c r="BD1074" s="252"/>
      <c r="BE1074" s="170">
        <v>125</v>
      </c>
      <c r="BF1074" s="1" t="s">
        <v>5552</v>
      </c>
      <c r="BG1074" s="158" t="s">
        <v>5191</v>
      </c>
      <c r="BH1074" s="92" t="s">
        <v>5192</v>
      </c>
      <c r="BI1074" s="244">
        <v>19800</v>
      </c>
      <c r="BJ1074" s="159">
        <v>19800</v>
      </c>
      <c r="BK1074" s="159">
        <v>0</v>
      </c>
      <c r="BL1074" s="158"/>
      <c r="BM1074" s="86"/>
      <c r="BN1074" s="247"/>
      <c r="BO1074" s="247"/>
      <c r="BP1074" s="59"/>
      <c r="BQ1074" s="370">
        <v>30</v>
      </c>
      <c r="BR1074" s="387" t="s">
        <v>698</v>
      </c>
      <c r="BS1074" s="381" t="s">
        <v>3660</v>
      </c>
      <c r="BT1074" s="391" t="s">
        <v>752</v>
      </c>
      <c r="BU1074" s="391" t="s">
        <v>752</v>
      </c>
      <c r="BV1074" s="391" t="s">
        <v>1581</v>
      </c>
      <c r="BW1074" s="391">
        <v>60190</v>
      </c>
      <c r="BX1074" s="389" t="s">
        <v>5676</v>
      </c>
      <c r="BZ1074" s="475">
        <v>672</v>
      </c>
      <c r="CA1074" s="320" t="b">
        <f>EXACT(A1074,CH1074)</f>
        <v>1</v>
      </c>
      <c r="CB1074" s="318" t="b">
        <f>EXACT(D1074,CF1074)</f>
        <v>1</v>
      </c>
      <c r="CC1074" s="318" t="b">
        <f>EXACT(E1074,CG1074)</f>
        <v>1</v>
      </c>
      <c r="CD1074" s="502">
        <f>+S1074-BC1074</f>
        <v>0</v>
      </c>
      <c r="CE1074" s="17" t="s">
        <v>686</v>
      </c>
      <c r="CF1074" s="17" t="s">
        <v>5191</v>
      </c>
      <c r="CG1074" s="103" t="s">
        <v>5192</v>
      </c>
      <c r="CH1074" s="275">
        <v>3601200188518</v>
      </c>
      <c r="CI1074" s="51"/>
      <c r="CM1074" s="273"/>
      <c r="CO1074" s="158"/>
    </row>
    <row r="1075" spans="1:93">
      <c r="A1075" s="452" t="s">
        <v>4501</v>
      </c>
      <c r="B1075" s="83" t="s">
        <v>709</v>
      </c>
      <c r="C1075" s="158" t="s">
        <v>672</v>
      </c>
      <c r="D1075" s="158" t="s">
        <v>218</v>
      </c>
      <c r="E1075" s="92" t="s">
        <v>219</v>
      </c>
      <c r="F1075" s="452" t="s">
        <v>4501</v>
      </c>
      <c r="G1075" s="59" t="s">
        <v>1580</v>
      </c>
      <c r="H1075" s="449" t="s">
        <v>1058</v>
      </c>
      <c r="I1075" s="234">
        <v>13026</v>
      </c>
      <c r="J1075" s="234">
        <v>0</v>
      </c>
      <c r="K1075" s="234">
        <v>145.13</v>
      </c>
      <c r="L1075" s="234">
        <v>0</v>
      </c>
      <c r="M1075" s="85">
        <v>2605</v>
      </c>
      <c r="N1075" s="85">
        <v>2171</v>
      </c>
      <c r="O1075" s="234">
        <v>0</v>
      </c>
      <c r="P1075" s="234">
        <v>0</v>
      </c>
      <c r="Q1075" s="234">
        <v>0</v>
      </c>
      <c r="R1075" s="234">
        <v>14269</v>
      </c>
      <c r="S1075" s="234">
        <v>3678.1299999999974</v>
      </c>
      <c r="T1075" s="227" t="s">
        <v>1581</v>
      </c>
      <c r="U1075" s="496">
        <v>1131</v>
      </c>
      <c r="V1075" s="158" t="s">
        <v>672</v>
      </c>
      <c r="W1075" s="158" t="s">
        <v>218</v>
      </c>
      <c r="X1075" s="92" t="s">
        <v>219</v>
      </c>
      <c r="Y1075" s="261">
        <v>3601200189417</v>
      </c>
      <c r="Z1075" s="228" t="s">
        <v>1581</v>
      </c>
      <c r="AA1075" s="243">
        <v>14269</v>
      </c>
      <c r="AB1075" s="141">
        <v>13845</v>
      </c>
      <c r="AC1075" s="234"/>
      <c r="AD1075" s="235"/>
      <c r="AE1075" s="235">
        <v>424</v>
      </c>
      <c r="AF1075" s="141"/>
      <c r="AG1075" s="141"/>
      <c r="AH1075" s="141"/>
      <c r="AI1075" s="141"/>
      <c r="AJ1075" s="141"/>
      <c r="AK1075" s="141"/>
      <c r="AL1075" s="141"/>
      <c r="AM1075" s="81"/>
      <c r="AN1075" s="81"/>
      <c r="AO1075" s="81"/>
      <c r="AP1075" s="81"/>
      <c r="AQ1075" s="244"/>
      <c r="AR1075" s="244"/>
      <c r="AS1075" s="81"/>
      <c r="AT1075" s="81"/>
      <c r="AU1075" s="81"/>
      <c r="AV1075" s="245"/>
      <c r="AW1075" s="81"/>
      <c r="AX1075" s="81">
        <v>0</v>
      </c>
      <c r="AY1075" s="244"/>
      <c r="AZ1075" s="244">
        <v>0</v>
      </c>
      <c r="BA1075" s="176">
        <v>0</v>
      </c>
      <c r="BB1075" s="244">
        <v>17947.129999999997</v>
      </c>
      <c r="BC1075" s="244">
        <v>3678.1299999999974</v>
      </c>
      <c r="BD1075" s="252"/>
      <c r="BE1075" s="170">
        <v>1132</v>
      </c>
      <c r="BF1075" s="1" t="s">
        <v>2343</v>
      </c>
      <c r="BG1075" s="158" t="s">
        <v>218</v>
      </c>
      <c r="BH1075" s="92" t="s">
        <v>219</v>
      </c>
      <c r="BI1075" s="244">
        <v>13845</v>
      </c>
      <c r="BJ1075" s="159">
        <v>13845</v>
      </c>
      <c r="BK1075" s="159">
        <v>0</v>
      </c>
      <c r="BL1075" s="158"/>
      <c r="BM1075" s="86"/>
      <c r="BN1075" s="247"/>
      <c r="BO1075" s="247"/>
      <c r="BP1075" s="59"/>
      <c r="BQ1075" s="370" t="s">
        <v>1255</v>
      </c>
      <c r="BR1075" s="387" t="s">
        <v>676</v>
      </c>
      <c r="BS1075" s="381" t="s">
        <v>51</v>
      </c>
      <c r="BT1075" s="388" t="s">
        <v>752</v>
      </c>
      <c r="BU1075" s="388" t="s">
        <v>752</v>
      </c>
      <c r="BV1075" s="388" t="s">
        <v>1581</v>
      </c>
      <c r="BW1075" s="389">
        <v>60190</v>
      </c>
      <c r="BX1075" s="385" t="s">
        <v>199</v>
      </c>
      <c r="BY1075" s="173"/>
      <c r="BZ1075" s="495">
        <v>1089</v>
      </c>
      <c r="CA1075" s="320" t="b">
        <f>EXACT(A1075,CH1075)</f>
        <v>1</v>
      </c>
      <c r="CB1075" s="318" t="b">
        <f>EXACT(D1075,CF1075)</f>
        <v>1</v>
      </c>
      <c r="CC1075" s="318" t="b">
        <f>EXACT(E1075,CG1075)</f>
        <v>1</v>
      </c>
      <c r="CD1075" s="502">
        <f>+S1074-BC1074</f>
        <v>0</v>
      </c>
      <c r="CE1075" s="51" t="s">
        <v>672</v>
      </c>
      <c r="CF1075" s="17" t="s">
        <v>218</v>
      </c>
      <c r="CG1075" s="103" t="s">
        <v>219</v>
      </c>
      <c r="CH1075" s="311">
        <v>3601200189417</v>
      </c>
      <c r="CM1075" s="273"/>
      <c r="CO1075" s="453"/>
    </row>
    <row r="1076" spans="1:93">
      <c r="A1076" s="452" t="s">
        <v>5015</v>
      </c>
      <c r="B1076" s="83" t="s">
        <v>709</v>
      </c>
      <c r="C1076" s="129" t="s">
        <v>672</v>
      </c>
      <c r="D1076" s="158" t="s">
        <v>1372</v>
      </c>
      <c r="E1076" s="92" t="s">
        <v>1373</v>
      </c>
      <c r="F1076" s="452" t="s">
        <v>5015</v>
      </c>
      <c r="G1076" s="59" t="s">
        <v>1580</v>
      </c>
      <c r="H1076" s="449" t="s">
        <v>1847</v>
      </c>
      <c r="I1076" s="234">
        <v>19351</v>
      </c>
      <c r="J1076" s="234">
        <v>0</v>
      </c>
      <c r="K1076" s="234">
        <v>95.25</v>
      </c>
      <c r="L1076" s="234">
        <v>0</v>
      </c>
      <c r="M1076" s="85">
        <v>2006</v>
      </c>
      <c r="N1076" s="85">
        <v>0</v>
      </c>
      <c r="O1076" s="234">
        <v>0</v>
      </c>
      <c r="P1076" s="234">
        <v>30.94</v>
      </c>
      <c r="Q1076" s="234">
        <v>0</v>
      </c>
      <c r="R1076" s="234">
        <v>12650</v>
      </c>
      <c r="S1076" s="234">
        <v>5571.3099999999995</v>
      </c>
      <c r="T1076" s="227" t="s">
        <v>1581</v>
      </c>
      <c r="U1076" s="496">
        <v>636</v>
      </c>
      <c r="V1076" s="129" t="s">
        <v>672</v>
      </c>
      <c r="W1076" s="158" t="s">
        <v>1372</v>
      </c>
      <c r="X1076" s="92" t="s">
        <v>1373</v>
      </c>
      <c r="Y1076" s="262">
        <v>3601200189603</v>
      </c>
      <c r="Z1076" s="228" t="s">
        <v>1581</v>
      </c>
      <c r="AA1076" s="141">
        <v>15880.94</v>
      </c>
      <c r="AB1076" s="141">
        <v>12650</v>
      </c>
      <c r="AC1076" s="1"/>
      <c r="AD1076" s="235">
        <v>0</v>
      </c>
      <c r="AE1076" s="235">
        <v>0</v>
      </c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236"/>
      <c r="AW1076" s="1"/>
      <c r="AX1076" s="1">
        <v>3200</v>
      </c>
      <c r="AY1076" s="1"/>
      <c r="AZ1076" s="141">
        <v>30.94</v>
      </c>
      <c r="BA1076" s="176">
        <v>0</v>
      </c>
      <c r="BB1076" s="141">
        <v>21452.25</v>
      </c>
      <c r="BC1076" s="141">
        <v>5571.3099999999995</v>
      </c>
      <c r="BD1076" s="252"/>
      <c r="BE1076" s="170">
        <v>637</v>
      </c>
      <c r="BF1076" s="1" t="s">
        <v>2227</v>
      </c>
      <c r="BG1076" s="158" t="s">
        <v>1372</v>
      </c>
      <c r="BH1076" s="92" t="s">
        <v>1373</v>
      </c>
      <c r="BI1076" s="141">
        <v>12650</v>
      </c>
      <c r="BJ1076" s="141">
        <v>12650</v>
      </c>
      <c r="BK1076" s="159">
        <v>0</v>
      </c>
      <c r="BL1076" s="158"/>
      <c r="BM1076" s="1" t="s">
        <v>690</v>
      </c>
      <c r="BN1076" s="1"/>
      <c r="BO1076" s="1"/>
      <c r="BP1076" s="48"/>
      <c r="BQ1076" s="368" t="s">
        <v>1399</v>
      </c>
      <c r="BR1076" s="380" t="s">
        <v>676</v>
      </c>
      <c r="BS1076" s="381" t="s">
        <v>51</v>
      </c>
      <c r="BT1076" s="382" t="s">
        <v>752</v>
      </c>
      <c r="BU1076" s="382" t="s">
        <v>752</v>
      </c>
      <c r="BV1076" s="384" t="s">
        <v>1581</v>
      </c>
      <c r="BW1076" s="384">
        <v>60190</v>
      </c>
      <c r="BX1076" s="385" t="s">
        <v>858</v>
      </c>
      <c r="BZ1076" s="495">
        <v>125</v>
      </c>
      <c r="CA1076" s="320" t="b">
        <f>EXACT(A1076,CH1076)</f>
        <v>1</v>
      </c>
      <c r="CB1076" s="318" t="b">
        <f>EXACT(D1076,CF1076)</f>
        <v>1</v>
      </c>
      <c r="CC1076" s="318" t="b">
        <f>EXACT(E1076,CG1076)</f>
        <v>1</v>
      </c>
      <c r="CD1076" s="502">
        <f>+S1075-BC1075</f>
        <v>0</v>
      </c>
      <c r="CE1076" s="17" t="s">
        <v>672</v>
      </c>
      <c r="CF1076" s="17" t="s">
        <v>1372</v>
      </c>
      <c r="CG1076" s="103" t="s">
        <v>1373</v>
      </c>
      <c r="CH1076" s="275">
        <v>3601200189603</v>
      </c>
      <c r="CJ1076" s="51"/>
      <c r="CM1076" s="273"/>
    </row>
    <row r="1077" spans="1:93">
      <c r="A1077" s="452" t="s">
        <v>5090</v>
      </c>
      <c r="B1077" s="83" t="s">
        <v>709</v>
      </c>
      <c r="C1077" s="158" t="s">
        <v>672</v>
      </c>
      <c r="D1077" s="158" t="s">
        <v>3281</v>
      </c>
      <c r="E1077" s="92" t="s">
        <v>3282</v>
      </c>
      <c r="F1077" s="452" t="s">
        <v>5090</v>
      </c>
      <c r="G1077" s="59" t="s">
        <v>1580</v>
      </c>
      <c r="H1077" s="449" t="s">
        <v>3285</v>
      </c>
      <c r="I1077" s="234">
        <v>23835.26</v>
      </c>
      <c r="J1077" s="234">
        <v>0</v>
      </c>
      <c r="K1077" s="234">
        <v>0</v>
      </c>
      <c r="L1077" s="234">
        <v>0</v>
      </c>
      <c r="M1077" s="85">
        <v>953</v>
      </c>
      <c r="N1077" s="85">
        <v>0</v>
      </c>
      <c r="O1077" s="234">
        <v>0</v>
      </c>
      <c r="P1077" s="234">
        <v>0</v>
      </c>
      <c r="Q1077" s="234">
        <v>0</v>
      </c>
      <c r="R1077" s="234">
        <v>4477</v>
      </c>
      <c r="S1077" s="234">
        <v>20311.259999999998</v>
      </c>
      <c r="T1077" s="227" t="s">
        <v>1581</v>
      </c>
      <c r="U1077" s="496">
        <v>769</v>
      </c>
      <c r="V1077" s="158" t="s">
        <v>672</v>
      </c>
      <c r="W1077" s="158" t="s">
        <v>3281</v>
      </c>
      <c r="X1077" s="92" t="s">
        <v>3282</v>
      </c>
      <c r="Y1077" s="267">
        <v>3601200189930</v>
      </c>
      <c r="Z1077" s="228" t="s">
        <v>1581</v>
      </c>
      <c r="AA1077" s="233">
        <v>4477</v>
      </c>
      <c r="AB1077" s="141">
        <v>2070</v>
      </c>
      <c r="AC1077" s="234">
        <v>1120</v>
      </c>
      <c r="AD1077" s="235">
        <v>863</v>
      </c>
      <c r="AE1077" s="235">
        <v>424</v>
      </c>
      <c r="AF1077" s="141"/>
      <c r="AG1077" s="141"/>
      <c r="AH1077" s="141"/>
      <c r="AI1077" s="141"/>
      <c r="AJ1077" s="141"/>
      <c r="AK1077" s="141"/>
      <c r="AL1077" s="141"/>
      <c r="AM1077" s="85"/>
      <c r="AN1077" s="85"/>
      <c r="AO1077" s="85"/>
      <c r="AP1077" s="85"/>
      <c r="AQ1077" s="159"/>
      <c r="AR1077" s="159"/>
      <c r="AS1077" s="85"/>
      <c r="AT1077" s="85"/>
      <c r="AU1077" s="85"/>
      <c r="AV1077" s="236"/>
      <c r="AW1077" s="85"/>
      <c r="AX1077" s="85">
        <v>0</v>
      </c>
      <c r="AY1077" s="159"/>
      <c r="AZ1077" s="159">
        <v>0</v>
      </c>
      <c r="BA1077" s="176">
        <v>0</v>
      </c>
      <c r="BB1077" s="159">
        <v>24788.26</v>
      </c>
      <c r="BC1077" s="159">
        <v>20311.259999999998</v>
      </c>
      <c r="BD1077" s="85"/>
      <c r="BE1077" s="170">
        <v>770</v>
      </c>
      <c r="BF1077" s="1" t="s">
        <v>3283</v>
      </c>
      <c r="BG1077" s="158" t="s">
        <v>3281</v>
      </c>
      <c r="BH1077" s="92" t="s">
        <v>3282</v>
      </c>
      <c r="BI1077" s="159">
        <v>2070</v>
      </c>
      <c r="BJ1077" s="159">
        <v>2070</v>
      </c>
      <c r="BK1077" s="159">
        <v>0</v>
      </c>
      <c r="BL1077" s="158"/>
      <c r="BM1077" s="1" t="s">
        <v>690</v>
      </c>
      <c r="BN1077" s="248"/>
      <c r="BO1077" s="248"/>
      <c r="BP1077" s="1"/>
      <c r="BQ1077" s="325">
        <v>24</v>
      </c>
      <c r="BR1077" s="387" t="s">
        <v>705</v>
      </c>
      <c r="BS1077" s="381" t="s">
        <v>3287</v>
      </c>
      <c r="BT1077" s="388" t="s">
        <v>752</v>
      </c>
      <c r="BU1077" s="388" t="s">
        <v>752</v>
      </c>
      <c r="BV1077" s="388" t="s">
        <v>1581</v>
      </c>
      <c r="BW1077" s="389">
        <v>60190</v>
      </c>
      <c r="BX1077" s="389" t="s">
        <v>3288</v>
      </c>
      <c r="BY1077" s="76"/>
      <c r="BZ1077" s="475">
        <v>1130</v>
      </c>
      <c r="CA1077" s="320" t="b">
        <f>EXACT(A1077,CH1077)</f>
        <v>1</v>
      </c>
      <c r="CB1077" s="318" t="b">
        <f>EXACT(D1077,CF1077)</f>
        <v>1</v>
      </c>
      <c r="CC1077" s="318" t="b">
        <f>EXACT(E1077,CG1077)</f>
        <v>1</v>
      </c>
      <c r="CD1077" s="502">
        <f>+S1076-BC1076</f>
        <v>0</v>
      </c>
      <c r="CE1077" s="17" t="s">
        <v>672</v>
      </c>
      <c r="CF1077" s="157" t="s">
        <v>3281</v>
      </c>
      <c r="CG1077" s="99" t="s">
        <v>3282</v>
      </c>
      <c r="CH1077" s="311">
        <v>3601200189930</v>
      </c>
      <c r="CJ1077" s="51"/>
      <c r="CL1077" s="51"/>
      <c r="CM1077" s="273"/>
      <c r="CO1077" s="157"/>
    </row>
    <row r="1078" spans="1:93">
      <c r="A1078" s="452" t="s">
        <v>6129</v>
      </c>
      <c r="B1078" s="83" t="s">
        <v>709</v>
      </c>
      <c r="C1078" s="237" t="s">
        <v>686</v>
      </c>
      <c r="D1078" s="86" t="s">
        <v>6127</v>
      </c>
      <c r="E1078" s="92" t="s">
        <v>6128</v>
      </c>
      <c r="F1078" s="452" t="s">
        <v>6129</v>
      </c>
      <c r="G1078" s="59" t="s">
        <v>1580</v>
      </c>
      <c r="H1078" s="283" t="s">
        <v>6299</v>
      </c>
      <c r="I1078" s="244">
        <v>44771.6</v>
      </c>
      <c r="J1078" s="310">
        <v>0</v>
      </c>
      <c r="K1078" s="81">
        <v>44.63</v>
      </c>
      <c r="L1078" s="81">
        <v>0</v>
      </c>
      <c r="M1078" s="85">
        <v>0</v>
      </c>
      <c r="N1078" s="81">
        <v>0</v>
      </c>
      <c r="O1078" s="81">
        <v>0</v>
      </c>
      <c r="P1078" s="85">
        <v>926.29</v>
      </c>
      <c r="Q1078" s="81">
        <v>0</v>
      </c>
      <c r="R1078" s="85">
        <v>26868</v>
      </c>
      <c r="S1078" s="81">
        <v>17021.939999999995</v>
      </c>
      <c r="T1078" s="227" t="s">
        <v>1581</v>
      </c>
      <c r="U1078" s="496">
        <v>678</v>
      </c>
      <c r="V1078" s="237" t="s">
        <v>686</v>
      </c>
      <c r="W1078" s="86" t="s">
        <v>6127</v>
      </c>
      <c r="X1078" s="92" t="s">
        <v>6128</v>
      </c>
      <c r="Y1078" s="261">
        <v>3601200192264</v>
      </c>
      <c r="Z1078" s="228" t="s">
        <v>1581</v>
      </c>
      <c r="AA1078" s="243">
        <v>27794.29</v>
      </c>
      <c r="AB1078" s="81">
        <v>26005</v>
      </c>
      <c r="AC1078" s="81"/>
      <c r="AD1078" s="81">
        <v>863</v>
      </c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245"/>
      <c r="AW1078" s="81"/>
      <c r="AX1078" s="81">
        <v>0</v>
      </c>
      <c r="AY1078" s="81"/>
      <c r="AZ1078" s="81">
        <v>926.29</v>
      </c>
      <c r="BA1078" s="85">
        <v>0</v>
      </c>
      <c r="BB1078" s="81">
        <v>44816.229999999996</v>
      </c>
      <c r="BC1078" s="81">
        <v>17021.939999999995</v>
      </c>
      <c r="BD1078" s="260"/>
      <c r="BE1078" s="170">
        <v>679</v>
      </c>
      <c r="BF1078" s="81" t="s">
        <v>6408</v>
      </c>
      <c r="BG1078" s="86" t="s">
        <v>6127</v>
      </c>
      <c r="BH1078" s="86" t="s">
        <v>6128</v>
      </c>
      <c r="BI1078" s="81">
        <v>26005</v>
      </c>
      <c r="BJ1078" s="85">
        <v>26005</v>
      </c>
      <c r="BK1078" s="81">
        <v>0</v>
      </c>
      <c r="BL1078" s="86"/>
      <c r="BM1078" s="86"/>
      <c r="BN1078" s="247"/>
      <c r="BO1078" s="247"/>
      <c r="BP1078" s="48"/>
      <c r="BQ1078" s="368" t="s">
        <v>6500</v>
      </c>
      <c r="BR1078" s="381" t="s">
        <v>709</v>
      </c>
      <c r="BS1078" s="381" t="s">
        <v>3660</v>
      </c>
      <c r="BT1078" s="382" t="s">
        <v>719</v>
      </c>
      <c r="BU1078" s="383" t="s">
        <v>719</v>
      </c>
      <c r="BV1078" s="384" t="s">
        <v>1581</v>
      </c>
      <c r="BW1078" s="384">
        <v>60140</v>
      </c>
      <c r="BX1078" s="385" t="s">
        <v>6501</v>
      </c>
      <c r="BZ1078" s="495">
        <v>637</v>
      </c>
      <c r="CA1078" s="320" t="b">
        <f>EXACT(A1078,CH1078)</f>
        <v>1</v>
      </c>
      <c r="CB1078" s="318" t="b">
        <f>EXACT(D1078,CF1078)</f>
        <v>1</v>
      </c>
      <c r="CC1078" s="318" t="b">
        <f>EXACT(E1078,CG1078)</f>
        <v>1</v>
      </c>
      <c r="CD1078" s="502">
        <f>+S1077-BC1077</f>
        <v>0</v>
      </c>
      <c r="CE1078" s="17" t="s">
        <v>686</v>
      </c>
      <c r="CF1078" s="17" t="s">
        <v>6127</v>
      </c>
      <c r="CG1078" s="103" t="s">
        <v>6128</v>
      </c>
      <c r="CH1078" s="275">
        <v>3601200192264</v>
      </c>
      <c r="CI1078" s="51"/>
      <c r="CM1078" s="273"/>
      <c r="CO1078" s="157"/>
    </row>
    <row r="1079" spans="1:93">
      <c r="A1079" s="452" t="s">
        <v>4692</v>
      </c>
      <c r="B1079" s="83" t="s">
        <v>709</v>
      </c>
      <c r="C1079" s="158" t="s">
        <v>672</v>
      </c>
      <c r="D1079" s="158" t="s">
        <v>355</v>
      </c>
      <c r="E1079" s="92" t="s">
        <v>358</v>
      </c>
      <c r="F1079" s="452" t="s">
        <v>4692</v>
      </c>
      <c r="G1079" s="59" t="s">
        <v>1580</v>
      </c>
      <c r="H1079" s="449" t="s">
        <v>1008</v>
      </c>
      <c r="I1079" s="234">
        <v>17906</v>
      </c>
      <c r="J1079" s="234">
        <v>0</v>
      </c>
      <c r="K1079" s="234">
        <v>193.5</v>
      </c>
      <c r="L1079" s="234">
        <v>0</v>
      </c>
      <c r="M1079" s="85">
        <v>3639</v>
      </c>
      <c r="N1079" s="85">
        <v>0</v>
      </c>
      <c r="O1079" s="234">
        <v>0</v>
      </c>
      <c r="P1079" s="234">
        <v>0</v>
      </c>
      <c r="Q1079" s="234">
        <v>0</v>
      </c>
      <c r="R1079" s="234">
        <v>13000</v>
      </c>
      <c r="S1079" s="234">
        <v>7037.2900000000009</v>
      </c>
      <c r="T1079" s="227" t="s">
        <v>1581</v>
      </c>
      <c r="U1079" s="496">
        <v>946</v>
      </c>
      <c r="V1079" s="158" t="s">
        <v>672</v>
      </c>
      <c r="W1079" s="158" t="s">
        <v>355</v>
      </c>
      <c r="X1079" s="92" t="s">
        <v>358</v>
      </c>
      <c r="Y1079" s="262">
        <v>3601200215736</v>
      </c>
      <c r="Z1079" s="228" t="s">
        <v>1581</v>
      </c>
      <c r="AA1079" s="243">
        <v>14701.21</v>
      </c>
      <c r="AB1079" s="244">
        <v>13000</v>
      </c>
      <c r="AC1079" s="81"/>
      <c r="AD1079" s="243"/>
      <c r="AE1079" s="243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245"/>
      <c r="AW1079" s="81"/>
      <c r="AX1079" s="81">
        <v>1701.21</v>
      </c>
      <c r="AY1079" s="244"/>
      <c r="AZ1079" s="244">
        <v>0</v>
      </c>
      <c r="BA1079" s="176">
        <v>0</v>
      </c>
      <c r="BB1079" s="244">
        <v>21738.5</v>
      </c>
      <c r="BC1079" s="244">
        <v>7037.2900000000009</v>
      </c>
      <c r="BD1079" s="252"/>
      <c r="BE1079" s="170">
        <v>947</v>
      </c>
      <c r="BF1079" s="1" t="s">
        <v>2290</v>
      </c>
      <c r="BG1079" s="158" t="s">
        <v>355</v>
      </c>
      <c r="BH1079" s="92" t="s">
        <v>358</v>
      </c>
      <c r="BI1079" s="244">
        <v>15555</v>
      </c>
      <c r="BJ1079" s="159">
        <v>13000</v>
      </c>
      <c r="BK1079" s="159">
        <v>2555</v>
      </c>
      <c r="BL1079" s="158"/>
      <c r="BM1079" s="86"/>
      <c r="BN1079" s="247"/>
      <c r="BO1079" s="247"/>
      <c r="BP1079" s="59"/>
      <c r="BQ1079" s="370" t="s">
        <v>304</v>
      </c>
      <c r="BR1079" s="387" t="s">
        <v>676</v>
      </c>
      <c r="BS1079" s="398" t="s">
        <v>51</v>
      </c>
      <c r="BT1079" s="388" t="s">
        <v>707</v>
      </c>
      <c r="BU1079" s="388" t="s">
        <v>707</v>
      </c>
      <c r="BV1079" s="388" t="s">
        <v>1581</v>
      </c>
      <c r="BW1079" s="389" t="s">
        <v>708</v>
      </c>
      <c r="BX1079" s="416" t="s">
        <v>7377</v>
      </c>
      <c r="BY1079" s="62"/>
      <c r="BZ1079" s="495">
        <v>769</v>
      </c>
      <c r="CA1079" s="320" t="b">
        <f>EXACT(A1079,CH1079)</f>
        <v>1</v>
      </c>
      <c r="CB1079" s="318" t="b">
        <f>EXACT(D1079,CF1079)</f>
        <v>1</v>
      </c>
      <c r="CC1079" s="318" t="b">
        <f>EXACT(E1079,CG1079)</f>
        <v>1</v>
      </c>
      <c r="CD1079" s="502">
        <f>+S1078-BC1078</f>
        <v>0</v>
      </c>
      <c r="CE1079" s="17" t="s">
        <v>672</v>
      </c>
      <c r="CF1079" s="157" t="s">
        <v>355</v>
      </c>
      <c r="CG1079" s="103" t="s">
        <v>358</v>
      </c>
      <c r="CH1079" s="275">
        <v>3601200215736</v>
      </c>
      <c r="CM1079" s="273"/>
      <c r="CO1079" s="157"/>
    </row>
    <row r="1080" spans="1:93">
      <c r="A1080" s="452" t="s">
        <v>7785</v>
      </c>
      <c r="B1080" s="83" t="s">
        <v>709</v>
      </c>
      <c r="C1080" s="129" t="s">
        <v>672</v>
      </c>
      <c r="D1080" s="158" t="s">
        <v>7662</v>
      </c>
      <c r="E1080" s="92" t="s">
        <v>7663</v>
      </c>
      <c r="F1080" s="452" t="s">
        <v>7785</v>
      </c>
      <c r="G1080" s="59" t="s">
        <v>1580</v>
      </c>
      <c r="H1080" s="449" t="s">
        <v>7899</v>
      </c>
      <c r="I1080" s="234">
        <v>48535.8</v>
      </c>
      <c r="J1080" s="234">
        <v>0</v>
      </c>
      <c r="K1080" s="234">
        <v>0</v>
      </c>
      <c r="L1080" s="234">
        <v>0</v>
      </c>
      <c r="M1080" s="85">
        <v>0</v>
      </c>
      <c r="N1080" s="85">
        <v>0</v>
      </c>
      <c r="O1080" s="234">
        <v>0</v>
      </c>
      <c r="P1080" s="234">
        <v>1278.8399999999999</v>
      </c>
      <c r="Q1080" s="234">
        <v>0</v>
      </c>
      <c r="R1080" s="234">
        <v>16177</v>
      </c>
      <c r="S1080" s="234">
        <v>31079.960000000003</v>
      </c>
      <c r="T1080" s="227" t="s">
        <v>1581</v>
      </c>
      <c r="U1080" s="496">
        <v>371</v>
      </c>
      <c r="V1080" s="129" t="s">
        <v>672</v>
      </c>
      <c r="W1080" s="158" t="s">
        <v>7662</v>
      </c>
      <c r="X1080" s="92" t="s">
        <v>7663</v>
      </c>
      <c r="Y1080" s="262" t="s">
        <v>7785</v>
      </c>
      <c r="Z1080" s="228" t="s">
        <v>1581</v>
      </c>
      <c r="AA1080" s="243">
        <v>17455.84</v>
      </c>
      <c r="AB1080" s="244">
        <v>14410</v>
      </c>
      <c r="AC1080" s="81"/>
      <c r="AD1080" s="243">
        <v>863</v>
      </c>
      <c r="AE1080" s="243">
        <v>424</v>
      </c>
      <c r="AF1080" s="81">
        <v>380</v>
      </c>
      <c r="AG1080" s="81"/>
      <c r="AH1080" s="81">
        <v>100</v>
      </c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245"/>
      <c r="AW1080" s="81"/>
      <c r="AX1080" s="81">
        <v>0</v>
      </c>
      <c r="AY1080" s="81"/>
      <c r="AZ1080" s="81">
        <v>1278.8399999999999</v>
      </c>
      <c r="BA1080" s="85">
        <v>0</v>
      </c>
      <c r="BB1080" s="81">
        <v>48535.8</v>
      </c>
      <c r="BC1080" s="81">
        <v>31079.960000000003</v>
      </c>
      <c r="BD1080" s="252"/>
      <c r="BE1080" s="170">
        <v>372</v>
      </c>
      <c r="BF1080" s="158" t="s">
        <v>8296</v>
      </c>
      <c r="BG1080" s="158" t="s">
        <v>7662</v>
      </c>
      <c r="BH1080" s="92" t="s">
        <v>7663</v>
      </c>
      <c r="BI1080" s="81">
        <v>14410</v>
      </c>
      <c r="BJ1080" s="85">
        <v>14410</v>
      </c>
      <c r="BK1080" s="81">
        <v>0</v>
      </c>
      <c r="BL1080" s="158"/>
      <c r="BM1080" s="86"/>
      <c r="BN1080" s="247"/>
      <c r="BO1080" s="247"/>
      <c r="BP1080" s="59"/>
      <c r="BQ1080" s="373" t="s">
        <v>1119</v>
      </c>
      <c r="BR1080" s="380">
        <v>10</v>
      </c>
      <c r="BS1080" s="381" t="s">
        <v>51</v>
      </c>
      <c r="BT1080" s="382" t="s">
        <v>797</v>
      </c>
      <c r="BU1080" s="383" t="s">
        <v>752</v>
      </c>
      <c r="BV1080" s="383" t="s">
        <v>1581</v>
      </c>
      <c r="BW1080" s="383">
        <v>60190</v>
      </c>
      <c r="BX1080" s="385" t="s">
        <v>8082</v>
      </c>
      <c r="BY1080" s="62"/>
      <c r="BZ1080" s="495">
        <v>679</v>
      </c>
      <c r="CA1080" s="320" t="b">
        <f>EXACT(A1080,CH1080)</f>
        <v>1</v>
      </c>
      <c r="CB1080" s="318" t="b">
        <f>EXACT(D1080,CF1080)</f>
        <v>1</v>
      </c>
      <c r="CC1080" s="318" t="b">
        <f>EXACT(E1080,CG1080)</f>
        <v>1</v>
      </c>
      <c r="CD1080" s="502">
        <f>+S1079-BC1079</f>
        <v>0</v>
      </c>
      <c r="CE1080" s="51" t="s">
        <v>672</v>
      </c>
      <c r="CF1080" s="17" t="s">
        <v>7662</v>
      </c>
      <c r="CG1080" s="103" t="s">
        <v>7663</v>
      </c>
      <c r="CH1080" s="275" t="s">
        <v>7785</v>
      </c>
      <c r="CL1080" s="51"/>
      <c r="CM1080" s="273"/>
      <c r="CO1080" s="157"/>
    </row>
    <row r="1081" spans="1:93">
      <c r="A1081" s="452" t="s">
        <v>5058</v>
      </c>
      <c r="B1081" s="83" t="s">
        <v>709</v>
      </c>
      <c r="C1081" s="129" t="s">
        <v>686</v>
      </c>
      <c r="D1081" s="158" t="s">
        <v>313</v>
      </c>
      <c r="E1081" s="92" t="s">
        <v>1999</v>
      </c>
      <c r="F1081" s="452" t="s">
        <v>5058</v>
      </c>
      <c r="G1081" s="59" t="s">
        <v>1580</v>
      </c>
      <c r="H1081" s="449" t="s">
        <v>966</v>
      </c>
      <c r="I1081" s="234">
        <v>9547.2000000000007</v>
      </c>
      <c r="J1081" s="234">
        <v>0</v>
      </c>
      <c r="K1081" s="234">
        <v>87.67</v>
      </c>
      <c r="L1081" s="234">
        <v>0</v>
      </c>
      <c r="M1081" s="85">
        <v>2175</v>
      </c>
      <c r="N1081" s="85">
        <v>3672</v>
      </c>
      <c r="O1081" s="234">
        <v>0</v>
      </c>
      <c r="P1081" s="234">
        <v>0</v>
      </c>
      <c r="Q1081" s="234">
        <v>0</v>
      </c>
      <c r="R1081" s="234">
        <v>863</v>
      </c>
      <c r="S1081" s="234">
        <v>14618.87</v>
      </c>
      <c r="T1081" s="227" t="s">
        <v>1581</v>
      </c>
      <c r="U1081" s="496">
        <v>716</v>
      </c>
      <c r="V1081" s="129" t="s">
        <v>686</v>
      </c>
      <c r="W1081" s="158" t="s">
        <v>313</v>
      </c>
      <c r="X1081" s="92" t="s">
        <v>1999</v>
      </c>
      <c r="Y1081" s="262">
        <v>3601200241362</v>
      </c>
      <c r="Z1081" s="228" t="s">
        <v>1581</v>
      </c>
      <c r="AA1081" s="243">
        <v>863</v>
      </c>
      <c r="AB1081" s="244">
        <v>0</v>
      </c>
      <c r="AC1081" s="81"/>
      <c r="AD1081" s="243">
        <v>863</v>
      </c>
      <c r="AE1081" s="243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245"/>
      <c r="AW1081" s="81"/>
      <c r="AX1081" s="81">
        <v>0</v>
      </c>
      <c r="AY1081" s="244"/>
      <c r="AZ1081" s="244">
        <v>0</v>
      </c>
      <c r="BA1081" s="176">
        <v>0</v>
      </c>
      <c r="BB1081" s="244">
        <v>15481.87</v>
      </c>
      <c r="BC1081" s="244">
        <v>14618.87</v>
      </c>
      <c r="BD1081" s="252"/>
      <c r="BE1081" s="170">
        <v>717</v>
      </c>
      <c r="BF1081" s="1" t="s">
        <v>2247</v>
      </c>
      <c r="BG1081" s="158" t="s">
        <v>313</v>
      </c>
      <c r="BH1081" s="92" t="s">
        <v>1999</v>
      </c>
      <c r="BI1081" s="244">
        <v>0</v>
      </c>
      <c r="BJ1081" s="159">
        <v>0</v>
      </c>
      <c r="BK1081" s="159">
        <v>0</v>
      </c>
      <c r="BL1081" s="158"/>
      <c r="BM1081" s="86"/>
      <c r="BN1081" s="247"/>
      <c r="BO1081" s="247"/>
      <c r="BP1081" s="59"/>
      <c r="BQ1081" s="370" t="s">
        <v>2000</v>
      </c>
      <c r="BR1081" s="387" t="s">
        <v>689</v>
      </c>
      <c r="BS1081" s="381" t="s">
        <v>51</v>
      </c>
      <c r="BT1081" s="388" t="s">
        <v>809</v>
      </c>
      <c r="BU1081" s="388" t="s">
        <v>752</v>
      </c>
      <c r="BV1081" s="388" t="s">
        <v>1581</v>
      </c>
      <c r="BW1081" s="389" t="s">
        <v>776</v>
      </c>
      <c r="BX1081" s="389"/>
      <c r="BY1081" s="88"/>
      <c r="BZ1081" s="475">
        <v>946</v>
      </c>
      <c r="CA1081" s="320" t="b">
        <f>EXACT(A1081,CH1081)</f>
        <v>1</v>
      </c>
      <c r="CB1081" s="318" t="b">
        <f>EXACT(D1081,CF1081)</f>
        <v>1</v>
      </c>
      <c r="CC1081" s="318" t="b">
        <f>EXACT(E1081,CG1081)</f>
        <v>1</v>
      </c>
      <c r="CD1081" s="502">
        <f>+S1080-BC1080</f>
        <v>0</v>
      </c>
      <c r="CE1081" s="17" t="s">
        <v>686</v>
      </c>
      <c r="CF1081" s="17" t="s">
        <v>313</v>
      </c>
      <c r="CG1081" s="103" t="s">
        <v>1999</v>
      </c>
      <c r="CH1081" s="275">
        <v>3601200241362</v>
      </c>
      <c r="CM1081" s="273"/>
    </row>
    <row r="1082" spans="1:93">
      <c r="A1082" s="452" t="s">
        <v>6131</v>
      </c>
      <c r="B1082" s="83" t="s">
        <v>709</v>
      </c>
      <c r="C1082" s="237" t="s">
        <v>686</v>
      </c>
      <c r="D1082" s="86" t="s">
        <v>6130</v>
      </c>
      <c r="E1082" s="92" t="s">
        <v>3902</v>
      </c>
      <c r="F1082" s="452" t="s">
        <v>6131</v>
      </c>
      <c r="G1082" s="59" t="s">
        <v>1580</v>
      </c>
      <c r="H1082" s="283" t="s">
        <v>6300</v>
      </c>
      <c r="I1082" s="244">
        <v>47665.8</v>
      </c>
      <c r="J1082" s="310">
        <v>0</v>
      </c>
      <c r="K1082" s="81">
        <v>0</v>
      </c>
      <c r="L1082" s="81">
        <v>0</v>
      </c>
      <c r="M1082" s="85">
        <v>0</v>
      </c>
      <c r="N1082" s="81">
        <v>0</v>
      </c>
      <c r="O1082" s="81">
        <v>0</v>
      </c>
      <c r="P1082" s="85">
        <v>1128.83</v>
      </c>
      <c r="Q1082" s="81">
        <v>0</v>
      </c>
      <c r="R1082" s="85">
        <v>23140.19</v>
      </c>
      <c r="S1082" s="81">
        <v>23396.780000000006</v>
      </c>
      <c r="T1082" s="227" t="s">
        <v>1581</v>
      </c>
      <c r="U1082" s="496">
        <v>602</v>
      </c>
      <c r="V1082" s="237" t="s">
        <v>686</v>
      </c>
      <c r="W1082" s="86" t="s">
        <v>6130</v>
      </c>
      <c r="X1082" s="92" t="s">
        <v>3902</v>
      </c>
      <c r="Y1082" s="261">
        <v>3601200242288</v>
      </c>
      <c r="Z1082" s="228" t="s">
        <v>1581</v>
      </c>
      <c r="AA1082" s="243">
        <v>24269.019999999997</v>
      </c>
      <c r="AB1082" s="81">
        <v>21853.19</v>
      </c>
      <c r="AC1082" s="81"/>
      <c r="AD1082" s="81">
        <v>863</v>
      </c>
      <c r="AE1082" s="81">
        <v>424</v>
      </c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245"/>
      <c r="AW1082" s="81"/>
      <c r="AX1082" s="81">
        <v>0</v>
      </c>
      <c r="AY1082" s="81"/>
      <c r="AZ1082" s="81">
        <v>1128.83</v>
      </c>
      <c r="BA1082" s="85">
        <v>0</v>
      </c>
      <c r="BB1082" s="81">
        <v>47665.8</v>
      </c>
      <c r="BC1082" s="81">
        <v>23396.780000000006</v>
      </c>
      <c r="BD1082" s="260"/>
      <c r="BE1082" s="170">
        <v>603</v>
      </c>
      <c r="BF1082" s="81" t="s">
        <v>6409</v>
      </c>
      <c r="BG1082" s="86" t="s">
        <v>6130</v>
      </c>
      <c r="BH1082" s="86" t="s">
        <v>3902</v>
      </c>
      <c r="BI1082" s="81">
        <v>21853.19</v>
      </c>
      <c r="BJ1082" s="85">
        <v>21853.19</v>
      </c>
      <c r="BK1082" s="81">
        <v>0</v>
      </c>
      <c r="BL1082" s="86"/>
      <c r="BM1082" s="86"/>
      <c r="BN1082" s="247"/>
      <c r="BO1082" s="247"/>
      <c r="BP1082" s="48"/>
      <c r="BQ1082" s="368">
        <v>190</v>
      </c>
      <c r="BR1082" s="380" t="s">
        <v>689</v>
      </c>
      <c r="BS1082" s="381" t="s">
        <v>709</v>
      </c>
      <c r="BT1082" s="382" t="s">
        <v>809</v>
      </c>
      <c r="BU1082" s="383" t="s">
        <v>752</v>
      </c>
      <c r="BV1082" s="384" t="s">
        <v>1581</v>
      </c>
      <c r="BW1082" s="384">
        <v>60190</v>
      </c>
      <c r="BX1082" s="385" t="s">
        <v>6626</v>
      </c>
      <c r="BZ1082" s="475">
        <v>372</v>
      </c>
      <c r="CA1082" s="320" t="b">
        <f>EXACT(A1082,CH1082)</f>
        <v>1</v>
      </c>
      <c r="CB1082" s="318" t="b">
        <f>EXACT(D1082,CF1082)</f>
        <v>1</v>
      </c>
      <c r="CC1082" s="318" t="b">
        <f>EXACT(E1082,CG1082)</f>
        <v>1</v>
      </c>
      <c r="CD1082" s="502">
        <f>+S1081-BC1081</f>
        <v>0</v>
      </c>
      <c r="CE1082" s="17" t="s">
        <v>686</v>
      </c>
      <c r="CF1082" s="17" t="s">
        <v>6130</v>
      </c>
      <c r="CG1082" s="103" t="s">
        <v>3902</v>
      </c>
      <c r="CH1082" s="275">
        <v>3601200242288</v>
      </c>
      <c r="CJ1082" s="51"/>
      <c r="CL1082" s="51"/>
      <c r="CM1082" s="273"/>
      <c r="CO1082" s="158"/>
    </row>
    <row r="1083" spans="1:93">
      <c r="A1083" s="452" t="s">
        <v>4555</v>
      </c>
      <c r="B1083" s="83" t="s">
        <v>709</v>
      </c>
      <c r="C1083" s="129" t="s">
        <v>672</v>
      </c>
      <c r="D1083" s="158" t="s">
        <v>604</v>
      </c>
      <c r="E1083" s="92" t="s">
        <v>3902</v>
      </c>
      <c r="F1083" s="452" t="s">
        <v>4555</v>
      </c>
      <c r="G1083" s="59" t="s">
        <v>1580</v>
      </c>
      <c r="H1083" s="449" t="s">
        <v>4010</v>
      </c>
      <c r="I1083" s="234">
        <v>33885.949999999997</v>
      </c>
      <c r="J1083" s="234">
        <v>0</v>
      </c>
      <c r="K1083" s="234">
        <v>0</v>
      </c>
      <c r="L1083" s="234">
        <v>0</v>
      </c>
      <c r="M1083" s="85">
        <v>0</v>
      </c>
      <c r="N1083" s="85">
        <v>0</v>
      </c>
      <c r="O1083" s="234">
        <v>0</v>
      </c>
      <c r="P1083" s="234">
        <v>234.96</v>
      </c>
      <c r="Q1083" s="234">
        <v>0</v>
      </c>
      <c r="R1083" s="234">
        <v>22287</v>
      </c>
      <c r="S1083" s="234">
        <v>11363.989999999998</v>
      </c>
      <c r="T1083" s="227" t="s">
        <v>1581</v>
      </c>
      <c r="U1083" s="496">
        <v>1112</v>
      </c>
      <c r="V1083" s="129" t="s">
        <v>672</v>
      </c>
      <c r="W1083" s="158" t="s">
        <v>604</v>
      </c>
      <c r="X1083" s="92" t="s">
        <v>3902</v>
      </c>
      <c r="Y1083" s="261">
        <v>3601200242300</v>
      </c>
      <c r="Z1083" s="228" t="s">
        <v>1581</v>
      </c>
      <c r="AA1083" s="243">
        <v>22521.96</v>
      </c>
      <c r="AB1083" s="81">
        <v>21000</v>
      </c>
      <c r="AC1083" s="81"/>
      <c r="AD1083" s="81">
        <v>863</v>
      </c>
      <c r="AE1083" s="81">
        <v>424</v>
      </c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245"/>
      <c r="AW1083" s="81"/>
      <c r="AX1083" s="81">
        <v>0</v>
      </c>
      <c r="AY1083" s="81"/>
      <c r="AZ1083" s="81">
        <v>234.96</v>
      </c>
      <c r="BA1083" s="85">
        <v>0</v>
      </c>
      <c r="BB1083" s="81">
        <v>33885.949999999997</v>
      </c>
      <c r="BC1083" s="81">
        <v>11363.989999999998</v>
      </c>
      <c r="BD1083" s="252"/>
      <c r="BE1083" s="170">
        <v>1113</v>
      </c>
      <c r="BF1083" s="81" t="s">
        <v>4104</v>
      </c>
      <c r="BG1083" s="158" t="s">
        <v>604</v>
      </c>
      <c r="BH1083" s="92" t="s">
        <v>3902</v>
      </c>
      <c r="BI1083" s="81">
        <v>25350</v>
      </c>
      <c r="BJ1083" s="85">
        <v>21000</v>
      </c>
      <c r="BK1083" s="81">
        <v>4350</v>
      </c>
      <c r="BL1083" s="86"/>
      <c r="BM1083" s="86"/>
      <c r="BN1083" s="247"/>
      <c r="BO1083" s="247"/>
      <c r="BP1083" s="59"/>
      <c r="BQ1083" s="370">
        <v>190</v>
      </c>
      <c r="BR1083" s="387" t="s">
        <v>2176</v>
      </c>
      <c r="BS1083" s="381" t="s">
        <v>709</v>
      </c>
      <c r="BT1083" s="388" t="s">
        <v>4180</v>
      </c>
      <c r="BU1083" s="388" t="s">
        <v>247</v>
      </c>
      <c r="BV1083" s="388" t="s">
        <v>128</v>
      </c>
      <c r="BW1083" s="389">
        <v>60190</v>
      </c>
      <c r="BX1083" s="389" t="s">
        <v>4181</v>
      </c>
      <c r="BZ1083" s="475">
        <v>716</v>
      </c>
      <c r="CA1083" s="320" t="b">
        <f>EXACT(A1083,CH1083)</f>
        <v>1</v>
      </c>
      <c r="CB1083" s="318" t="b">
        <f>EXACT(D1083,CF1083)</f>
        <v>1</v>
      </c>
      <c r="CC1083" s="318" t="b">
        <f>EXACT(E1083,CG1083)</f>
        <v>1</v>
      </c>
      <c r="CD1083" s="502">
        <f>+S1082-BC1082</f>
        <v>0</v>
      </c>
      <c r="CE1083" s="17" t="s">
        <v>672</v>
      </c>
      <c r="CF1083" s="17" t="s">
        <v>604</v>
      </c>
      <c r="CG1083" s="103" t="s">
        <v>3902</v>
      </c>
      <c r="CH1083" s="275">
        <v>3601200242300</v>
      </c>
      <c r="CI1083" s="51"/>
      <c r="CM1083" s="273"/>
      <c r="CO1083" s="157"/>
    </row>
    <row r="1084" spans="1:93">
      <c r="A1084" s="452" t="s">
        <v>4423</v>
      </c>
      <c r="B1084" s="83" t="s">
        <v>709</v>
      </c>
      <c r="C1084" s="129" t="s">
        <v>686</v>
      </c>
      <c r="D1084" s="158" t="s">
        <v>616</v>
      </c>
      <c r="E1084" s="92" t="s">
        <v>1149</v>
      </c>
      <c r="F1084" s="452" t="s">
        <v>4423</v>
      </c>
      <c r="G1084" s="59" t="s">
        <v>1580</v>
      </c>
      <c r="H1084" s="449" t="s">
        <v>3103</v>
      </c>
      <c r="I1084" s="234">
        <v>44031</v>
      </c>
      <c r="J1084" s="234">
        <v>0</v>
      </c>
      <c r="K1084" s="234">
        <v>45.3</v>
      </c>
      <c r="L1084" s="234">
        <v>0</v>
      </c>
      <c r="M1084" s="85">
        <v>1324</v>
      </c>
      <c r="N1084" s="85">
        <v>0</v>
      </c>
      <c r="O1084" s="234">
        <v>0</v>
      </c>
      <c r="P1084" s="234">
        <v>507.9</v>
      </c>
      <c r="Q1084" s="234">
        <v>0</v>
      </c>
      <c r="R1084" s="234">
        <v>29518</v>
      </c>
      <c r="S1084" s="234">
        <v>12222</v>
      </c>
      <c r="T1084" s="227" t="s">
        <v>1581</v>
      </c>
      <c r="U1084" s="496">
        <v>1263</v>
      </c>
      <c r="V1084" s="129" t="s">
        <v>686</v>
      </c>
      <c r="W1084" s="158" t="s">
        <v>616</v>
      </c>
      <c r="X1084" s="92" t="s">
        <v>1149</v>
      </c>
      <c r="Y1084" s="261">
        <v>3601200243055</v>
      </c>
      <c r="Z1084" s="228" t="s">
        <v>1581</v>
      </c>
      <c r="AA1084" s="233">
        <v>33178.300000000003</v>
      </c>
      <c r="AB1084" s="141">
        <v>28655</v>
      </c>
      <c r="AC1084" s="234"/>
      <c r="AD1084" s="235">
        <v>863</v>
      </c>
      <c r="AE1084" s="235"/>
      <c r="AF1084" s="141"/>
      <c r="AG1084" s="141"/>
      <c r="AH1084" s="141"/>
      <c r="AI1084" s="141"/>
      <c r="AJ1084" s="141"/>
      <c r="AK1084" s="141"/>
      <c r="AL1084" s="141"/>
      <c r="AM1084" s="85"/>
      <c r="AN1084" s="85"/>
      <c r="AO1084" s="85"/>
      <c r="AP1084" s="85"/>
      <c r="AQ1084" s="159"/>
      <c r="AR1084" s="159"/>
      <c r="AS1084" s="85"/>
      <c r="AT1084" s="85"/>
      <c r="AU1084" s="85"/>
      <c r="AV1084" s="236"/>
      <c r="AW1084" s="85"/>
      <c r="AX1084" s="85">
        <v>3152.4</v>
      </c>
      <c r="AY1084" s="159"/>
      <c r="AZ1084" s="159">
        <v>507.9</v>
      </c>
      <c r="BA1084" s="176">
        <v>0</v>
      </c>
      <c r="BB1084" s="159">
        <v>45400.3</v>
      </c>
      <c r="BC1084" s="159">
        <v>12222</v>
      </c>
      <c r="BD1084" s="252"/>
      <c r="BE1084" s="170">
        <v>1265</v>
      </c>
      <c r="BF1084" s="1" t="s">
        <v>3156</v>
      </c>
      <c r="BG1084" s="158" t="s">
        <v>616</v>
      </c>
      <c r="BH1084" s="92" t="s">
        <v>1149</v>
      </c>
      <c r="BI1084" s="159">
        <v>28655</v>
      </c>
      <c r="BJ1084" s="159">
        <v>28655</v>
      </c>
      <c r="BK1084" s="159">
        <v>0</v>
      </c>
      <c r="BL1084" s="158"/>
      <c r="BM1084" s="1" t="s">
        <v>690</v>
      </c>
      <c r="BN1084" s="248"/>
      <c r="BO1084" s="248"/>
      <c r="BP1084" s="59"/>
      <c r="BQ1084" s="370">
        <v>22</v>
      </c>
      <c r="BR1084" s="387" t="s">
        <v>712</v>
      </c>
      <c r="BS1084" s="381" t="s">
        <v>51</v>
      </c>
      <c r="BT1084" s="388" t="s">
        <v>1558</v>
      </c>
      <c r="BU1084" s="388" t="s">
        <v>719</v>
      </c>
      <c r="BV1084" s="388" t="s">
        <v>1581</v>
      </c>
      <c r="BW1084" s="389">
        <v>60140</v>
      </c>
      <c r="BX1084" s="389" t="s">
        <v>3179</v>
      </c>
      <c r="BY1084" s="23"/>
      <c r="BZ1084" s="495">
        <v>603</v>
      </c>
      <c r="CA1084" s="320" t="b">
        <f>EXACT(A1084,CH1084)</f>
        <v>1</v>
      </c>
      <c r="CB1084" s="318" t="b">
        <f>EXACT(D1084,CF1084)</f>
        <v>1</v>
      </c>
      <c r="CC1084" s="318" t="b">
        <f>EXACT(E1084,CG1084)</f>
        <v>1</v>
      </c>
      <c r="CD1084" s="502">
        <f>+S1083-BC1083</f>
        <v>0</v>
      </c>
      <c r="CE1084" s="17" t="s">
        <v>686</v>
      </c>
      <c r="CF1084" s="17" t="s">
        <v>616</v>
      </c>
      <c r="CG1084" s="103" t="s">
        <v>1149</v>
      </c>
      <c r="CH1084" s="275">
        <v>3601200243055</v>
      </c>
      <c r="CI1084" s="51"/>
      <c r="CM1084" s="273"/>
      <c r="CO1084" s="157"/>
    </row>
    <row r="1085" spans="1:93">
      <c r="A1085" s="452" t="s">
        <v>6132</v>
      </c>
      <c r="B1085" s="83" t="s">
        <v>709</v>
      </c>
      <c r="C1085" s="237" t="s">
        <v>686</v>
      </c>
      <c r="D1085" s="86" t="s">
        <v>6003</v>
      </c>
      <c r="E1085" s="92" t="s">
        <v>791</v>
      </c>
      <c r="F1085" s="452" t="s">
        <v>6132</v>
      </c>
      <c r="G1085" s="59" t="s">
        <v>1580</v>
      </c>
      <c r="H1085" s="283" t="s">
        <v>6301</v>
      </c>
      <c r="I1085" s="244">
        <v>41293.199999999997</v>
      </c>
      <c r="J1085" s="310">
        <v>0</v>
      </c>
      <c r="K1085" s="81">
        <v>0</v>
      </c>
      <c r="L1085" s="81">
        <v>0</v>
      </c>
      <c r="M1085" s="85">
        <v>0</v>
      </c>
      <c r="N1085" s="81">
        <v>0</v>
      </c>
      <c r="O1085" s="81">
        <v>0</v>
      </c>
      <c r="P1085" s="85">
        <v>579.41</v>
      </c>
      <c r="Q1085" s="81">
        <v>0</v>
      </c>
      <c r="R1085" s="85">
        <v>28328.89</v>
      </c>
      <c r="S1085" s="81">
        <v>12384.899999999998</v>
      </c>
      <c r="T1085" s="227" t="s">
        <v>1581</v>
      </c>
      <c r="U1085" s="496">
        <v>1244</v>
      </c>
      <c r="V1085" s="237" t="s">
        <v>686</v>
      </c>
      <c r="W1085" s="86" t="s">
        <v>6003</v>
      </c>
      <c r="X1085" s="92" t="s">
        <v>791</v>
      </c>
      <c r="Y1085" s="261">
        <v>3601200251996</v>
      </c>
      <c r="Z1085" s="228" t="s">
        <v>1581</v>
      </c>
      <c r="AA1085" s="243">
        <v>28908.3</v>
      </c>
      <c r="AB1085" s="81">
        <v>26520</v>
      </c>
      <c r="AC1085" s="81"/>
      <c r="AD1085" s="81">
        <v>863</v>
      </c>
      <c r="AE1085" s="81">
        <v>424</v>
      </c>
      <c r="AF1085" s="81">
        <v>321.89</v>
      </c>
      <c r="AG1085" s="81"/>
      <c r="AH1085" s="81">
        <v>200</v>
      </c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245"/>
      <c r="AW1085" s="81"/>
      <c r="AX1085" s="81">
        <v>0</v>
      </c>
      <c r="AY1085" s="81"/>
      <c r="AZ1085" s="81">
        <v>579.41</v>
      </c>
      <c r="BA1085" s="85">
        <v>0</v>
      </c>
      <c r="BB1085" s="81">
        <v>41293.199999999997</v>
      </c>
      <c r="BC1085" s="81">
        <v>12384.899999999998</v>
      </c>
      <c r="BD1085" s="260"/>
      <c r="BE1085" s="170">
        <v>1246</v>
      </c>
      <c r="BF1085" s="81" t="s">
        <v>6410</v>
      </c>
      <c r="BG1085" s="86" t="s">
        <v>6003</v>
      </c>
      <c r="BH1085" s="86" t="s">
        <v>791</v>
      </c>
      <c r="BI1085" s="81">
        <v>26520</v>
      </c>
      <c r="BJ1085" s="85">
        <v>26520</v>
      </c>
      <c r="BK1085" s="81">
        <v>0</v>
      </c>
      <c r="BL1085" s="86"/>
      <c r="BM1085" s="86"/>
      <c r="BN1085" s="247"/>
      <c r="BO1085" s="247"/>
      <c r="BP1085" s="48"/>
      <c r="BQ1085" s="368">
        <v>42</v>
      </c>
      <c r="BR1085" s="380" t="s">
        <v>725</v>
      </c>
      <c r="BS1085" s="381" t="s">
        <v>709</v>
      </c>
      <c r="BT1085" s="382" t="s">
        <v>793</v>
      </c>
      <c r="BU1085" s="383" t="s">
        <v>752</v>
      </c>
      <c r="BV1085" s="384" t="s">
        <v>1581</v>
      </c>
      <c r="BW1085" s="384">
        <v>60190</v>
      </c>
      <c r="BX1085" s="385" t="s">
        <v>6522</v>
      </c>
      <c r="BZ1085" s="495">
        <v>1111</v>
      </c>
      <c r="CA1085" s="320" t="b">
        <f>EXACT(A1085,CH1085)</f>
        <v>1</v>
      </c>
      <c r="CB1085" s="318" t="b">
        <f>EXACT(D1085,CF1085)</f>
        <v>1</v>
      </c>
      <c r="CC1085" s="318" t="b">
        <f>EXACT(E1085,CG1085)</f>
        <v>1</v>
      </c>
      <c r="CD1085" s="502">
        <f>+S1084-BC1084</f>
        <v>0</v>
      </c>
      <c r="CE1085" s="51" t="s">
        <v>686</v>
      </c>
      <c r="CF1085" s="51" t="s">
        <v>6003</v>
      </c>
      <c r="CG1085" s="51" t="s">
        <v>791</v>
      </c>
      <c r="CH1085" s="312">
        <v>3601200251996</v>
      </c>
      <c r="CM1085" s="273"/>
      <c r="CO1085" s="157"/>
    </row>
    <row r="1086" spans="1:93">
      <c r="A1086" s="452" t="s">
        <v>4576</v>
      </c>
      <c r="B1086" s="83" t="s">
        <v>709</v>
      </c>
      <c r="C1086" s="129" t="s">
        <v>672</v>
      </c>
      <c r="D1086" s="158" t="s">
        <v>211</v>
      </c>
      <c r="E1086" s="92" t="s">
        <v>212</v>
      </c>
      <c r="F1086" s="452" t="s">
        <v>4576</v>
      </c>
      <c r="G1086" s="59" t="s">
        <v>1580</v>
      </c>
      <c r="H1086" s="449" t="s">
        <v>1042</v>
      </c>
      <c r="I1086" s="234">
        <v>8938.7999999999993</v>
      </c>
      <c r="J1086" s="234">
        <v>0</v>
      </c>
      <c r="K1086" s="234">
        <v>47.63</v>
      </c>
      <c r="L1086" s="234">
        <v>0</v>
      </c>
      <c r="M1086" s="85">
        <v>2038</v>
      </c>
      <c r="N1086" s="85">
        <v>3438</v>
      </c>
      <c r="O1086" s="234">
        <v>0</v>
      </c>
      <c r="P1086" s="234">
        <v>0</v>
      </c>
      <c r="Q1086" s="234">
        <v>0</v>
      </c>
      <c r="R1086" s="234">
        <v>11187</v>
      </c>
      <c r="S1086" s="234">
        <v>3275.4299999999985</v>
      </c>
      <c r="T1086" s="227" t="s">
        <v>1581</v>
      </c>
      <c r="U1086" s="496">
        <v>1074</v>
      </c>
      <c r="V1086" s="129" t="s">
        <v>672</v>
      </c>
      <c r="W1086" s="158" t="s">
        <v>211</v>
      </c>
      <c r="X1086" s="92" t="s">
        <v>212</v>
      </c>
      <c r="Y1086" s="262">
        <v>3601200252038</v>
      </c>
      <c r="Z1086" s="228" t="s">
        <v>1581</v>
      </c>
      <c r="AA1086" s="243">
        <v>11187</v>
      </c>
      <c r="AB1086" s="244">
        <v>9900</v>
      </c>
      <c r="AC1086" s="81"/>
      <c r="AD1086" s="243">
        <v>863</v>
      </c>
      <c r="AE1086" s="243">
        <v>424</v>
      </c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245"/>
      <c r="AW1086" s="81"/>
      <c r="AX1086" s="81">
        <v>0</v>
      </c>
      <c r="AY1086" s="244"/>
      <c r="AZ1086" s="244">
        <v>0</v>
      </c>
      <c r="BA1086" s="176">
        <v>0</v>
      </c>
      <c r="BB1086" s="244">
        <v>14462.429999999998</v>
      </c>
      <c r="BC1086" s="244">
        <v>3275.4299999999985</v>
      </c>
      <c r="BD1086" s="252"/>
      <c r="BE1086" s="170">
        <v>1075</v>
      </c>
      <c r="BF1086" s="1" t="s">
        <v>2329</v>
      </c>
      <c r="BG1086" s="158" t="s">
        <v>211</v>
      </c>
      <c r="BH1086" s="92" t="s">
        <v>212</v>
      </c>
      <c r="BI1086" s="244">
        <v>9900</v>
      </c>
      <c r="BJ1086" s="159">
        <v>9900</v>
      </c>
      <c r="BK1086" s="159">
        <v>0</v>
      </c>
      <c r="BL1086" s="158"/>
      <c r="BM1086" s="86"/>
      <c r="BN1086" s="247"/>
      <c r="BO1086" s="247"/>
      <c r="BP1086" s="48"/>
      <c r="BQ1086" s="370" t="s">
        <v>816</v>
      </c>
      <c r="BR1086" s="387" t="s">
        <v>725</v>
      </c>
      <c r="BS1086" s="398" t="s">
        <v>51</v>
      </c>
      <c r="BT1086" s="388" t="s">
        <v>793</v>
      </c>
      <c r="BU1086" s="388" t="s">
        <v>752</v>
      </c>
      <c r="BV1086" s="388" t="s">
        <v>1581</v>
      </c>
      <c r="BW1086" s="389">
        <v>60190</v>
      </c>
      <c r="BX1086" s="385" t="s">
        <v>198</v>
      </c>
      <c r="BY1086" s="1"/>
      <c r="BZ1086" s="495">
        <v>1263</v>
      </c>
      <c r="CA1086" s="320" t="b">
        <f>EXACT(A1086,CH1086)</f>
        <v>1</v>
      </c>
      <c r="CB1086" s="318" t="b">
        <f>EXACT(D1086,CF1086)</f>
        <v>1</v>
      </c>
      <c r="CC1086" s="318" t="b">
        <f>EXACT(E1086,CG1086)</f>
        <v>1</v>
      </c>
      <c r="CD1086" s="502">
        <f>+S1085-BC1085</f>
        <v>0</v>
      </c>
      <c r="CE1086" s="17" t="s">
        <v>672</v>
      </c>
      <c r="CF1086" s="157" t="s">
        <v>211</v>
      </c>
      <c r="CG1086" s="99" t="s">
        <v>212</v>
      </c>
      <c r="CH1086" s="311">
        <v>3601200252038</v>
      </c>
      <c r="CM1086" s="273"/>
      <c r="CO1086" s="158"/>
    </row>
    <row r="1087" spans="1:93">
      <c r="A1087" s="452" t="s">
        <v>4394</v>
      </c>
      <c r="B1087" s="83" t="s">
        <v>709</v>
      </c>
      <c r="C1087" s="129" t="s">
        <v>672</v>
      </c>
      <c r="D1087" s="158" t="s">
        <v>790</v>
      </c>
      <c r="E1087" s="92" t="s">
        <v>791</v>
      </c>
      <c r="F1087" s="452" t="s">
        <v>4394</v>
      </c>
      <c r="G1087" s="59" t="s">
        <v>1580</v>
      </c>
      <c r="H1087" s="449" t="s">
        <v>841</v>
      </c>
      <c r="I1087" s="234">
        <v>10756.8</v>
      </c>
      <c r="J1087" s="234">
        <v>0</v>
      </c>
      <c r="K1087" s="234">
        <v>75.150000000000006</v>
      </c>
      <c r="L1087" s="234">
        <v>0</v>
      </c>
      <c r="M1087" s="85">
        <v>2452</v>
      </c>
      <c r="N1087" s="85">
        <v>3984</v>
      </c>
      <c r="O1087" s="234">
        <v>0</v>
      </c>
      <c r="P1087" s="234">
        <v>0</v>
      </c>
      <c r="Q1087" s="234">
        <v>0</v>
      </c>
      <c r="R1087" s="234">
        <v>14877</v>
      </c>
      <c r="S1087" s="234">
        <v>2390.9499999999971</v>
      </c>
      <c r="T1087" s="227" t="s">
        <v>1581</v>
      </c>
      <c r="U1087" s="496">
        <v>130</v>
      </c>
      <c r="V1087" s="129" t="s">
        <v>672</v>
      </c>
      <c r="W1087" s="158" t="s">
        <v>790</v>
      </c>
      <c r="X1087" s="92" t="s">
        <v>791</v>
      </c>
      <c r="Y1087" s="262">
        <v>3601200252062</v>
      </c>
      <c r="Z1087" s="228" t="s">
        <v>1581</v>
      </c>
      <c r="AA1087" s="243">
        <v>14877</v>
      </c>
      <c r="AB1087" s="244">
        <v>13590</v>
      </c>
      <c r="AC1087" s="81"/>
      <c r="AD1087" s="243">
        <v>863</v>
      </c>
      <c r="AE1087" s="243">
        <v>424</v>
      </c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244"/>
      <c r="AR1087" s="244"/>
      <c r="AS1087" s="81"/>
      <c r="AT1087" s="81"/>
      <c r="AU1087" s="81"/>
      <c r="AV1087" s="245"/>
      <c r="AW1087" s="81"/>
      <c r="AX1087" s="81">
        <v>0</v>
      </c>
      <c r="AY1087" s="244"/>
      <c r="AZ1087" s="244">
        <v>0</v>
      </c>
      <c r="BA1087" s="176">
        <v>0</v>
      </c>
      <c r="BB1087" s="244">
        <v>17267.949999999997</v>
      </c>
      <c r="BC1087" s="244">
        <v>2390.9499999999971</v>
      </c>
      <c r="BD1087" s="252"/>
      <c r="BE1087" s="170">
        <v>130</v>
      </c>
      <c r="BF1087" s="1" t="s">
        <v>1698</v>
      </c>
      <c r="BG1087" s="158" t="s">
        <v>790</v>
      </c>
      <c r="BH1087" s="92" t="s">
        <v>791</v>
      </c>
      <c r="BI1087" s="244">
        <v>13590</v>
      </c>
      <c r="BJ1087" s="159">
        <v>13590</v>
      </c>
      <c r="BK1087" s="159">
        <v>0</v>
      </c>
      <c r="BL1087" s="158"/>
      <c r="BM1087" s="86"/>
      <c r="BN1087" s="247"/>
      <c r="BO1087" s="247"/>
      <c r="BP1087" s="59"/>
      <c r="BQ1087" s="370">
        <v>42</v>
      </c>
      <c r="BR1087" s="387" t="s">
        <v>725</v>
      </c>
      <c r="BS1087" s="381" t="s">
        <v>51</v>
      </c>
      <c r="BT1087" s="388" t="s">
        <v>793</v>
      </c>
      <c r="BU1087" s="388" t="s">
        <v>752</v>
      </c>
      <c r="BV1087" s="388" t="s">
        <v>1581</v>
      </c>
      <c r="BW1087" s="389" t="s">
        <v>776</v>
      </c>
      <c r="BX1087" s="389" t="s">
        <v>721</v>
      </c>
      <c r="BY1087" s="61"/>
      <c r="BZ1087" s="475">
        <v>1244</v>
      </c>
      <c r="CA1087" s="320" t="b">
        <f>EXACT(A1087,CH1087)</f>
        <v>1</v>
      </c>
      <c r="CB1087" s="318" t="b">
        <f>EXACT(D1087,CF1087)</f>
        <v>1</v>
      </c>
      <c r="CC1087" s="318" t="b">
        <f>EXACT(E1087,CG1087)</f>
        <v>1</v>
      </c>
      <c r="CD1087" s="502">
        <f>+S1087-BC1087</f>
        <v>0</v>
      </c>
      <c r="CE1087" s="17" t="s">
        <v>672</v>
      </c>
      <c r="CF1087" s="17" t="s">
        <v>790</v>
      </c>
      <c r="CG1087" s="103" t="s">
        <v>791</v>
      </c>
      <c r="CH1087" s="275">
        <v>3601200252062</v>
      </c>
    </row>
    <row r="1088" spans="1:93">
      <c r="A1088" s="452" t="s">
        <v>7871</v>
      </c>
      <c r="B1088" s="83" t="s">
        <v>709</v>
      </c>
      <c r="C1088" s="129" t="s">
        <v>672</v>
      </c>
      <c r="D1088" s="158" t="s">
        <v>421</v>
      </c>
      <c r="E1088" s="92" t="s">
        <v>7711</v>
      </c>
      <c r="F1088" s="452" t="s">
        <v>7871</v>
      </c>
      <c r="G1088" s="59" t="s">
        <v>1580</v>
      </c>
      <c r="H1088" s="449" t="s">
        <v>7938</v>
      </c>
      <c r="I1088" s="234">
        <v>49771.8</v>
      </c>
      <c r="J1088" s="234">
        <v>0</v>
      </c>
      <c r="K1088" s="234">
        <v>20.25</v>
      </c>
      <c r="L1088" s="234">
        <v>0</v>
      </c>
      <c r="M1088" s="85">
        <v>0</v>
      </c>
      <c r="N1088" s="85">
        <v>0</v>
      </c>
      <c r="O1088" s="234">
        <v>0</v>
      </c>
      <c r="P1088" s="234">
        <v>1518.28</v>
      </c>
      <c r="Q1088" s="234">
        <v>0</v>
      </c>
      <c r="R1088" s="234">
        <v>25457</v>
      </c>
      <c r="S1088" s="234">
        <v>22816.770000000004</v>
      </c>
      <c r="T1088" s="227" t="s">
        <v>1581</v>
      </c>
      <c r="U1088" s="496">
        <v>815</v>
      </c>
      <c r="V1088" s="129" t="s">
        <v>672</v>
      </c>
      <c r="W1088" s="158" t="s">
        <v>421</v>
      </c>
      <c r="X1088" s="92" t="s">
        <v>7711</v>
      </c>
      <c r="Y1088" s="262">
        <v>3601200252291</v>
      </c>
      <c r="Z1088" s="228" t="s">
        <v>1581</v>
      </c>
      <c r="AA1088" s="141">
        <v>26975.279999999999</v>
      </c>
      <c r="AB1088" s="141">
        <v>24170</v>
      </c>
      <c r="AC1088" s="1"/>
      <c r="AD1088" s="235">
        <v>863</v>
      </c>
      <c r="AE1088" s="235">
        <v>424</v>
      </c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236"/>
      <c r="AW1088" s="85"/>
      <c r="AX1088" s="1">
        <v>0</v>
      </c>
      <c r="AY1088" s="1"/>
      <c r="AZ1088" s="141">
        <v>1518.28</v>
      </c>
      <c r="BA1088" s="176">
        <v>0</v>
      </c>
      <c r="BB1088" s="141">
        <v>49792.05</v>
      </c>
      <c r="BC1088" s="141">
        <v>22816.770000000004</v>
      </c>
      <c r="BD1088" s="252"/>
      <c r="BE1088" s="170">
        <v>816</v>
      </c>
      <c r="BF1088" s="1" t="s">
        <v>8144</v>
      </c>
      <c r="BG1088" s="158" t="s">
        <v>421</v>
      </c>
      <c r="BH1088" s="92" t="s">
        <v>7711</v>
      </c>
      <c r="BI1088" s="141">
        <v>24170</v>
      </c>
      <c r="BJ1088" s="141">
        <v>24170</v>
      </c>
      <c r="BK1088" s="159">
        <v>0</v>
      </c>
      <c r="BL1088" s="158"/>
      <c r="BM1088" s="1"/>
      <c r="BN1088" s="1"/>
      <c r="BO1088" s="1"/>
      <c r="BP1088" s="48"/>
      <c r="BQ1088" s="368">
        <v>166</v>
      </c>
      <c r="BR1088" s="380">
        <v>1</v>
      </c>
      <c r="BS1088" s="415" t="s">
        <v>51</v>
      </c>
      <c r="BT1088" s="383" t="s">
        <v>797</v>
      </c>
      <c r="BU1088" s="383" t="s">
        <v>752</v>
      </c>
      <c r="BV1088" s="384" t="s">
        <v>1581</v>
      </c>
      <c r="BW1088" s="384">
        <v>60190</v>
      </c>
      <c r="BX1088" s="380" t="s">
        <v>8099</v>
      </c>
      <c r="BY1088" s="23"/>
      <c r="BZ1088" s="495">
        <v>1073</v>
      </c>
      <c r="CA1088" s="320" t="b">
        <f>EXACT(A1088,CH1088)</f>
        <v>1</v>
      </c>
      <c r="CB1088" s="318" t="b">
        <f>EXACT(D1088,CF1088)</f>
        <v>1</v>
      </c>
      <c r="CC1088" s="318" t="b">
        <f>EXACT(E1088,CG1088)</f>
        <v>1</v>
      </c>
      <c r="CD1088" s="502">
        <f>+S1087-BC1087</f>
        <v>0</v>
      </c>
      <c r="CE1088" s="51" t="s">
        <v>672</v>
      </c>
      <c r="CF1088" s="157" t="s">
        <v>421</v>
      </c>
      <c r="CG1088" s="103" t="s">
        <v>7711</v>
      </c>
      <c r="CH1088" s="275">
        <v>3601200252291</v>
      </c>
      <c r="CI1088" s="51"/>
      <c r="CJ1088" s="51"/>
      <c r="CM1088" s="273"/>
      <c r="CO1088" s="157"/>
    </row>
    <row r="1089" spans="1:93">
      <c r="A1089" s="511" t="s">
        <v>9016</v>
      </c>
      <c r="B1089" s="83"/>
      <c r="C1089" s="237" t="s">
        <v>686</v>
      </c>
      <c r="D1089" s="86" t="s">
        <v>9014</v>
      </c>
      <c r="E1089" s="92" t="s">
        <v>9015</v>
      </c>
      <c r="F1089" s="514" t="s">
        <v>9016</v>
      </c>
      <c r="G1089" s="59" t="s">
        <v>1580</v>
      </c>
      <c r="H1089" s="283">
        <v>6071413796</v>
      </c>
      <c r="I1089" s="244">
        <v>28248.98</v>
      </c>
      <c r="J1089" s="310">
        <v>0</v>
      </c>
      <c r="K1089" s="81">
        <v>0</v>
      </c>
      <c r="L1089" s="81">
        <v>0</v>
      </c>
      <c r="M1089" s="85">
        <v>0</v>
      </c>
      <c r="N1089" s="81">
        <v>0</v>
      </c>
      <c r="O1089" s="81">
        <v>0</v>
      </c>
      <c r="P1089" s="85">
        <v>63.58</v>
      </c>
      <c r="Q1089" s="81">
        <v>0</v>
      </c>
      <c r="R1089" s="85">
        <v>18863</v>
      </c>
      <c r="S1089" s="81">
        <v>9322.3999999999978</v>
      </c>
      <c r="T1089" s="227" t="s">
        <v>1581</v>
      </c>
      <c r="U1089" s="496">
        <v>1380</v>
      </c>
      <c r="V1089" s="516" t="s">
        <v>686</v>
      </c>
      <c r="W1089" s="86" t="s">
        <v>9014</v>
      </c>
      <c r="X1089" s="86" t="s">
        <v>9015</v>
      </c>
      <c r="Y1089" s="261" t="s">
        <v>9016</v>
      </c>
      <c r="Z1089" s="228" t="s">
        <v>1581</v>
      </c>
      <c r="AA1089" s="243">
        <v>18926.580000000002</v>
      </c>
      <c r="AB1089" s="81">
        <v>18000</v>
      </c>
      <c r="AC1089" s="81"/>
      <c r="AD1089" s="81">
        <v>863</v>
      </c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245"/>
      <c r="AW1089" s="81"/>
      <c r="AX1089" s="81">
        <v>0</v>
      </c>
      <c r="AY1089" s="81"/>
      <c r="AZ1089" s="81">
        <v>63.58</v>
      </c>
      <c r="BA1089" s="85">
        <v>0</v>
      </c>
      <c r="BB1089" s="81">
        <v>28248.98</v>
      </c>
      <c r="BC1089" s="81">
        <v>9322.3999999999978</v>
      </c>
      <c r="BD1089" s="260"/>
      <c r="BE1089" s="170">
        <v>1383</v>
      </c>
      <c r="BF1089" s="81" t="s">
        <v>9131</v>
      </c>
      <c r="BG1089" s="1" t="s">
        <v>9014</v>
      </c>
      <c r="BH1089" s="86" t="s">
        <v>9015</v>
      </c>
      <c r="BI1089" s="81">
        <v>35818.300000000003</v>
      </c>
      <c r="BJ1089" s="85">
        <v>18000</v>
      </c>
      <c r="BK1089" s="81">
        <v>17818.300000000003</v>
      </c>
      <c r="BL1089" s="86"/>
      <c r="BM1089" s="86"/>
      <c r="BN1089" s="247"/>
      <c r="BO1089" s="247"/>
      <c r="BP1089" s="48"/>
      <c r="BQ1089" s="435" t="s">
        <v>9202</v>
      </c>
      <c r="BR1089" s="382" t="s">
        <v>712</v>
      </c>
      <c r="BS1089" s="395"/>
      <c r="BT1089" s="382" t="s">
        <v>797</v>
      </c>
      <c r="BU1089" s="382" t="s">
        <v>752</v>
      </c>
      <c r="BV1089" s="386" t="s">
        <v>1581</v>
      </c>
      <c r="BW1089" s="386" t="s">
        <v>776</v>
      </c>
      <c r="BX1089" s="382" t="s">
        <v>9201</v>
      </c>
      <c r="BZ1089" s="475">
        <v>130</v>
      </c>
      <c r="CA1089" s="320" t="b">
        <f>EXACT(A1089,CH1089)</f>
        <v>1</v>
      </c>
      <c r="CB1089" s="318" t="b">
        <f>EXACT(D1089,CF1089)</f>
        <v>1</v>
      </c>
      <c r="CC1089" s="318" t="b">
        <f>EXACT(E1089,CG1089)</f>
        <v>1</v>
      </c>
      <c r="CD1089" s="502">
        <f>+S1088-BC1088</f>
        <v>0</v>
      </c>
      <c r="CE1089" s="17" t="s">
        <v>686</v>
      </c>
      <c r="CF1089" s="157" t="s">
        <v>9014</v>
      </c>
      <c r="CG1089" s="103" t="s">
        <v>9015</v>
      </c>
      <c r="CH1089" s="275" t="s">
        <v>9016</v>
      </c>
      <c r="CM1089" s="273"/>
      <c r="CO1089" s="157"/>
    </row>
    <row r="1090" spans="1:93">
      <c r="A1090" s="452" t="s">
        <v>7792</v>
      </c>
      <c r="B1090" s="83" t="s">
        <v>709</v>
      </c>
      <c r="C1090" s="129" t="s">
        <v>686</v>
      </c>
      <c r="D1090" s="158" t="s">
        <v>7672</v>
      </c>
      <c r="E1090" s="92" t="s">
        <v>3794</v>
      </c>
      <c r="F1090" s="452" t="s">
        <v>7792</v>
      </c>
      <c r="G1090" s="59" t="s">
        <v>1580</v>
      </c>
      <c r="H1090" s="449" t="s">
        <v>7906</v>
      </c>
      <c r="I1090" s="234">
        <v>38277.629999999997</v>
      </c>
      <c r="J1090" s="234">
        <v>0</v>
      </c>
      <c r="K1090" s="234">
        <v>0</v>
      </c>
      <c r="L1090" s="234">
        <v>0</v>
      </c>
      <c r="M1090" s="85">
        <v>0</v>
      </c>
      <c r="N1090" s="85">
        <v>0</v>
      </c>
      <c r="O1090" s="234">
        <v>0</v>
      </c>
      <c r="P1090" s="234">
        <v>468.66</v>
      </c>
      <c r="Q1090" s="234">
        <v>0</v>
      </c>
      <c r="R1090" s="234">
        <v>15121.44</v>
      </c>
      <c r="S1090" s="234">
        <v>22687.53</v>
      </c>
      <c r="T1090" s="227" t="s">
        <v>1581</v>
      </c>
      <c r="U1090" s="496">
        <v>434</v>
      </c>
      <c r="V1090" s="129" t="s">
        <v>686</v>
      </c>
      <c r="W1090" s="158" t="s">
        <v>7672</v>
      </c>
      <c r="X1090" s="92" t="s">
        <v>3794</v>
      </c>
      <c r="Y1090" s="262" t="s">
        <v>7792</v>
      </c>
      <c r="Z1090" s="228" t="s">
        <v>1581</v>
      </c>
      <c r="AA1090" s="141">
        <v>15590.1</v>
      </c>
      <c r="AB1090" s="141">
        <v>12601.44</v>
      </c>
      <c r="AC1090" s="1"/>
      <c r="AD1090" s="235">
        <v>863</v>
      </c>
      <c r="AE1090" s="235">
        <v>424</v>
      </c>
      <c r="AF1090" s="1">
        <v>1133</v>
      </c>
      <c r="AG1090" s="1"/>
      <c r="AH1090" s="1"/>
      <c r="AI1090" s="1">
        <v>100</v>
      </c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81"/>
      <c r="AU1090" s="1"/>
      <c r="AV1090" s="245"/>
      <c r="AW1090" s="1"/>
      <c r="AX1090" s="1">
        <v>0</v>
      </c>
      <c r="AY1090" s="1"/>
      <c r="AZ1090" s="141">
        <v>468.66</v>
      </c>
      <c r="BA1090" s="176">
        <v>0</v>
      </c>
      <c r="BB1090" s="141">
        <v>38277.629999999997</v>
      </c>
      <c r="BC1090" s="141">
        <v>22687.53</v>
      </c>
      <c r="BD1090" s="252"/>
      <c r="BE1090" s="170">
        <v>435</v>
      </c>
      <c r="BF1090" s="1" t="s">
        <v>8303</v>
      </c>
      <c r="BG1090" s="158" t="s">
        <v>7672</v>
      </c>
      <c r="BH1090" s="92" t="s">
        <v>3794</v>
      </c>
      <c r="BI1090" s="141">
        <v>12601.44</v>
      </c>
      <c r="BJ1090" s="141">
        <v>12601.44</v>
      </c>
      <c r="BK1090" s="159">
        <v>0</v>
      </c>
      <c r="BL1090" s="158"/>
      <c r="BM1090" s="1"/>
      <c r="BN1090" s="1"/>
      <c r="BO1090" s="1"/>
      <c r="BP1090" s="48"/>
      <c r="BQ1090" s="368">
        <v>35</v>
      </c>
      <c r="BR1090" s="380">
        <v>6</v>
      </c>
      <c r="BS1090" s="381" t="s">
        <v>709</v>
      </c>
      <c r="BT1090" s="382" t="s">
        <v>741</v>
      </c>
      <c r="BU1090" s="383" t="s">
        <v>679</v>
      </c>
      <c r="BV1090" s="383" t="s">
        <v>1581</v>
      </c>
      <c r="BW1090" s="383">
        <v>60160</v>
      </c>
      <c r="BX1090" s="385" t="s">
        <v>8007</v>
      </c>
      <c r="BZ1090" s="495">
        <v>815</v>
      </c>
      <c r="CA1090" s="320" t="b">
        <f>EXACT(A1090,CH1090)</f>
        <v>1</v>
      </c>
      <c r="CB1090" s="318" t="b">
        <f>EXACT(D1090,CF1090)</f>
        <v>1</v>
      </c>
      <c r="CC1090" s="318" t="b">
        <f>EXACT(E1090,CG1090)</f>
        <v>1</v>
      </c>
      <c r="CD1090" s="502">
        <f>+S1089-BC1089</f>
        <v>0</v>
      </c>
      <c r="CE1090" s="17" t="s">
        <v>686</v>
      </c>
      <c r="CF1090" s="17" t="s">
        <v>7672</v>
      </c>
      <c r="CG1090" s="103" t="s">
        <v>3794</v>
      </c>
      <c r="CH1090" s="275" t="s">
        <v>7792</v>
      </c>
      <c r="CM1090" s="273"/>
    </row>
    <row r="1091" spans="1:93">
      <c r="A1091" s="452" t="s">
        <v>4848</v>
      </c>
      <c r="B1091" s="83" t="s">
        <v>709</v>
      </c>
      <c r="C1091" s="158" t="s">
        <v>686</v>
      </c>
      <c r="D1091" s="158" t="s">
        <v>3826</v>
      </c>
      <c r="E1091" s="92" t="s">
        <v>3827</v>
      </c>
      <c r="F1091" s="452" t="s">
        <v>4848</v>
      </c>
      <c r="G1091" s="59" t="s">
        <v>1580</v>
      </c>
      <c r="H1091" s="449" t="s">
        <v>3951</v>
      </c>
      <c r="I1091" s="234">
        <v>26803.67</v>
      </c>
      <c r="J1091" s="234">
        <v>0</v>
      </c>
      <c r="K1091" s="234">
        <v>0</v>
      </c>
      <c r="L1091" s="234">
        <v>0</v>
      </c>
      <c r="M1091" s="85">
        <v>0</v>
      </c>
      <c r="N1091" s="85">
        <v>0</v>
      </c>
      <c r="O1091" s="234">
        <v>0</v>
      </c>
      <c r="P1091" s="234">
        <v>48.51</v>
      </c>
      <c r="Q1091" s="234">
        <v>0</v>
      </c>
      <c r="R1091" s="234">
        <v>15287</v>
      </c>
      <c r="S1091" s="234">
        <v>8766.0999999999985</v>
      </c>
      <c r="T1091" s="227" t="s">
        <v>1581</v>
      </c>
      <c r="U1091" s="496">
        <v>351</v>
      </c>
      <c r="V1091" s="158" t="s">
        <v>686</v>
      </c>
      <c r="W1091" s="158" t="s">
        <v>3826</v>
      </c>
      <c r="X1091" s="92" t="s">
        <v>3827</v>
      </c>
      <c r="Y1091" s="262">
        <v>3601200299816</v>
      </c>
      <c r="Z1091" s="228" t="s">
        <v>1581</v>
      </c>
      <c r="AA1091" s="233">
        <v>18037.57</v>
      </c>
      <c r="AB1091" s="141">
        <v>14000</v>
      </c>
      <c r="AC1091" s="234"/>
      <c r="AD1091" s="235">
        <v>863</v>
      </c>
      <c r="AE1091" s="235">
        <v>424</v>
      </c>
      <c r="AF1091" s="141"/>
      <c r="AG1091" s="141"/>
      <c r="AH1091" s="141"/>
      <c r="AI1091" s="141"/>
      <c r="AJ1091" s="141"/>
      <c r="AK1091" s="141"/>
      <c r="AL1091" s="141"/>
      <c r="AM1091" s="85"/>
      <c r="AN1091" s="85"/>
      <c r="AO1091" s="85"/>
      <c r="AP1091" s="85"/>
      <c r="AQ1091" s="159"/>
      <c r="AR1091" s="159"/>
      <c r="AS1091" s="85"/>
      <c r="AT1091" s="85"/>
      <c r="AU1091" s="85"/>
      <c r="AV1091" s="236"/>
      <c r="AW1091" s="85"/>
      <c r="AX1091" s="85">
        <v>2702.06</v>
      </c>
      <c r="AY1091" s="159"/>
      <c r="AZ1091" s="159">
        <v>48.51</v>
      </c>
      <c r="BA1091" s="176">
        <v>0</v>
      </c>
      <c r="BB1091" s="159">
        <v>26803.67</v>
      </c>
      <c r="BC1091" s="159">
        <v>8766.0999999999985</v>
      </c>
      <c r="BD1091" s="252"/>
      <c r="BE1091" s="170">
        <v>352</v>
      </c>
      <c r="BF1091" s="1" t="s">
        <v>4046</v>
      </c>
      <c r="BG1091" s="158" t="s">
        <v>3826</v>
      </c>
      <c r="BH1091" s="92" t="s">
        <v>3827</v>
      </c>
      <c r="BI1091" s="159">
        <v>16800</v>
      </c>
      <c r="BJ1091" s="159">
        <v>14000</v>
      </c>
      <c r="BK1091" s="159">
        <v>2800</v>
      </c>
      <c r="BL1091" s="158"/>
      <c r="BM1091" s="1"/>
      <c r="BN1091" s="248"/>
      <c r="BO1091" s="248"/>
      <c r="BP1091" s="48"/>
      <c r="BQ1091" s="368">
        <v>134</v>
      </c>
      <c r="BR1091" s="380">
        <v>6</v>
      </c>
      <c r="BS1091" s="381" t="s">
        <v>709</v>
      </c>
      <c r="BT1091" s="382" t="s">
        <v>4236</v>
      </c>
      <c r="BU1091" s="383" t="s">
        <v>247</v>
      </c>
      <c r="BV1091" s="384" t="s">
        <v>128</v>
      </c>
      <c r="BW1091" s="384">
        <v>60190</v>
      </c>
      <c r="BX1091" s="385" t="s">
        <v>4237</v>
      </c>
      <c r="BY1091" s="51"/>
      <c r="BZ1091" s="495">
        <v>1381</v>
      </c>
      <c r="CA1091" s="320" t="b">
        <f>EXACT(A1091,CH1091)</f>
        <v>1</v>
      </c>
      <c r="CB1091" s="318" t="b">
        <f>EXACT(D1091,CF1091)</f>
        <v>1</v>
      </c>
      <c r="CC1091" s="318" t="b">
        <f>EXACT(E1091,CG1091)</f>
        <v>1</v>
      </c>
      <c r="CD1091" s="502">
        <f>+S1090-BC1090</f>
        <v>0</v>
      </c>
      <c r="CE1091" s="17" t="s">
        <v>686</v>
      </c>
      <c r="CF1091" s="157" t="s">
        <v>3826</v>
      </c>
      <c r="CG1091" s="103" t="s">
        <v>3827</v>
      </c>
      <c r="CH1091" s="275">
        <v>3601200299816</v>
      </c>
      <c r="CI1091" s="51"/>
      <c r="CM1091" s="273"/>
      <c r="CO1091" s="157"/>
    </row>
    <row r="1092" spans="1:93">
      <c r="A1092" s="452" t="s">
        <v>4713</v>
      </c>
      <c r="B1092" s="83" t="s">
        <v>709</v>
      </c>
      <c r="C1092" s="158" t="s">
        <v>672</v>
      </c>
      <c r="D1092" s="158" t="s">
        <v>1229</v>
      </c>
      <c r="E1092" s="92" t="s">
        <v>3031</v>
      </c>
      <c r="F1092" s="452" t="s">
        <v>4713</v>
      </c>
      <c r="G1092" s="59" t="s">
        <v>1580</v>
      </c>
      <c r="H1092" s="449" t="s">
        <v>3089</v>
      </c>
      <c r="I1092" s="234">
        <v>46678.8</v>
      </c>
      <c r="J1092" s="234">
        <v>0</v>
      </c>
      <c r="K1092" s="234">
        <v>106.58</v>
      </c>
      <c r="L1092" s="234">
        <v>0</v>
      </c>
      <c r="M1092" s="85">
        <v>1289</v>
      </c>
      <c r="N1092" s="85">
        <v>0</v>
      </c>
      <c r="O1092" s="234">
        <v>0</v>
      </c>
      <c r="P1092" s="234">
        <v>1349.1</v>
      </c>
      <c r="Q1092" s="234">
        <v>0</v>
      </c>
      <c r="R1092" s="234">
        <v>25374.22</v>
      </c>
      <c r="S1092" s="234">
        <v>21351.060000000005</v>
      </c>
      <c r="T1092" s="227" t="s">
        <v>1581</v>
      </c>
      <c r="U1092" s="496">
        <v>902</v>
      </c>
      <c r="V1092" s="158" t="s">
        <v>672</v>
      </c>
      <c r="W1092" s="158" t="s">
        <v>1229</v>
      </c>
      <c r="X1092" s="92" t="s">
        <v>3031</v>
      </c>
      <c r="Y1092" s="262">
        <v>3601200302540</v>
      </c>
      <c r="Z1092" s="228" t="s">
        <v>1581</v>
      </c>
      <c r="AA1092" s="243">
        <v>26723.32</v>
      </c>
      <c r="AB1092" s="81">
        <v>24087.22</v>
      </c>
      <c r="AC1092" s="81"/>
      <c r="AD1092" s="81">
        <v>863</v>
      </c>
      <c r="AE1092" s="81">
        <v>424</v>
      </c>
      <c r="AF1092" s="81">
        <v>0</v>
      </c>
      <c r="AG1092" s="81"/>
      <c r="AH1092" s="81">
        <v>0</v>
      </c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245"/>
      <c r="AW1092" s="81"/>
      <c r="AX1092" s="81">
        <v>0</v>
      </c>
      <c r="AY1092" s="81"/>
      <c r="AZ1092" s="81">
        <v>1349.1</v>
      </c>
      <c r="BA1092" s="85">
        <v>0</v>
      </c>
      <c r="BB1092" s="81">
        <v>48074.380000000005</v>
      </c>
      <c r="BC1092" s="81">
        <v>21351.060000000005</v>
      </c>
      <c r="BD1092" s="252"/>
      <c r="BE1092" s="170">
        <v>903</v>
      </c>
      <c r="BF1092" s="81" t="s">
        <v>3142</v>
      </c>
      <c r="BG1092" s="158" t="s">
        <v>1229</v>
      </c>
      <c r="BH1092" s="92" t="s">
        <v>3031</v>
      </c>
      <c r="BI1092" s="81">
        <v>24087.22</v>
      </c>
      <c r="BJ1092" s="85">
        <v>24087.22</v>
      </c>
      <c r="BK1092" s="81">
        <v>0</v>
      </c>
      <c r="BL1092" s="86"/>
      <c r="BM1092" s="86"/>
      <c r="BN1092" s="247"/>
      <c r="BO1092" s="247"/>
      <c r="BP1092" s="59"/>
      <c r="BQ1092" s="370" t="s">
        <v>67</v>
      </c>
      <c r="BR1092" s="387" t="s">
        <v>718</v>
      </c>
      <c r="BS1092" s="398" t="s">
        <v>51</v>
      </c>
      <c r="BT1092" s="388" t="s">
        <v>1647</v>
      </c>
      <c r="BU1092" s="388" t="s">
        <v>752</v>
      </c>
      <c r="BV1092" s="388" t="s">
        <v>1581</v>
      </c>
      <c r="BW1092" s="389">
        <v>60190</v>
      </c>
      <c r="BX1092" s="389" t="s">
        <v>3162</v>
      </c>
      <c r="BZ1092" s="495">
        <v>435</v>
      </c>
      <c r="CA1092" s="320" t="b">
        <f>EXACT(A1092,CH1092)</f>
        <v>1</v>
      </c>
      <c r="CB1092" s="318" t="b">
        <f>EXACT(D1092,CF1092)</f>
        <v>1</v>
      </c>
      <c r="CC1092" s="318" t="b">
        <f>EXACT(E1092,CG1092)</f>
        <v>1</v>
      </c>
      <c r="CD1092" s="502">
        <f>+S1091-BC1091</f>
        <v>0</v>
      </c>
      <c r="CE1092" s="17" t="s">
        <v>672</v>
      </c>
      <c r="CF1092" s="157" t="s">
        <v>1229</v>
      </c>
      <c r="CG1092" s="99" t="s">
        <v>3031</v>
      </c>
      <c r="CH1092" s="311">
        <v>3601200302540</v>
      </c>
      <c r="CM1092" s="273"/>
    </row>
    <row r="1093" spans="1:93">
      <c r="A1093" s="452" t="s">
        <v>7854</v>
      </c>
      <c r="B1093" s="83" t="s">
        <v>709</v>
      </c>
      <c r="C1093" s="129" t="s">
        <v>672</v>
      </c>
      <c r="D1093" s="158" t="s">
        <v>1262</v>
      </c>
      <c r="E1093" s="92" t="s">
        <v>3031</v>
      </c>
      <c r="F1093" s="452" t="s">
        <v>7854</v>
      </c>
      <c r="G1093" s="59" t="s">
        <v>1580</v>
      </c>
      <c r="H1093" s="449" t="s">
        <v>7972</v>
      </c>
      <c r="I1093" s="234">
        <v>31360.12</v>
      </c>
      <c r="J1093" s="234">
        <v>0</v>
      </c>
      <c r="K1093" s="234">
        <v>0</v>
      </c>
      <c r="L1093" s="234">
        <v>0</v>
      </c>
      <c r="M1093" s="85">
        <v>0</v>
      </c>
      <c r="N1093" s="85">
        <v>0</v>
      </c>
      <c r="O1093" s="234">
        <v>0</v>
      </c>
      <c r="P1093" s="234">
        <v>276.33</v>
      </c>
      <c r="Q1093" s="234">
        <v>0</v>
      </c>
      <c r="R1093" s="234">
        <v>19333.830000000002</v>
      </c>
      <c r="S1093" s="234">
        <v>8597.559999999994</v>
      </c>
      <c r="T1093" s="227" t="s">
        <v>1581</v>
      </c>
      <c r="U1093" s="496">
        <v>1163</v>
      </c>
      <c r="V1093" s="129" t="s">
        <v>672</v>
      </c>
      <c r="W1093" s="158" t="s">
        <v>1262</v>
      </c>
      <c r="X1093" s="92" t="s">
        <v>3031</v>
      </c>
      <c r="Y1093" s="261" t="s">
        <v>7854</v>
      </c>
      <c r="Z1093" s="228" t="s">
        <v>1581</v>
      </c>
      <c r="AA1093" s="141">
        <v>22762.560000000005</v>
      </c>
      <c r="AB1093" s="141">
        <v>18046.830000000002</v>
      </c>
      <c r="AC1093" s="1"/>
      <c r="AD1093" s="235">
        <v>863</v>
      </c>
      <c r="AE1093" s="235">
        <v>424</v>
      </c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236"/>
      <c r="AW1093" s="1"/>
      <c r="AX1093" s="1">
        <v>3152.4</v>
      </c>
      <c r="AY1093" s="141"/>
      <c r="AZ1093" s="141">
        <v>276.33</v>
      </c>
      <c r="BA1093" s="176">
        <v>0</v>
      </c>
      <c r="BB1093" s="141">
        <v>31360.12</v>
      </c>
      <c r="BC1093" s="141">
        <v>8597.559999999994</v>
      </c>
      <c r="BD1093" s="252"/>
      <c r="BE1093" s="170">
        <v>1164</v>
      </c>
      <c r="BF1093" s="1" t="s">
        <v>8368</v>
      </c>
      <c r="BG1093" s="158" t="s">
        <v>1262</v>
      </c>
      <c r="BH1093" s="92" t="s">
        <v>3031</v>
      </c>
      <c r="BI1093" s="141">
        <v>18046.830000000002</v>
      </c>
      <c r="BJ1093" s="141">
        <v>18046.830000000002</v>
      </c>
      <c r="BK1093" s="159">
        <v>0</v>
      </c>
      <c r="BL1093" s="158"/>
      <c r="BM1093" s="1"/>
      <c r="BN1093" s="1"/>
      <c r="BO1093" s="1"/>
      <c r="BP1093" s="59"/>
      <c r="BQ1093" s="370">
        <v>3</v>
      </c>
      <c r="BR1093" s="387">
        <v>8</v>
      </c>
      <c r="BS1093" s="381" t="s">
        <v>51</v>
      </c>
      <c r="BT1093" s="388" t="s">
        <v>1647</v>
      </c>
      <c r="BU1093" s="388" t="s">
        <v>752</v>
      </c>
      <c r="BV1093" s="388" t="s">
        <v>1581</v>
      </c>
      <c r="BW1093" s="389">
        <v>60190</v>
      </c>
      <c r="BX1093" s="389" t="s">
        <v>8131</v>
      </c>
      <c r="BY1093" s="76"/>
      <c r="BZ1093" s="475">
        <v>352</v>
      </c>
      <c r="CA1093" s="320" t="b">
        <f>EXACT(A1093,CH1093)</f>
        <v>1</v>
      </c>
      <c r="CB1093" s="318" t="b">
        <f>EXACT(D1093,CF1093)</f>
        <v>1</v>
      </c>
      <c r="CC1093" s="318" t="b">
        <f>EXACT(E1093,CG1093)</f>
        <v>1</v>
      </c>
      <c r="CD1093" s="502">
        <f>+S1092-BC1092</f>
        <v>0</v>
      </c>
      <c r="CE1093" s="17" t="s">
        <v>672</v>
      </c>
      <c r="CF1093" s="17" t="s">
        <v>1262</v>
      </c>
      <c r="CG1093" s="103" t="s">
        <v>3031</v>
      </c>
      <c r="CH1093" s="275" t="s">
        <v>7854</v>
      </c>
    </row>
    <row r="1094" spans="1:93">
      <c r="A1094" s="452" t="s">
        <v>4774</v>
      </c>
      <c r="B1094" s="83" t="s">
        <v>709</v>
      </c>
      <c r="C1094" s="129" t="s">
        <v>686</v>
      </c>
      <c r="D1094" s="158" t="s">
        <v>319</v>
      </c>
      <c r="E1094" s="92" t="s">
        <v>3031</v>
      </c>
      <c r="F1094" s="452" t="s">
        <v>4774</v>
      </c>
      <c r="G1094" s="59" t="s">
        <v>1580</v>
      </c>
      <c r="H1094" s="449" t="s">
        <v>3083</v>
      </c>
      <c r="I1094" s="234">
        <v>36539.199999999997</v>
      </c>
      <c r="J1094" s="234">
        <v>0</v>
      </c>
      <c r="K1094" s="234">
        <v>83.48</v>
      </c>
      <c r="L1094" s="234">
        <v>0</v>
      </c>
      <c r="M1094" s="85">
        <v>1068</v>
      </c>
      <c r="N1094" s="85">
        <v>0</v>
      </c>
      <c r="O1094" s="234">
        <v>0</v>
      </c>
      <c r="P1094" s="234">
        <v>592.86</v>
      </c>
      <c r="Q1094" s="234">
        <v>0</v>
      </c>
      <c r="R1094" s="234">
        <v>27541.4</v>
      </c>
      <c r="S1094" s="234">
        <v>9556.4199999999983</v>
      </c>
      <c r="T1094" s="227" t="s">
        <v>1581</v>
      </c>
      <c r="U1094" s="496">
        <v>788</v>
      </c>
      <c r="V1094" s="129" t="s">
        <v>686</v>
      </c>
      <c r="W1094" s="158" t="s">
        <v>319</v>
      </c>
      <c r="X1094" s="92" t="s">
        <v>3031</v>
      </c>
      <c r="Y1094" s="262">
        <v>3601200302574</v>
      </c>
      <c r="Z1094" s="228" t="s">
        <v>1581</v>
      </c>
      <c r="AA1094" s="141">
        <v>28134.260000000002</v>
      </c>
      <c r="AB1094" s="141">
        <v>23995</v>
      </c>
      <c r="AC1094" s="1"/>
      <c r="AD1094" s="235">
        <v>863</v>
      </c>
      <c r="AE1094" s="235">
        <v>424</v>
      </c>
      <c r="AF1094" s="1">
        <v>2259.4</v>
      </c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534"/>
      <c r="AW1094" s="1"/>
      <c r="AX1094" s="1">
        <v>0</v>
      </c>
      <c r="AY1094" s="1"/>
      <c r="AZ1094" s="141">
        <v>592.86</v>
      </c>
      <c r="BA1094" s="176">
        <v>0</v>
      </c>
      <c r="BB1094" s="141">
        <v>37690.68</v>
      </c>
      <c r="BC1094" s="141">
        <v>9556.4199999999983</v>
      </c>
      <c r="BD1094" s="252"/>
      <c r="BE1094" s="170">
        <v>789</v>
      </c>
      <c r="BF1094" s="1" t="s">
        <v>3135</v>
      </c>
      <c r="BG1094" s="158" t="s">
        <v>319</v>
      </c>
      <c r="BH1094" s="92" t="s">
        <v>3031</v>
      </c>
      <c r="BI1094" s="141">
        <v>23995</v>
      </c>
      <c r="BJ1094" s="141">
        <v>23995</v>
      </c>
      <c r="BK1094" s="159">
        <v>0</v>
      </c>
      <c r="BL1094" s="158"/>
      <c r="BM1094" s="1" t="s">
        <v>690</v>
      </c>
      <c r="BN1094" s="1"/>
      <c r="BO1094" s="1"/>
      <c r="BP1094" s="59"/>
      <c r="BQ1094" s="370" t="s">
        <v>67</v>
      </c>
      <c r="BR1094" s="387" t="s">
        <v>718</v>
      </c>
      <c r="BS1094" s="381" t="s">
        <v>3248</v>
      </c>
      <c r="BT1094" s="388" t="s">
        <v>1647</v>
      </c>
      <c r="BU1094" s="388" t="s">
        <v>752</v>
      </c>
      <c r="BV1094" s="388" t="s">
        <v>1581</v>
      </c>
      <c r="BW1094" s="389">
        <v>60190</v>
      </c>
      <c r="BX1094" s="389" t="s">
        <v>3213</v>
      </c>
      <c r="BY1094" s="62"/>
      <c r="BZ1094" s="475">
        <v>902</v>
      </c>
      <c r="CA1094" s="320" t="b">
        <f>EXACT(A1094,CH1094)</f>
        <v>1</v>
      </c>
      <c r="CB1094" s="318" t="b">
        <f>EXACT(D1094,CF1094)</f>
        <v>1</v>
      </c>
      <c r="CC1094" s="318" t="b">
        <f>EXACT(E1094,CG1094)</f>
        <v>1</v>
      </c>
      <c r="CD1094" s="502">
        <f>+S1093-BC1093</f>
        <v>0</v>
      </c>
      <c r="CE1094" s="17" t="s">
        <v>686</v>
      </c>
      <c r="CF1094" s="157" t="s">
        <v>319</v>
      </c>
      <c r="CG1094" s="99" t="s">
        <v>3031</v>
      </c>
      <c r="CH1094" s="311">
        <v>3601200302574</v>
      </c>
      <c r="CI1094" s="51"/>
      <c r="CL1094" s="51"/>
      <c r="CM1094" s="273"/>
      <c r="CO1094" s="364"/>
    </row>
    <row r="1095" spans="1:93">
      <c r="A1095" s="452" t="s">
        <v>4661</v>
      </c>
      <c r="B1095" s="83" t="s">
        <v>709</v>
      </c>
      <c r="C1095" s="129" t="s">
        <v>686</v>
      </c>
      <c r="D1095" s="158" t="s">
        <v>2549</v>
      </c>
      <c r="E1095" s="92" t="s">
        <v>2550</v>
      </c>
      <c r="F1095" s="452" t="s">
        <v>4661</v>
      </c>
      <c r="G1095" s="59" t="s">
        <v>1580</v>
      </c>
      <c r="H1095" s="449" t="s">
        <v>2582</v>
      </c>
      <c r="I1095" s="234">
        <v>24017.31</v>
      </c>
      <c r="J1095" s="234">
        <v>0</v>
      </c>
      <c r="K1095" s="234">
        <v>21.45</v>
      </c>
      <c r="L1095" s="234">
        <v>0</v>
      </c>
      <c r="M1095" s="85">
        <v>960</v>
      </c>
      <c r="N1095" s="85">
        <v>0</v>
      </c>
      <c r="O1095" s="234">
        <v>0</v>
      </c>
      <c r="P1095" s="234">
        <v>0</v>
      </c>
      <c r="Q1095" s="234">
        <v>0</v>
      </c>
      <c r="R1095" s="234">
        <v>14000</v>
      </c>
      <c r="S1095" s="234">
        <v>7998.760000000002</v>
      </c>
      <c r="T1095" s="227" t="s">
        <v>1581</v>
      </c>
      <c r="U1095" s="496">
        <v>976</v>
      </c>
      <c r="V1095" s="129" t="s">
        <v>686</v>
      </c>
      <c r="W1095" s="158" t="s">
        <v>2549</v>
      </c>
      <c r="X1095" s="92" t="s">
        <v>2550</v>
      </c>
      <c r="Y1095" s="262">
        <v>3601200322630</v>
      </c>
      <c r="Z1095" s="228" t="s">
        <v>1581</v>
      </c>
      <c r="AA1095" s="233">
        <v>17000</v>
      </c>
      <c r="AB1095" s="141">
        <v>14000</v>
      </c>
      <c r="AC1095" s="234"/>
      <c r="AD1095" s="235"/>
      <c r="AE1095" s="235"/>
      <c r="AF1095" s="141"/>
      <c r="AG1095" s="141"/>
      <c r="AH1095" s="141"/>
      <c r="AI1095" s="141"/>
      <c r="AJ1095" s="141"/>
      <c r="AK1095" s="141"/>
      <c r="AL1095" s="141"/>
      <c r="AM1095" s="85"/>
      <c r="AN1095" s="85"/>
      <c r="AO1095" s="85"/>
      <c r="AP1095" s="85"/>
      <c r="AQ1095" s="159"/>
      <c r="AR1095" s="159"/>
      <c r="AS1095" s="85"/>
      <c r="AT1095" s="85"/>
      <c r="AU1095" s="85"/>
      <c r="AV1095" s="236"/>
      <c r="AW1095" s="85"/>
      <c r="AX1095" s="85">
        <v>3000</v>
      </c>
      <c r="AY1095" s="159"/>
      <c r="AZ1095" s="159">
        <v>0</v>
      </c>
      <c r="BA1095" s="176">
        <v>0</v>
      </c>
      <c r="BB1095" s="159">
        <v>24998.760000000002</v>
      </c>
      <c r="BC1095" s="159">
        <v>7998.760000000002</v>
      </c>
      <c r="BD1095" s="252"/>
      <c r="BE1095" s="170">
        <v>977</v>
      </c>
      <c r="BF1095" s="1" t="s">
        <v>2604</v>
      </c>
      <c r="BG1095" s="158" t="s">
        <v>2549</v>
      </c>
      <c r="BH1095" s="92" t="s">
        <v>2550</v>
      </c>
      <c r="BI1095" s="159">
        <v>17700</v>
      </c>
      <c r="BJ1095" s="159">
        <v>14000</v>
      </c>
      <c r="BK1095" s="159">
        <v>3700</v>
      </c>
      <c r="BL1095" s="158"/>
      <c r="BM1095" s="1"/>
      <c r="BN1095" s="248"/>
      <c r="BO1095" s="248"/>
      <c r="BP1095" s="59"/>
      <c r="BQ1095" s="370">
        <v>10</v>
      </c>
      <c r="BR1095" s="387" t="s">
        <v>689</v>
      </c>
      <c r="BS1095" s="381" t="s">
        <v>709</v>
      </c>
      <c r="BT1095" s="388" t="s">
        <v>809</v>
      </c>
      <c r="BU1095" s="388" t="s">
        <v>752</v>
      </c>
      <c r="BV1095" s="388" t="s">
        <v>1581</v>
      </c>
      <c r="BW1095" s="389">
        <v>60190</v>
      </c>
      <c r="BX1095" s="389" t="s">
        <v>2641</v>
      </c>
      <c r="BZ1095" s="475">
        <v>1162</v>
      </c>
      <c r="CA1095" s="320" t="b">
        <f>EXACT(A1095,CH1095)</f>
        <v>1</v>
      </c>
      <c r="CB1095" s="318" t="b">
        <f>EXACT(D1095,CF1095)</f>
        <v>1</v>
      </c>
      <c r="CC1095" s="318" t="b">
        <f>EXACT(E1095,CG1095)</f>
        <v>1</v>
      </c>
      <c r="CD1095" s="502">
        <f>+S1094-BC1094</f>
        <v>0</v>
      </c>
      <c r="CE1095" s="51" t="s">
        <v>686</v>
      </c>
      <c r="CF1095" s="90" t="s">
        <v>2549</v>
      </c>
      <c r="CG1095" s="103" t="s">
        <v>2550</v>
      </c>
      <c r="CH1095" s="275">
        <v>3601200322630</v>
      </c>
      <c r="CM1095" s="273"/>
      <c r="CO1095" s="157"/>
    </row>
    <row r="1096" spans="1:93">
      <c r="A1096" s="451" t="s">
        <v>5197</v>
      </c>
      <c r="B1096" s="83" t="s">
        <v>709</v>
      </c>
      <c r="C1096" s="129" t="s">
        <v>672</v>
      </c>
      <c r="D1096" s="158" t="s">
        <v>5195</v>
      </c>
      <c r="E1096" s="92" t="s">
        <v>5196</v>
      </c>
      <c r="F1096" s="451" t="s">
        <v>5197</v>
      </c>
      <c r="G1096" s="59" t="s">
        <v>1580</v>
      </c>
      <c r="H1096" s="449" t="s">
        <v>5198</v>
      </c>
      <c r="I1096" s="234">
        <v>30403.919999999998</v>
      </c>
      <c r="J1096" s="234">
        <v>0</v>
      </c>
      <c r="K1096" s="234">
        <v>33.979999999999997</v>
      </c>
      <c r="L1096" s="234">
        <v>0</v>
      </c>
      <c r="M1096" s="85">
        <v>0</v>
      </c>
      <c r="N1096" s="85">
        <v>0</v>
      </c>
      <c r="O1096" s="234">
        <v>0</v>
      </c>
      <c r="P1096" s="234">
        <v>167.72</v>
      </c>
      <c r="Q1096" s="234">
        <v>0</v>
      </c>
      <c r="R1096" s="234">
        <v>20363</v>
      </c>
      <c r="S1096" s="234">
        <v>8762.3899999999958</v>
      </c>
      <c r="T1096" s="227" t="s">
        <v>1581</v>
      </c>
      <c r="U1096" s="496">
        <v>143</v>
      </c>
      <c r="V1096" s="129" t="s">
        <v>672</v>
      </c>
      <c r="W1096" s="158" t="s">
        <v>5195</v>
      </c>
      <c r="X1096" s="92" t="s">
        <v>5196</v>
      </c>
      <c r="Y1096" s="262">
        <v>3601200326252</v>
      </c>
      <c r="Z1096" s="228" t="s">
        <v>1581</v>
      </c>
      <c r="AA1096" s="243">
        <v>21675.510000000002</v>
      </c>
      <c r="AB1096" s="141">
        <v>19500</v>
      </c>
      <c r="AC1096" s="234"/>
      <c r="AD1096" s="235">
        <v>863</v>
      </c>
      <c r="AE1096" s="235"/>
      <c r="AF1096" s="141"/>
      <c r="AG1096" s="141"/>
      <c r="AH1096" s="141"/>
      <c r="AI1096" s="141"/>
      <c r="AJ1096" s="141"/>
      <c r="AK1096" s="141"/>
      <c r="AL1096" s="141"/>
      <c r="AM1096" s="81"/>
      <c r="AN1096" s="81"/>
      <c r="AO1096" s="81"/>
      <c r="AP1096" s="81"/>
      <c r="AQ1096" s="244"/>
      <c r="AR1096" s="244"/>
      <c r="AS1096" s="81"/>
      <c r="AT1096" s="81"/>
      <c r="AU1096" s="81"/>
      <c r="AV1096" s="245"/>
      <c r="AW1096" s="81"/>
      <c r="AX1096" s="81">
        <v>1144.79</v>
      </c>
      <c r="AY1096" s="244"/>
      <c r="AZ1096" s="244">
        <v>167.72</v>
      </c>
      <c r="BA1096" s="176">
        <v>0</v>
      </c>
      <c r="BB1096" s="244">
        <v>30437.899999999998</v>
      </c>
      <c r="BC1096" s="244">
        <v>8762.3899999999958</v>
      </c>
      <c r="BD1096" s="252"/>
      <c r="BE1096" s="170">
        <v>143</v>
      </c>
      <c r="BF1096" s="1" t="s">
        <v>5553</v>
      </c>
      <c r="BG1096" s="158" t="s">
        <v>5195</v>
      </c>
      <c r="BH1096" s="92" t="s">
        <v>5196</v>
      </c>
      <c r="BI1096" s="244">
        <v>23000</v>
      </c>
      <c r="BJ1096" s="159">
        <v>19500</v>
      </c>
      <c r="BK1096" s="159">
        <v>3500</v>
      </c>
      <c r="BL1096" s="158"/>
      <c r="BM1096" s="86"/>
      <c r="BN1096" s="247"/>
      <c r="BO1096" s="247"/>
      <c r="BP1096" s="59"/>
      <c r="BQ1096" s="369">
        <v>18</v>
      </c>
      <c r="BR1096" s="380" t="s">
        <v>676</v>
      </c>
      <c r="BS1096" s="381" t="s">
        <v>51</v>
      </c>
      <c r="BT1096" s="383" t="s">
        <v>752</v>
      </c>
      <c r="BU1096" s="383" t="s">
        <v>752</v>
      </c>
      <c r="BV1096" s="383" t="s">
        <v>1581</v>
      </c>
      <c r="BW1096" s="383">
        <v>60190</v>
      </c>
      <c r="BX1096" s="385" t="s">
        <v>5677</v>
      </c>
      <c r="BY1096" s="62"/>
      <c r="BZ1096" s="475">
        <v>788</v>
      </c>
      <c r="CA1096" s="320" t="b">
        <f>EXACT(A1096,CH1096)</f>
        <v>1</v>
      </c>
      <c r="CB1096" s="318" t="b">
        <f>EXACT(D1096,CF1096)</f>
        <v>1</v>
      </c>
      <c r="CC1096" s="318" t="b">
        <f>EXACT(E1096,CG1096)</f>
        <v>1</v>
      </c>
      <c r="CD1096" s="502">
        <f>+S1096-BC1096</f>
        <v>0</v>
      </c>
      <c r="CE1096" s="51" t="s">
        <v>672</v>
      </c>
      <c r="CF1096" s="52" t="s">
        <v>5195</v>
      </c>
      <c r="CG1096" s="99" t="s">
        <v>5196</v>
      </c>
      <c r="CH1096" s="311">
        <v>3601200326252</v>
      </c>
      <c r="CJ1096" s="51"/>
      <c r="CM1096" s="273"/>
    </row>
    <row r="1097" spans="1:93">
      <c r="A1097" s="452" t="s">
        <v>4696</v>
      </c>
      <c r="B1097" s="83" t="s">
        <v>709</v>
      </c>
      <c r="C1097" s="129" t="s">
        <v>672</v>
      </c>
      <c r="D1097" s="158" t="s">
        <v>348</v>
      </c>
      <c r="E1097" s="92" t="s">
        <v>349</v>
      </c>
      <c r="F1097" s="452" t="s">
        <v>4696</v>
      </c>
      <c r="G1097" s="59" t="s">
        <v>1580</v>
      </c>
      <c r="H1097" s="449" t="s">
        <v>1002</v>
      </c>
      <c r="I1097" s="234">
        <v>13523.2</v>
      </c>
      <c r="J1097" s="234">
        <v>0</v>
      </c>
      <c r="K1097" s="234">
        <v>209.62</v>
      </c>
      <c r="L1097" s="234">
        <v>0</v>
      </c>
      <c r="M1097" s="85">
        <v>3083</v>
      </c>
      <c r="N1097" s="85">
        <v>422.6</v>
      </c>
      <c r="O1097" s="234">
        <v>0</v>
      </c>
      <c r="P1097" s="234">
        <v>0</v>
      </c>
      <c r="Q1097" s="234">
        <v>0</v>
      </c>
      <c r="R1097" s="234">
        <v>15060</v>
      </c>
      <c r="S1097" s="234">
        <v>1277.739999999998</v>
      </c>
      <c r="T1097" s="227" t="s">
        <v>1581</v>
      </c>
      <c r="U1097" s="496">
        <v>910</v>
      </c>
      <c r="V1097" s="129" t="s">
        <v>672</v>
      </c>
      <c r="W1097" s="158" t="s">
        <v>348</v>
      </c>
      <c r="X1097" s="92" t="s">
        <v>349</v>
      </c>
      <c r="Y1097" s="262">
        <v>3601200327330</v>
      </c>
      <c r="Z1097" s="228" t="s">
        <v>1581</v>
      </c>
      <c r="AA1097" s="243">
        <v>15960.68</v>
      </c>
      <c r="AB1097" s="81">
        <v>15060</v>
      </c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245"/>
      <c r="AW1097" s="81"/>
      <c r="AX1097" s="81">
        <v>900.68</v>
      </c>
      <c r="AY1097" s="81"/>
      <c r="AZ1097" s="81">
        <v>0</v>
      </c>
      <c r="BA1097" s="85">
        <v>0</v>
      </c>
      <c r="BB1097" s="81">
        <v>17238.419999999998</v>
      </c>
      <c r="BC1097" s="81">
        <v>1277.739999999998</v>
      </c>
      <c r="BD1097" s="252"/>
      <c r="BE1097" s="170">
        <v>911</v>
      </c>
      <c r="BF1097" s="81" t="s">
        <v>2284</v>
      </c>
      <c r="BG1097" s="158" t="s">
        <v>348</v>
      </c>
      <c r="BH1097" s="92" t="s">
        <v>349</v>
      </c>
      <c r="BI1097" s="81">
        <v>15060</v>
      </c>
      <c r="BJ1097" s="85">
        <v>15060</v>
      </c>
      <c r="BK1097" s="81">
        <v>0</v>
      </c>
      <c r="BL1097" s="86"/>
      <c r="BM1097" s="86"/>
      <c r="BN1097" s="247"/>
      <c r="BO1097" s="247"/>
      <c r="BP1097" s="48"/>
      <c r="BQ1097" s="368">
        <v>88</v>
      </c>
      <c r="BR1097" s="380" t="s">
        <v>698</v>
      </c>
      <c r="BS1097" s="381" t="s">
        <v>51</v>
      </c>
      <c r="BT1097" s="382" t="s">
        <v>752</v>
      </c>
      <c r="BU1097" s="383" t="s">
        <v>752</v>
      </c>
      <c r="BV1097" s="384" t="s">
        <v>1581</v>
      </c>
      <c r="BW1097" s="384" t="s">
        <v>776</v>
      </c>
      <c r="BX1097" s="385" t="s">
        <v>817</v>
      </c>
      <c r="BZ1097" s="475">
        <v>976</v>
      </c>
      <c r="CA1097" s="320" t="b">
        <f>EXACT(A1097,CH1097)</f>
        <v>1</v>
      </c>
      <c r="CB1097" s="318" t="b">
        <f>EXACT(D1097,CF1097)</f>
        <v>1</v>
      </c>
      <c r="CC1097" s="318" t="b">
        <f>EXACT(E1097,CG1097)</f>
        <v>1</v>
      </c>
      <c r="CD1097" s="502">
        <f>+S1096-BC1096</f>
        <v>0</v>
      </c>
      <c r="CE1097" s="17" t="s">
        <v>672</v>
      </c>
      <c r="CF1097" s="157" t="s">
        <v>348</v>
      </c>
      <c r="CG1097" s="99" t="s">
        <v>349</v>
      </c>
      <c r="CH1097" s="311">
        <v>3601200327330</v>
      </c>
      <c r="CM1097" s="273"/>
      <c r="CO1097" s="157"/>
    </row>
    <row r="1098" spans="1:93">
      <c r="A1098" s="452" t="s">
        <v>5020</v>
      </c>
      <c r="B1098" s="83" t="s">
        <v>709</v>
      </c>
      <c r="C1098" s="129" t="s">
        <v>672</v>
      </c>
      <c r="D1098" s="158" t="s">
        <v>292</v>
      </c>
      <c r="E1098" s="92" t="s">
        <v>293</v>
      </c>
      <c r="F1098" s="452" t="s">
        <v>5020</v>
      </c>
      <c r="G1098" s="59" t="s">
        <v>1580</v>
      </c>
      <c r="H1098" s="449" t="s">
        <v>1850</v>
      </c>
      <c r="I1098" s="234">
        <v>14423.8</v>
      </c>
      <c r="J1098" s="234">
        <v>0</v>
      </c>
      <c r="K1098" s="234">
        <v>220.15</v>
      </c>
      <c r="L1098" s="234">
        <v>0</v>
      </c>
      <c r="M1098" s="85">
        <v>3289</v>
      </c>
      <c r="N1098" s="85">
        <v>703.6</v>
      </c>
      <c r="O1098" s="234">
        <v>0</v>
      </c>
      <c r="P1098" s="234">
        <v>0</v>
      </c>
      <c r="Q1098" s="234">
        <v>0</v>
      </c>
      <c r="R1098" s="234">
        <v>4397</v>
      </c>
      <c r="S1098" s="234">
        <v>14239.549999999996</v>
      </c>
      <c r="T1098" s="227" t="s">
        <v>1581</v>
      </c>
      <c r="U1098" s="496">
        <v>650</v>
      </c>
      <c r="V1098" s="129" t="s">
        <v>672</v>
      </c>
      <c r="W1098" s="158" t="s">
        <v>292</v>
      </c>
      <c r="X1098" s="92" t="s">
        <v>293</v>
      </c>
      <c r="Y1098" s="261">
        <v>3601200333526</v>
      </c>
      <c r="Z1098" s="228" t="s">
        <v>1581</v>
      </c>
      <c r="AA1098" s="233">
        <v>4397</v>
      </c>
      <c r="AB1098" s="141">
        <v>3110</v>
      </c>
      <c r="AC1098" s="234"/>
      <c r="AD1098" s="235">
        <v>863</v>
      </c>
      <c r="AE1098" s="235">
        <v>424</v>
      </c>
      <c r="AF1098" s="141"/>
      <c r="AG1098" s="141"/>
      <c r="AH1098" s="141">
        <v>0</v>
      </c>
      <c r="AI1098" s="141"/>
      <c r="AJ1098" s="141"/>
      <c r="AK1098" s="141"/>
      <c r="AL1098" s="141"/>
      <c r="AM1098" s="85"/>
      <c r="AN1098" s="85"/>
      <c r="AO1098" s="85"/>
      <c r="AP1098" s="85"/>
      <c r="AQ1098" s="159"/>
      <c r="AR1098" s="159"/>
      <c r="AS1098" s="85"/>
      <c r="AT1098" s="85"/>
      <c r="AU1098" s="85"/>
      <c r="AV1098" s="236"/>
      <c r="AW1098" s="85"/>
      <c r="AX1098" s="85">
        <v>0</v>
      </c>
      <c r="AY1098" s="159"/>
      <c r="AZ1098" s="159">
        <v>0</v>
      </c>
      <c r="BA1098" s="176">
        <v>0</v>
      </c>
      <c r="BB1098" s="159">
        <v>18636.549999999996</v>
      </c>
      <c r="BC1098" s="159">
        <v>14239.549999999996</v>
      </c>
      <c r="BD1098" s="252"/>
      <c r="BE1098" s="170">
        <v>651</v>
      </c>
      <c r="BF1098" s="1" t="s">
        <v>2230</v>
      </c>
      <c r="BG1098" s="158" t="s">
        <v>292</v>
      </c>
      <c r="BH1098" s="92" t="s">
        <v>293</v>
      </c>
      <c r="BI1098" s="159">
        <v>3110</v>
      </c>
      <c r="BJ1098" s="159">
        <v>3110</v>
      </c>
      <c r="BK1098" s="159">
        <v>0</v>
      </c>
      <c r="BL1098" s="158"/>
      <c r="BM1098" s="1" t="s">
        <v>677</v>
      </c>
      <c r="BN1098" s="248"/>
      <c r="BO1098" s="248"/>
      <c r="BP1098" s="48"/>
      <c r="BQ1098" s="368">
        <v>40</v>
      </c>
      <c r="BR1098" s="380" t="s">
        <v>698</v>
      </c>
      <c r="BS1098" s="381" t="s">
        <v>370</v>
      </c>
      <c r="BT1098" s="383" t="s">
        <v>752</v>
      </c>
      <c r="BU1098" s="383" t="s">
        <v>752</v>
      </c>
      <c r="BV1098" s="384" t="s">
        <v>1581</v>
      </c>
      <c r="BW1098" s="384" t="s">
        <v>776</v>
      </c>
      <c r="BX1098" s="385"/>
      <c r="BY1098" s="51"/>
      <c r="BZ1098" s="495">
        <v>143</v>
      </c>
      <c r="CA1098" s="320" t="b">
        <f>EXACT(A1098,CH1098)</f>
        <v>1</v>
      </c>
      <c r="CB1098" s="318" t="b">
        <f>EXACT(D1098,CF1098)</f>
        <v>1</v>
      </c>
      <c r="CC1098" s="318" t="b">
        <f>EXACT(E1098,CG1098)</f>
        <v>1</v>
      </c>
      <c r="CD1098" s="502">
        <f>+S1097-BC1097</f>
        <v>0</v>
      </c>
      <c r="CE1098" s="341" t="s">
        <v>672</v>
      </c>
      <c r="CF1098" s="341" t="s">
        <v>292</v>
      </c>
      <c r="CG1098" s="341" t="s">
        <v>293</v>
      </c>
      <c r="CH1098" s="342">
        <v>3601200333526</v>
      </c>
      <c r="CI1098" s="364"/>
      <c r="CJ1098" s="341"/>
      <c r="CK1098" s="343"/>
      <c r="CL1098" s="344"/>
      <c r="CM1098" s="345"/>
      <c r="CN1098" s="344"/>
      <c r="CO1098" s="344"/>
    </row>
    <row r="1099" spans="1:93">
      <c r="A1099" s="452" t="s">
        <v>4403</v>
      </c>
      <c r="B1099" s="83" t="s">
        <v>709</v>
      </c>
      <c r="C1099" s="238" t="s">
        <v>672</v>
      </c>
      <c r="D1099" s="239" t="s">
        <v>803</v>
      </c>
      <c r="E1099" s="240" t="s">
        <v>808</v>
      </c>
      <c r="F1099" s="452" t="s">
        <v>4403</v>
      </c>
      <c r="G1099" s="59" t="s">
        <v>1580</v>
      </c>
      <c r="H1099" s="449" t="s">
        <v>1751</v>
      </c>
      <c r="I1099" s="418">
        <v>18757.2</v>
      </c>
      <c r="J1099" s="418">
        <v>0</v>
      </c>
      <c r="K1099" s="418">
        <v>238.35</v>
      </c>
      <c r="L1099" s="418">
        <v>0</v>
      </c>
      <c r="M1099" s="419">
        <v>4277</v>
      </c>
      <c r="N1099" s="419">
        <v>0</v>
      </c>
      <c r="O1099" s="418">
        <v>0</v>
      </c>
      <c r="P1099" s="418">
        <v>0</v>
      </c>
      <c r="Q1099" s="418">
        <v>0</v>
      </c>
      <c r="R1099" s="418">
        <v>14975</v>
      </c>
      <c r="S1099" s="418">
        <v>6586.25</v>
      </c>
      <c r="T1099" s="227" t="s">
        <v>1581</v>
      </c>
      <c r="U1099" s="496">
        <v>141</v>
      </c>
      <c r="V1099" s="238" t="s">
        <v>672</v>
      </c>
      <c r="W1099" s="239" t="s">
        <v>803</v>
      </c>
      <c r="X1099" s="240" t="s">
        <v>808</v>
      </c>
      <c r="Y1099" s="262">
        <v>3601200334891</v>
      </c>
      <c r="Z1099" s="228" t="s">
        <v>1581</v>
      </c>
      <c r="AA1099" s="243">
        <v>16686.3</v>
      </c>
      <c r="AB1099" s="244">
        <v>13475</v>
      </c>
      <c r="AC1099" s="81"/>
      <c r="AD1099" s="243"/>
      <c r="AE1099" s="243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244">
        <v>1500</v>
      </c>
      <c r="AR1099" s="244"/>
      <c r="AS1099" s="81"/>
      <c r="AT1099" s="81"/>
      <c r="AU1099" s="81"/>
      <c r="AV1099" s="245"/>
      <c r="AW1099" s="81"/>
      <c r="AX1099" s="81">
        <v>1711.3</v>
      </c>
      <c r="AY1099" s="244"/>
      <c r="AZ1099" s="244">
        <v>0</v>
      </c>
      <c r="BA1099" s="176">
        <v>0</v>
      </c>
      <c r="BB1099" s="244">
        <v>23272.55</v>
      </c>
      <c r="BC1099" s="244">
        <v>6586.25</v>
      </c>
      <c r="BD1099" s="252"/>
      <c r="BE1099" s="170">
        <v>141</v>
      </c>
      <c r="BF1099" s="1" t="s">
        <v>1703</v>
      </c>
      <c r="BG1099" s="158" t="s">
        <v>803</v>
      </c>
      <c r="BH1099" s="92" t="s">
        <v>808</v>
      </c>
      <c r="BI1099" s="244">
        <v>13475</v>
      </c>
      <c r="BJ1099" s="159">
        <v>13475</v>
      </c>
      <c r="BK1099" s="159">
        <v>0</v>
      </c>
      <c r="BL1099" s="158"/>
      <c r="BM1099" s="86"/>
      <c r="BN1099" s="247"/>
      <c r="BO1099" s="247"/>
      <c r="BP1099" s="48"/>
      <c r="BQ1099" s="368" t="s">
        <v>2938</v>
      </c>
      <c r="BR1099" s="380" t="s">
        <v>698</v>
      </c>
      <c r="BS1099" s="381" t="s">
        <v>2939</v>
      </c>
      <c r="BT1099" s="382" t="s">
        <v>809</v>
      </c>
      <c r="BU1099" s="383" t="s">
        <v>752</v>
      </c>
      <c r="BV1099" s="384" t="s">
        <v>1581</v>
      </c>
      <c r="BW1099" s="384">
        <v>60190</v>
      </c>
      <c r="BX1099" s="385"/>
      <c r="BY1099" s="76"/>
      <c r="BZ1099" s="475">
        <v>910</v>
      </c>
      <c r="CA1099" s="320" t="b">
        <f>EXACT(A1099,CH1099)</f>
        <v>1</v>
      </c>
      <c r="CB1099" s="318" t="b">
        <f>EXACT(D1099,CF1099)</f>
        <v>1</v>
      </c>
      <c r="CC1099" s="318" t="b">
        <f>EXACT(E1099,CG1099)</f>
        <v>1</v>
      </c>
      <c r="CD1099" s="502">
        <f>+S1099-BC1099</f>
        <v>0</v>
      </c>
      <c r="CE1099" s="17" t="s">
        <v>672</v>
      </c>
      <c r="CF1099" s="90" t="s">
        <v>803</v>
      </c>
      <c r="CG1099" s="103" t="s">
        <v>808</v>
      </c>
      <c r="CH1099" s="275">
        <v>3601200334891</v>
      </c>
      <c r="CL1099" s="51"/>
      <c r="CM1099" s="273"/>
      <c r="CO1099" s="158"/>
    </row>
    <row r="1100" spans="1:93">
      <c r="A1100" s="451" t="s">
        <v>4358</v>
      </c>
      <c r="B1100" s="83" t="s">
        <v>709</v>
      </c>
      <c r="C1100" s="86" t="s">
        <v>672</v>
      </c>
      <c r="D1100" s="86" t="s">
        <v>554</v>
      </c>
      <c r="E1100" s="92" t="s">
        <v>555</v>
      </c>
      <c r="F1100" s="451" t="s">
        <v>4358</v>
      </c>
      <c r="G1100" s="59" t="s">
        <v>1580</v>
      </c>
      <c r="H1100" s="449" t="s">
        <v>557</v>
      </c>
      <c r="I1100" s="244">
        <v>7815</v>
      </c>
      <c r="J1100" s="310">
        <v>0</v>
      </c>
      <c r="K1100" s="81">
        <v>0</v>
      </c>
      <c r="L1100" s="81">
        <v>0</v>
      </c>
      <c r="M1100" s="85">
        <v>0</v>
      </c>
      <c r="N1100" s="81">
        <v>0</v>
      </c>
      <c r="O1100" s="81">
        <v>0</v>
      </c>
      <c r="P1100" s="85">
        <v>0</v>
      </c>
      <c r="Q1100" s="81">
        <v>0</v>
      </c>
      <c r="R1100" s="85">
        <v>4000</v>
      </c>
      <c r="S1100" s="81">
        <v>3815</v>
      </c>
      <c r="T1100" s="227" t="s">
        <v>1581</v>
      </c>
      <c r="U1100" s="496">
        <v>1464</v>
      </c>
      <c r="V1100" s="86" t="s">
        <v>672</v>
      </c>
      <c r="W1100" s="86" t="s">
        <v>554</v>
      </c>
      <c r="X1100" s="92" t="s">
        <v>555</v>
      </c>
      <c r="Y1100" s="262">
        <v>3601200347861</v>
      </c>
      <c r="Z1100" s="228" t="s">
        <v>1581</v>
      </c>
      <c r="AA1100" s="233">
        <v>4000</v>
      </c>
      <c r="AB1100" s="141">
        <v>4000</v>
      </c>
      <c r="AC1100" s="234"/>
      <c r="AD1100" s="235"/>
      <c r="AE1100" s="235"/>
      <c r="AF1100" s="141"/>
      <c r="AG1100" s="141"/>
      <c r="AH1100" s="141"/>
      <c r="AI1100" s="141"/>
      <c r="AJ1100" s="141"/>
      <c r="AK1100" s="141"/>
      <c r="AL1100" s="141"/>
      <c r="AM1100" s="85"/>
      <c r="AN1100" s="85"/>
      <c r="AO1100" s="85"/>
      <c r="AP1100" s="85"/>
      <c r="AQ1100" s="159"/>
      <c r="AR1100" s="159"/>
      <c r="AS1100" s="85"/>
      <c r="AT1100" s="85"/>
      <c r="AU1100" s="85"/>
      <c r="AV1100" s="236"/>
      <c r="AW1100" s="85"/>
      <c r="AX1100" s="85">
        <v>0</v>
      </c>
      <c r="AY1100" s="159"/>
      <c r="AZ1100" s="159">
        <v>0</v>
      </c>
      <c r="BA1100" s="176">
        <v>0</v>
      </c>
      <c r="BB1100" s="159">
        <v>7815</v>
      </c>
      <c r="BC1100" s="159">
        <v>3815</v>
      </c>
      <c r="BD1100" s="252"/>
      <c r="BE1100" s="170">
        <v>1467</v>
      </c>
      <c r="BF1100" s="1" t="s">
        <v>2966</v>
      </c>
      <c r="BG1100" s="158" t="s">
        <v>554</v>
      </c>
      <c r="BH1100" s="92" t="s">
        <v>555</v>
      </c>
      <c r="BI1100" s="159">
        <v>4000</v>
      </c>
      <c r="BJ1100" s="159">
        <v>4000</v>
      </c>
      <c r="BK1100" s="159">
        <v>0</v>
      </c>
      <c r="BL1100" s="158"/>
      <c r="BM1100" s="1"/>
      <c r="BN1100" s="248"/>
      <c r="BO1100" s="248"/>
      <c r="BP1100" s="48"/>
      <c r="BQ1100" s="368">
        <v>150</v>
      </c>
      <c r="BR1100" s="380" t="s">
        <v>712</v>
      </c>
      <c r="BS1100" s="381" t="s">
        <v>1446</v>
      </c>
      <c r="BT1100" s="382" t="s">
        <v>797</v>
      </c>
      <c r="BU1100" s="383" t="s">
        <v>752</v>
      </c>
      <c r="BV1100" s="384" t="s">
        <v>1581</v>
      </c>
      <c r="BW1100" s="384">
        <v>60190</v>
      </c>
      <c r="BX1100" s="385" t="s">
        <v>560</v>
      </c>
      <c r="BZ1100" s="495">
        <v>651</v>
      </c>
      <c r="CA1100" s="320" t="b">
        <f>EXACT(A1100,CH1100)</f>
        <v>1</v>
      </c>
      <c r="CB1100" s="318" t="b">
        <f>EXACT(D1100,CF1100)</f>
        <v>1</v>
      </c>
      <c r="CC1100" s="318" t="b">
        <f>EXACT(E1100,CG1100)</f>
        <v>1</v>
      </c>
      <c r="CD1100" s="502">
        <f>+S1100-BC1100</f>
        <v>0</v>
      </c>
      <c r="CE1100" s="17" t="s">
        <v>672</v>
      </c>
      <c r="CF1100" s="90" t="s">
        <v>554</v>
      </c>
      <c r="CG1100" s="103" t="s">
        <v>555</v>
      </c>
      <c r="CH1100" s="275">
        <v>3601200347861</v>
      </c>
      <c r="CJ1100" s="51"/>
      <c r="CL1100" s="51"/>
      <c r="CM1100" s="273"/>
      <c r="CO1100" s="157"/>
    </row>
    <row r="1101" spans="1:93">
      <c r="A1101" s="452" t="s">
        <v>4505</v>
      </c>
      <c r="B1101" s="83" t="s">
        <v>709</v>
      </c>
      <c r="C1101" s="129" t="s">
        <v>672</v>
      </c>
      <c r="D1101" s="158" t="s">
        <v>814</v>
      </c>
      <c r="E1101" s="92" t="s">
        <v>815</v>
      </c>
      <c r="F1101" s="452" t="s">
        <v>4505</v>
      </c>
      <c r="G1101" s="59" t="s">
        <v>1580</v>
      </c>
      <c r="H1101" s="449" t="s">
        <v>1755</v>
      </c>
      <c r="I1101" s="234">
        <v>20668.2</v>
      </c>
      <c r="J1101" s="234">
        <v>0</v>
      </c>
      <c r="K1101" s="234">
        <v>281.75</v>
      </c>
      <c r="L1101" s="234">
        <v>0</v>
      </c>
      <c r="M1101" s="85">
        <v>3874</v>
      </c>
      <c r="N1101" s="85">
        <v>2793</v>
      </c>
      <c r="O1101" s="234">
        <v>0</v>
      </c>
      <c r="P1101" s="234">
        <v>0</v>
      </c>
      <c r="Q1101" s="234">
        <v>0</v>
      </c>
      <c r="R1101" s="234">
        <v>14850</v>
      </c>
      <c r="S1101" s="234">
        <v>12766.95</v>
      </c>
      <c r="T1101" s="227" t="s">
        <v>1581</v>
      </c>
      <c r="U1101" s="496">
        <v>148</v>
      </c>
      <c r="V1101" s="129" t="s">
        <v>672</v>
      </c>
      <c r="W1101" s="158" t="s">
        <v>814</v>
      </c>
      <c r="X1101" s="92" t="s">
        <v>815</v>
      </c>
      <c r="Y1101" s="262">
        <v>3601200354761</v>
      </c>
      <c r="Z1101" s="228" t="s">
        <v>1581</v>
      </c>
      <c r="AA1101" s="243">
        <v>14850</v>
      </c>
      <c r="AB1101" s="244">
        <v>12600</v>
      </c>
      <c r="AC1101" s="81"/>
      <c r="AD1101" s="243">
        <v>1726</v>
      </c>
      <c r="AE1101" s="243">
        <v>424</v>
      </c>
      <c r="AF1101" s="81"/>
      <c r="AG1101" s="81"/>
      <c r="AH1101" s="81">
        <v>100</v>
      </c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245"/>
      <c r="AW1101" s="81"/>
      <c r="AX1101" s="81">
        <v>0</v>
      </c>
      <c r="AY1101" s="244"/>
      <c r="AZ1101" s="244">
        <v>0</v>
      </c>
      <c r="BA1101" s="176">
        <v>0</v>
      </c>
      <c r="BB1101" s="244">
        <v>27616.95</v>
      </c>
      <c r="BC1101" s="244">
        <v>12766.95</v>
      </c>
      <c r="BD1101" s="252"/>
      <c r="BE1101" s="170">
        <v>148</v>
      </c>
      <c r="BF1101" s="1" t="s">
        <v>1706</v>
      </c>
      <c r="BG1101" s="158" t="s">
        <v>814</v>
      </c>
      <c r="BH1101" s="92" t="s">
        <v>815</v>
      </c>
      <c r="BI1101" s="244">
        <v>12600</v>
      </c>
      <c r="BJ1101" s="159">
        <v>12600</v>
      </c>
      <c r="BK1101" s="159">
        <v>0</v>
      </c>
      <c r="BL1101" s="158"/>
      <c r="BM1101" s="86" t="s">
        <v>690</v>
      </c>
      <c r="BN1101" s="247"/>
      <c r="BO1101" s="247"/>
      <c r="BP1101" s="59"/>
      <c r="BQ1101" s="370">
        <v>184</v>
      </c>
      <c r="BR1101" s="387" t="s">
        <v>720</v>
      </c>
      <c r="BS1101" s="381" t="s">
        <v>51</v>
      </c>
      <c r="BT1101" s="388" t="s">
        <v>797</v>
      </c>
      <c r="BU1101" s="388" t="s">
        <v>752</v>
      </c>
      <c r="BV1101" s="388" t="s">
        <v>1581</v>
      </c>
      <c r="BW1101" s="389" t="s">
        <v>776</v>
      </c>
      <c r="BX1101" s="389"/>
      <c r="BZ1101" s="495">
        <v>141</v>
      </c>
      <c r="CA1101" s="320" t="b">
        <f>EXACT(A1101,CH1101)</f>
        <v>1</v>
      </c>
      <c r="CB1101" s="318" t="b">
        <f>EXACT(D1101,CF1101)</f>
        <v>1</v>
      </c>
      <c r="CC1101" s="318" t="b">
        <f>EXACT(E1101,CG1101)</f>
        <v>1</v>
      </c>
      <c r="CD1101" s="502">
        <f>+S1101-BC1101</f>
        <v>0</v>
      </c>
      <c r="CE1101" s="17" t="s">
        <v>672</v>
      </c>
      <c r="CF1101" s="157" t="s">
        <v>814</v>
      </c>
      <c r="CG1101" s="103" t="s">
        <v>815</v>
      </c>
      <c r="CH1101" s="275">
        <v>3601200354761</v>
      </c>
      <c r="CM1101" s="273"/>
      <c r="CO1101" s="158"/>
    </row>
    <row r="1102" spans="1:93">
      <c r="A1102" s="452" t="s">
        <v>4323</v>
      </c>
      <c r="B1102" s="83" t="s">
        <v>709</v>
      </c>
      <c r="C1102" s="129" t="s">
        <v>686</v>
      </c>
      <c r="D1102" s="158" t="s">
        <v>533</v>
      </c>
      <c r="E1102" s="92" t="s">
        <v>2029</v>
      </c>
      <c r="F1102" s="452" t="s">
        <v>4323</v>
      </c>
      <c r="G1102" s="59" t="s">
        <v>1580</v>
      </c>
      <c r="H1102" s="449" t="s">
        <v>818</v>
      </c>
      <c r="I1102" s="234">
        <v>24819.599999999999</v>
      </c>
      <c r="J1102" s="234">
        <v>0</v>
      </c>
      <c r="K1102" s="234">
        <v>120.83</v>
      </c>
      <c r="L1102" s="234">
        <v>0</v>
      </c>
      <c r="M1102" s="85">
        <v>1980</v>
      </c>
      <c r="N1102" s="85">
        <v>0</v>
      </c>
      <c r="O1102" s="234">
        <v>0</v>
      </c>
      <c r="P1102" s="234">
        <v>0</v>
      </c>
      <c r="Q1102" s="234">
        <v>0</v>
      </c>
      <c r="R1102" s="234">
        <v>17934</v>
      </c>
      <c r="S1102" s="234">
        <v>8536.0800000000017</v>
      </c>
      <c r="T1102" s="227" t="s">
        <v>1581</v>
      </c>
      <c r="U1102" s="496">
        <v>8</v>
      </c>
      <c r="V1102" s="129" t="s">
        <v>686</v>
      </c>
      <c r="W1102" s="158" t="s">
        <v>533</v>
      </c>
      <c r="X1102" s="92" t="s">
        <v>2029</v>
      </c>
      <c r="Y1102" s="262">
        <v>3601200409654</v>
      </c>
      <c r="Z1102" s="228" t="s">
        <v>1581</v>
      </c>
      <c r="AA1102" s="243">
        <v>18384.349999999999</v>
      </c>
      <c r="AB1102" s="244">
        <v>17510</v>
      </c>
      <c r="AC1102" s="81"/>
      <c r="AD1102" s="243"/>
      <c r="AE1102" s="243">
        <v>424</v>
      </c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244"/>
      <c r="AR1102" s="81"/>
      <c r="AS1102" s="81"/>
      <c r="AT1102" s="81"/>
      <c r="AU1102" s="81"/>
      <c r="AV1102" s="245"/>
      <c r="AW1102" s="81"/>
      <c r="AX1102" s="81">
        <v>450.35</v>
      </c>
      <c r="AY1102" s="244"/>
      <c r="AZ1102" s="244">
        <v>0</v>
      </c>
      <c r="BA1102" s="176">
        <v>0</v>
      </c>
      <c r="BB1102" s="244">
        <v>26920.43</v>
      </c>
      <c r="BC1102" s="244">
        <v>8536.0800000000017</v>
      </c>
      <c r="BD1102" s="252"/>
      <c r="BE1102" s="170">
        <v>8</v>
      </c>
      <c r="BF1102" s="1" t="s">
        <v>2943</v>
      </c>
      <c r="BG1102" s="158" t="s">
        <v>533</v>
      </c>
      <c r="BH1102" s="92" t="s">
        <v>2029</v>
      </c>
      <c r="BI1102" s="244">
        <v>17510</v>
      </c>
      <c r="BJ1102" s="159">
        <v>17510</v>
      </c>
      <c r="BK1102" s="159">
        <v>0</v>
      </c>
      <c r="BL1102" s="158"/>
      <c r="BM1102" s="86"/>
      <c r="BN1102" s="247"/>
      <c r="BO1102" s="247"/>
      <c r="BP1102" s="59"/>
      <c r="BQ1102" s="370">
        <v>97</v>
      </c>
      <c r="BR1102" s="387">
        <v>24</v>
      </c>
      <c r="BS1102" s="381" t="s">
        <v>51</v>
      </c>
      <c r="BT1102" s="388" t="s">
        <v>719</v>
      </c>
      <c r="BU1102" s="388" t="s">
        <v>719</v>
      </c>
      <c r="BV1102" s="388" t="s">
        <v>1581</v>
      </c>
      <c r="BW1102" s="389">
        <v>60140</v>
      </c>
      <c r="BX1102" s="389"/>
      <c r="BY1102" s="23"/>
      <c r="BZ1102" s="495">
        <v>1465</v>
      </c>
      <c r="CA1102" s="320" t="b">
        <f>EXACT(A1102,CH1102)</f>
        <v>1</v>
      </c>
      <c r="CB1102" s="318" t="b">
        <f>EXACT(D1102,CF1102)</f>
        <v>1</v>
      </c>
      <c r="CC1102" s="318" t="b">
        <f>EXACT(E1102,CG1102)</f>
        <v>1</v>
      </c>
      <c r="CD1102" s="502">
        <f>+S1102-BC1102</f>
        <v>0</v>
      </c>
      <c r="CE1102" s="17" t="s">
        <v>686</v>
      </c>
      <c r="CF1102" s="17" t="s">
        <v>533</v>
      </c>
      <c r="CG1102" s="103" t="s">
        <v>2029</v>
      </c>
      <c r="CH1102" s="275">
        <v>3601200409654</v>
      </c>
    </row>
    <row r="1103" spans="1:93">
      <c r="A1103" s="511" t="s">
        <v>8521</v>
      </c>
      <c r="B1103" s="83" t="s">
        <v>709</v>
      </c>
      <c r="C1103" s="237" t="s">
        <v>686</v>
      </c>
      <c r="D1103" s="17" t="s">
        <v>8419</v>
      </c>
      <c r="E1103" s="75" t="s">
        <v>8420</v>
      </c>
      <c r="F1103" s="514" t="s">
        <v>8521</v>
      </c>
      <c r="G1103" s="59" t="s">
        <v>1580</v>
      </c>
      <c r="H1103" s="98" t="s">
        <v>8617</v>
      </c>
      <c r="I1103" s="133">
        <v>33018.26</v>
      </c>
      <c r="J1103" s="167">
        <v>0</v>
      </c>
      <c r="K1103" s="18">
        <v>0</v>
      </c>
      <c r="L1103" s="18">
        <v>0</v>
      </c>
      <c r="M1103" s="53">
        <v>0</v>
      </c>
      <c r="N1103" s="18">
        <v>0</v>
      </c>
      <c r="O1103" s="18">
        <v>0</v>
      </c>
      <c r="P1103" s="53">
        <v>0</v>
      </c>
      <c r="Q1103" s="18">
        <v>0</v>
      </c>
      <c r="R1103" s="53">
        <v>5531.5</v>
      </c>
      <c r="S1103" s="18">
        <v>27486.760000000002</v>
      </c>
      <c r="T1103" s="227" t="s">
        <v>1581</v>
      </c>
      <c r="U1103" s="496">
        <v>1304</v>
      </c>
      <c r="V1103" s="516" t="s">
        <v>686</v>
      </c>
      <c r="W1103" s="17" t="s">
        <v>8419</v>
      </c>
      <c r="X1103" s="17" t="s">
        <v>8420</v>
      </c>
      <c r="Y1103" s="261">
        <v>3601200410521</v>
      </c>
      <c r="Z1103" s="228" t="s">
        <v>1581</v>
      </c>
      <c r="AA1103" s="243">
        <v>5531.5</v>
      </c>
      <c r="AB1103" s="81">
        <v>3235</v>
      </c>
      <c r="AC1103" s="81"/>
      <c r="AD1103" s="81">
        <v>863</v>
      </c>
      <c r="AE1103" s="81">
        <v>424</v>
      </c>
      <c r="AF1103" s="81">
        <v>909.5</v>
      </c>
      <c r="AG1103" s="81"/>
      <c r="AH1103" s="81">
        <v>100</v>
      </c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245"/>
      <c r="AW1103" s="81"/>
      <c r="AX1103" s="81">
        <v>0</v>
      </c>
      <c r="AY1103" s="81"/>
      <c r="AZ1103" s="81">
        <v>0</v>
      </c>
      <c r="BA1103" s="85">
        <v>0</v>
      </c>
      <c r="BB1103" s="81">
        <v>33018.26</v>
      </c>
      <c r="BC1103" s="81">
        <v>27486.760000000002</v>
      </c>
      <c r="BD1103" s="260"/>
      <c r="BE1103" s="170">
        <v>1306</v>
      </c>
      <c r="BF1103" s="81" t="s">
        <v>8712</v>
      </c>
      <c r="BG1103" s="51" t="s">
        <v>8419</v>
      </c>
      <c r="BH1103" s="17" t="s">
        <v>8420</v>
      </c>
      <c r="BI1103" s="81">
        <v>3235</v>
      </c>
      <c r="BJ1103" s="85">
        <v>3235</v>
      </c>
      <c r="BK1103" s="81">
        <v>0</v>
      </c>
      <c r="BM1103" s="86"/>
      <c r="BN1103" s="247"/>
      <c r="BO1103" s="247"/>
      <c r="BP1103" s="48"/>
      <c r="BQ1103" s="435" t="s">
        <v>783</v>
      </c>
      <c r="BR1103" s="380">
        <v>4</v>
      </c>
      <c r="BS1103" s="381"/>
      <c r="BT1103" s="382" t="s">
        <v>793</v>
      </c>
      <c r="BU1103" s="383" t="s">
        <v>752</v>
      </c>
      <c r="BV1103" s="384" t="s">
        <v>1581</v>
      </c>
      <c r="BW1103" s="384">
        <v>60190</v>
      </c>
      <c r="BX1103" s="385" t="s">
        <v>8839</v>
      </c>
      <c r="BZ1103" s="475">
        <v>148</v>
      </c>
      <c r="CA1103" s="320" t="b">
        <f>EXACT(A1103,CH1103)</f>
        <v>1</v>
      </c>
      <c r="CB1103" s="318" t="b">
        <f>EXACT(D1103,CF1103)</f>
        <v>1</v>
      </c>
      <c r="CC1103" s="318" t="b">
        <f>EXACT(E1103,CG1103)</f>
        <v>1</v>
      </c>
      <c r="CD1103" s="502">
        <f>+S1102-BC1102</f>
        <v>0</v>
      </c>
      <c r="CE1103" s="17" t="s">
        <v>686</v>
      </c>
      <c r="CF1103" s="17" t="s">
        <v>8419</v>
      </c>
      <c r="CG1103" s="103" t="s">
        <v>8420</v>
      </c>
      <c r="CH1103" s="275">
        <v>3601200410521</v>
      </c>
    </row>
    <row r="1104" spans="1:93">
      <c r="A1104" s="451" t="s">
        <v>7498</v>
      </c>
      <c r="B1104" s="83" t="s">
        <v>709</v>
      </c>
      <c r="C1104" s="237" t="s">
        <v>686</v>
      </c>
      <c r="D1104" s="1" t="s">
        <v>173</v>
      </c>
      <c r="E1104" s="1" t="s">
        <v>2054</v>
      </c>
      <c r="F1104" s="451" t="s">
        <v>7498</v>
      </c>
      <c r="G1104" s="59" t="s">
        <v>1580</v>
      </c>
      <c r="H1104" s="449" t="s">
        <v>6946</v>
      </c>
      <c r="I1104" s="234">
        <v>40879.07</v>
      </c>
      <c r="J1104" s="234">
        <v>0</v>
      </c>
      <c r="K1104" s="234">
        <v>0</v>
      </c>
      <c r="L1104" s="234">
        <v>0</v>
      </c>
      <c r="M1104" s="85">
        <v>0</v>
      </c>
      <c r="N1104" s="85">
        <v>0</v>
      </c>
      <c r="O1104" s="234">
        <v>0</v>
      </c>
      <c r="P1104" s="234">
        <v>879.57</v>
      </c>
      <c r="Q1104" s="234">
        <v>0</v>
      </c>
      <c r="R1104" s="234">
        <v>4341.7</v>
      </c>
      <c r="S1104" s="234">
        <v>35657.800000000003</v>
      </c>
      <c r="T1104" s="227" t="s">
        <v>1581</v>
      </c>
      <c r="U1104" s="496">
        <v>973</v>
      </c>
      <c r="V1104" s="237" t="s">
        <v>686</v>
      </c>
      <c r="W1104" s="1" t="s">
        <v>173</v>
      </c>
      <c r="X1104" s="1" t="s">
        <v>2054</v>
      </c>
      <c r="Y1104" s="262">
        <v>3601200414500</v>
      </c>
      <c r="Z1104" s="228" t="s">
        <v>1581</v>
      </c>
      <c r="AA1104" s="243">
        <v>5221.2699999999995</v>
      </c>
      <c r="AB1104" s="244">
        <v>3055</v>
      </c>
      <c r="AC1104" s="81"/>
      <c r="AD1104" s="243">
        <v>863</v>
      </c>
      <c r="AE1104" s="243">
        <v>0</v>
      </c>
      <c r="AF1104" s="81">
        <v>423.7</v>
      </c>
      <c r="AG1104" s="81">
        <v>0</v>
      </c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245"/>
      <c r="AW1104" s="81"/>
      <c r="AX1104" s="81">
        <v>0</v>
      </c>
      <c r="AY1104" s="81"/>
      <c r="AZ1104" s="81">
        <v>879.57</v>
      </c>
      <c r="BA1104" s="85">
        <v>0</v>
      </c>
      <c r="BB1104" s="81">
        <v>40879.07</v>
      </c>
      <c r="BC1104" s="81">
        <v>35657.800000000003</v>
      </c>
      <c r="BD1104" s="252"/>
      <c r="BE1104" s="170">
        <v>974</v>
      </c>
      <c r="BF1104" s="158" t="s">
        <v>7124</v>
      </c>
      <c r="BG1104" s="158" t="s">
        <v>173</v>
      </c>
      <c r="BH1104" s="92" t="s">
        <v>2054</v>
      </c>
      <c r="BI1104" s="81">
        <v>3055</v>
      </c>
      <c r="BJ1104" s="85">
        <v>3055</v>
      </c>
      <c r="BK1104" s="81">
        <v>0</v>
      </c>
      <c r="BL1104" s="158"/>
      <c r="BM1104" s="86"/>
      <c r="BN1104" s="247"/>
      <c r="BO1104" s="247"/>
      <c r="BP1104" s="59"/>
      <c r="BQ1104" s="370" t="s">
        <v>7336</v>
      </c>
      <c r="BR1104" s="387" t="s">
        <v>700</v>
      </c>
      <c r="BS1104" s="381" t="s">
        <v>709</v>
      </c>
      <c r="BT1104" s="388" t="s">
        <v>793</v>
      </c>
      <c r="BU1104" s="388" t="s">
        <v>752</v>
      </c>
      <c r="BV1104" s="388" t="s">
        <v>1581</v>
      </c>
      <c r="BW1104" s="389">
        <v>60190</v>
      </c>
      <c r="BX1104" s="389" t="s">
        <v>7337</v>
      </c>
      <c r="BY1104" s="51"/>
      <c r="BZ1104" s="475">
        <v>8</v>
      </c>
      <c r="CA1104" s="320" t="b">
        <f>EXACT(A1104,CH1104)</f>
        <v>1</v>
      </c>
      <c r="CB1104" s="318" t="b">
        <f>EXACT(D1104,CF1104)</f>
        <v>1</v>
      </c>
      <c r="CC1104" s="318" t="b">
        <f>EXACT(E1104,CG1104)</f>
        <v>1</v>
      </c>
      <c r="CD1104" s="502">
        <f>+S1103-BC1103</f>
        <v>0</v>
      </c>
      <c r="CE1104" s="17" t="s">
        <v>686</v>
      </c>
      <c r="CF1104" s="157" t="s">
        <v>173</v>
      </c>
      <c r="CG1104" s="103" t="s">
        <v>2054</v>
      </c>
      <c r="CH1104" s="275">
        <v>3601200414500</v>
      </c>
      <c r="CM1104" s="273"/>
      <c r="CO1104" s="157"/>
    </row>
    <row r="1105" spans="1:93">
      <c r="A1105" s="452" t="s">
        <v>4841</v>
      </c>
      <c r="B1105" s="83" t="s">
        <v>709</v>
      </c>
      <c r="C1105" s="129" t="s">
        <v>672</v>
      </c>
      <c r="D1105" s="158" t="s">
        <v>1314</v>
      </c>
      <c r="E1105" s="92" t="s">
        <v>1315</v>
      </c>
      <c r="F1105" s="452" t="s">
        <v>4841</v>
      </c>
      <c r="G1105" s="59" t="s">
        <v>1580</v>
      </c>
      <c r="H1105" s="449" t="s">
        <v>1788</v>
      </c>
      <c r="I1105" s="234">
        <v>26232.799999999999</v>
      </c>
      <c r="J1105" s="234">
        <v>0</v>
      </c>
      <c r="K1105" s="234">
        <v>297.14999999999998</v>
      </c>
      <c r="L1105" s="234">
        <v>0</v>
      </c>
      <c r="M1105" s="85">
        <v>4272</v>
      </c>
      <c r="N1105" s="85">
        <v>0</v>
      </c>
      <c r="O1105" s="234">
        <v>0</v>
      </c>
      <c r="P1105" s="234">
        <v>247.66</v>
      </c>
      <c r="Q1105" s="234">
        <v>0</v>
      </c>
      <c r="R1105" s="234">
        <v>2863</v>
      </c>
      <c r="S1105" s="234">
        <v>27691.29</v>
      </c>
      <c r="T1105" s="227" t="s">
        <v>1581</v>
      </c>
      <c r="U1105" s="496">
        <v>329</v>
      </c>
      <c r="V1105" s="129" t="s">
        <v>672</v>
      </c>
      <c r="W1105" s="158" t="s">
        <v>1314</v>
      </c>
      <c r="X1105" s="92" t="s">
        <v>1315</v>
      </c>
      <c r="Y1105" s="262">
        <v>3601200415689</v>
      </c>
      <c r="Z1105" s="228" t="s">
        <v>1581</v>
      </c>
      <c r="AA1105" s="243">
        <v>3110.66</v>
      </c>
      <c r="AB1105" s="244">
        <v>2000</v>
      </c>
      <c r="AC1105" s="81"/>
      <c r="AD1105" s="243">
        <v>863</v>
      </c>
      <c r="AE1105" s="243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245"/>
      <c r="AW1105" s="81"/>
      <c r="AX1105" s="81">
        <v>0</v>
      </c>
      <c r="AY1105" s="244"/>
      <c r="AZ1105" s="244">
        <v>247.66</v>
      </c>
      <c r="BA1105" s="176">
        <v>0</v>
      </c>
      <c r="BB1105" s="244">
        <v>30801.95</v>
      </c>
      <c r="BC1105" s="244">
        <v>27691.29</v>
      </c>
      <c r="BD1105" s="252"/>
      <c r="BE1105" s="170">
        <v>330</v>
      </c>
      <c r="BF1105" s="1" t="s">
        <v>1740</v>
      </c>
      <c r="BG1105" s="158" t="s">
        <v>1314</v>
      </c>
      <c r="BH1105" s="92" t="s">
        <v>1315</v>
      </c>
      <c r="BI1105" s="244">
        <v>2000</v>
      </c>
      <c r="BJ1105" s="159">
        <v>2000</v>
      </c>
      <c r="BK1105" s="159">
        <v>0</v>
      </c>
      <c r="BL1105" s="158"/>
      <c r="BM1105" s="86"/>
      <c r="BN1105" s="247"/>
      <c r="BO1105" s="247"/>
      <c r="BP1105" s="59"/>
      <c r="BQ1105" s="370" t="s">
        <v>1394</v>
      </c>
      <c r="BR1105" s="387" t="s">
        <v>698</v>
      </c>
      <c r="BS1105" s="381" t="s">
        <v>51</v>
      </c>
      <c r="BT1105" s="388" t="s">
        <v>752</v>
      </c>
      <c r="BU1105" s="388" t="s">
        <v>752</v>
      </c>
      <c r="BV1105" s="388" t="s">
        <v>1581</v>
      </c>
      <c r="BW1105" s="389">
        <v>60190</v>
      </c>
      <c r="BX1105" s="389" t="s">
        <v>860</v>
      </c>
      <c r="BZ1105" s="475">
        <v>1304</v>
      </c>
      <c r="CA1105" s="320" t="b">
        <f>EXACT(A1105,CH1105)</f>
        <v>1</v>
      </c>
      <c r="CB1105" s="318" t="b">
        <f>EXACT(D1105,CF1105)</f>
        <v>1</v>
      </c>
      <c r="CC1105" s="318" t="b">
        <f>EXACT(E1105,CG1105)</f>
        <v>1</v>
      </c>
      <c r="CD1105" s="502">
        <f>+S1104-BC1104</f>
        <v>0</v>
      </c>
      <c r="CE1105" s="17" t="s">
        <v>672</v>
      </c>
      <c r="CF1105" s="17" t="s">
        <v>1314</v>
      </c>
      <c r="CG1105" s="103" t="s">
        <v>1315</v>
      </c>
      <c r="CH1105" s="275">
        <v>3601200415689</v>
      </c>
      <c r="CM1105" s="273"/>
      <c r="CO1105" s="157"/>
    </row>
    <row r="1106" spans="1:93">
      <c r="A1106" s="452" t="s">
        <v>4536</v>
      </c>
      <c r="B1106" s="83" t="s">
        <v>709</v>
      </c>
      <c r="C1106" s="129" t="s">
        <v>672</v>
      </c>
      <c r="D1106" s="158" t="s">
        <v>2014</v>
      </c>
      <c r="E1106" s="92" t="s">
        <v>2015</v>
      </c>
      <c r="F1106" s="452" t="s">
        <v>4536</v>
      </c>
      <c r="G1106" s="59" t="s">
        <v>1580</v>
      </c>
      <c r="H1106" s="449" t="s">
        <v>1763</v>
      </c>
      <c r="I1106" s="234">
        <v>17071.2</v>
      </c>
      <c r="J1106" s="234">
        <v>0</v>
      </c>
      <c r="K1106" s="234">
        <v>266.35000000000002</v>
      </c>
      <c r="L1106" s="234">
        <v>0</v>
      </c>
      <c r="M1106" s="85">
        <v>3895</v>
      </c>
      <c r="N1106" s="85">
        <v>0</v>
      </c>
      <c r="O1106" s="234">
        <v>0</v>
      </c>
      <c r="P1106" s="234">
        <v>0</v>
      </c>
      <c r="Q1106" s="234">
        <v>0</v>
      </c>
      <c r="R1106" s="234">
        <v>16204.87</v>
      </c>
      <c r="S1106" s="234">
        <v>5027.6799999999985</v>
      </c>
      <c r="T1106" s="227" t="s">
        <v>1581</v>
      </c>
      <c r="U1106" s="496">
        <v>194</v>
      </c>
      <c r="V1106" s="129" t="s">
        <v>672</v>
      </c>
      <c r="W1106" s="158" t="s">
        <v>2014</v>
      </c>
      <c r="X1106" s="92" t="s">
        <v>2015</v>
      </c>
      <c r="Y1106" s="262">
        <v>3601200415841</v>
      </c>
      <c r="Z1106" s="228" t="s">
        <v>1581</v>
      </c>
      <c r="AA1106" s="243">
        <v>16204.87</v>
      </c>
      <c r="AB1106" s="244">
        <v>15780.87</v>
      </c>
      <c r="AC1106" s="81"/>
      <c r="AD1106" s="243"/>
      <c r="AE1106" s="243">
        <v>424</v>
      </c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>
        <v>0</v>
      </c>
      <c r="AR1106" s="81"/>
      <c r="AS1106" s="81"/>
      <c r="AT1106" s="81"/>
      <c r="AU1106" s="81"/>
      <c r="AV1106" s="245"/>
      <c r="AW1106" s="81"/>
      <c r="AX1106" s="81">
        <v>0</v>
      </c>
      <c r="AY1106" s="81"/>
      <c r="AZ1106" s="244">
        <v>0</v>
      </c>
      <c r="BA1106" s="176">
        <v>0</v>
      </c>
      <c r="BB1106" s="244">
        <v>21232.55</v>
      </c>
      <c r="BC1106" s="244">
        <v>5027.6799999999985</v>
      </c>
      <c r="BD1106" s="252"/>
      <c r="BE1106" s="170">
        <v>194</v>
      </c>
      <c r="BF1106" s="1" t="s">
        <v>1714</v>
      </c>
      <c r="BG1106" s="158" t="s">
        <v>2014</v>
      </c>
      <c r="BH1106" s="92" t="s">
        <v>2015</v>
      </c>
      <c r="BI1106" s="244">
        <v>15780.87</v>
      </c>
      <c r="BJ1106" s="159">
        <v>15780.87</v>
      </c>
      <c r="BK1106" s="159">
        <v>0</v>
      </c>
      <c r="BL1106" s="158"/>
      <c r="BM1106" s="86"/>
      <c r="BN1106" s="247"/>
      <c r="BO1106" s="247"/>
      <c r="BP1106" s="48"/>
      <c r="BQ1106" s="368" t="s">
        <v>854</v>
      </c>
      <c r="BR1106" s="380" t="s">
        <v>676</v>
      </c>
      <c r="BS1106" s="381" t="s">
        <v>856</v>
      </c>
      <c r="BT1106" s="382" t="s">
        <v>752</v>
      </c>
      <c r="BU1106" s="383" t="s">
        <v>752</v>
      </c>
      <c r="BV1106" s="384" t="s">
        <v>1581</v>
      </c>
      <c r="BW1106" s="384" t="s">
        <v>776</v>
      </c>
      <c r="BX1106" s="385" t="s">
        <v>855</v>
      </c>
      <c r="BY1106" s="62"/>
      <c r="BZ1106" s="495">
        <v>973</v>
      </c>
      <c r="CA1106" s="320" t="b">
        <f>EXACT(A1106,CH1106)</f>
        <v>1</v>
      </c>
      <c r="CB1106" s="318" t="b">
        <f>EXACT(D1106,CF1106)</f>
        <v>1</v>
      </c>
      <c r="CC1106" s="318" t="b">
        <f>EXACT(E1106,CG1106)</f>
        <v>1</v>
      </c>
      <c r="CD1106" s="502">
        <f>+S1106-BC1106</f>
        <v>0</v>
      </c>
      <c r="CE1106" s="17" t="s">
        <v>672</v>
      </c>
      <c r="CF1106" s="17" t="s">
        <v>2014</v>
      </c>
      <c r="CG1106" s="103" t="s">
        <v>2015</v>
      </c>
      <c r="CH1106" s="275">
        <v>3601200415841</v>
      </c>
      <c r="CM1106" s="273"/>
      <c r="CO1106" s="158"/>
    </row>
    <row r="1107" spans="1:93">
      <c r="A1107" s="452" t="s">
        <v>4872</v>
      </c>
      <c r="B1107" s="83" t="s">
        <v>709</v>
      </c>
      <c r="C1107" s="129" t="s">
        <v>672</v>
      </c>
      <c r="D1107" s="158" t="s">
        <v>82</v>
      </c>
      <c r="E1107" s="92" t="s">
        <v>83</v>
      </c>
      <c r="F1107" s="452" t="s">
        <v>4872</v>
      </c>
      <c r="G1107" s="59" t="s">
        <v>1580</v>
      </c>
      <c r="H1107" s="449" t="s">
        <v>1795</v>
      </c>
      <c r="I1107" s="234">
        <v>10880</v>
      </c>
      <c r="J1107" s="234">
        <v>0</v>
      </c>
      <c r="K1107" s="234">
        <v>266.35000000000002</v>
      </c>
      <c r="L1107" s="234">
        <v>0</v>
      </c>
      <c r="M1107" s="85">
        <v>3950</v>
      </c>
      <c r="N1107" s="85">
        <v>0</v>
      </c>
      <c r="O1107" s="234">
        <v>0</v>
      </c>
      <c r="P1107" s="234">
        <v>0</v>
      </c>
      <c r="Q1107" s="234">
        <v>0</v>
      </c>
      <c r="R1107" s="234">
        <v>9255</v>
      </c>
      <c r="S1107" s="234">
        <v>4652.4500000000007</v>
      </c>
      <c r="T1107" s="227" t="s">
        <v>1581</v>
      </c>
      <c r="U1107" s="496">
        <v>391</v>
      </c>
      <c r="V1107" s="129" t="s">
        <v>672</v>
      </c>
      <c r="W1107" s="158" t="s">
        <v>82</v>
      </c>
      <c r="X1107" s="92" t="s">
        <v>83</v>
      </c>
      <c r="Y1107" s="262">
        <v>3601200415999</v>
      </c>
      <c r="Z1107" s="228" t="s">
        <v>1581</v>
      </c>
      <c r="AA1107" s="243">
        <v>10443.9</v>
      </c>
      <c r="AB1107" s="244">
        <v>9255</v>
      </c>
      <c r="AC1107" s="81"/>
      <c r="AD1107" s="243"/>
      <c r="AE1107" s="243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245"/>
      <c r="AW1107" s="81"/>
      <c r="AX1107" s="81">
        <v>1188.9000000000001</v>
      </c>
      <c r="AY1107" s="244"/>
      <c r="AZ1107" s="244">
        <v>0</v>
      </c>
      <c r="BA1107" s="176">
        <v>0</v>
      </c>
      <c r="BB1107" s="244">
        <v>15096.35</v>
      </c>
      <c r="BC1107" s="244">
        <v>4652.4500000000007</v>
      </c>
      <c r="BD1107" s="252"/>
      <c r="BE1107" s="170">
        <v>392</v>
      </c>
      <c r="BF1107" s="1" t="s">
        <v>1745</v>
      </c>
      <c r="BG1107" s="158" t="s">
        <v>82</v>
      </c>
      <c r="BH1107" s="92" t="s">
        <v>83</v>
      </c>
      <c r="BI1107" s="244">
        <v>9255</v>
      </c>
      <c r="BJ1107" s="159">
        <v>9255</v>
      </c>
      <c r="BK1107" s="159">
        <v>0</v>
      </c>
      <c r="BL1107" s="158"/>
      <c r="BM1107" s="86"/>
      <c r="BN1107" s="247"/>
      <c r="BO1107" s="247"/>
      <c r="BP1107" s="59"/>
      <c r="BQ1107" s="370" t="s">
        <v>2364</v>
      </c>
      <c r="BR1107" s="387" t="s">
        <v>727</v>
      </c>
      <c r="BS1107" s="381" t="s">
        <v>2365</v>
      </c>
      <c r="BT1107" s="388" t="s">
        <v>1953</v>
      </c>
      <c r="BU1107" s="388" t="s">
        <v>18</v>
      </c>
      <c r="BV1107" s="388" t="s">
        <v>283</v>
      </c>
      <c r="BW1107" s="389">
        <v>15170</v>
      </c>
      <c r="BX1107" s="389" t="s">
        <v>453</v>
      </c>
      <c r="BY1107" s="76"/>
      <c r="BZ1107" s="475">
        <v>330</v>
      </c>
      <c r="CA1107" s="320" t="b">
        <f>EXACT(A1107,CH1107)</f>
        <v>1</v>
      </c>
      <c r="CB1107" s="318" t="b">
        <f>EXACT(D1107,CF1107)</f>
        <v>1</v>
      </c>
      <c r="CC1107" s="318" t="b">
        <f>EXACT(E1107,CG1107)</f>
        <v>1</v>
      </c>
      <c r="CD1107" s="502">
        <f>+S1106-BC1106</f>
        <v>0</v>
      </c>
      <c r="CE1107" s="17" t="s">
        <v>672</v>
      </c>
      <c r="CF1107" s="157" t="s">
        <v>82</v>
      </c>
      <c r="CG1107" s="99" t="s">
        <v>83</v>
      </c>
      <c r="CH1107" s="311">
        <v>3601200415999</v>
      </c>
      <c r="CL1107" s="51"/>
      <c r="CM1107" s="273"/>
      <c r="CO1107" s="157"/>
    </row>
    <row r="1108" spans="1:93">
      <c r="A1108" s="451" t="s">
        <v>5478</v>
      </c>
      <c r="B1108" s="83" t="s">
        <v>709</v>
      </c>
      <c r="C1108" s="129" t="s">
        <v>686</v>
      </c>
      <c r="D1108" s="158" t="s">
        <v>3428</v>
      </c>
      <c r="E1108" s="92" t="s">
        <v>3371</v>
      </c>
      <c r="F1108" s="451" t="s">
        <v>5478</v>
      </c>
      <c r="G1108" s="59" t="s">
        <v>1580</v>
      </c>
      <c r="H1108" s="449" t="s">
        <v>5479</v>
      </c>
      <c r="I1108" s="234">
        <v>31729.25</v>
      </c>
      <c r="J1108" s="234">
        <v>0</v>
      </c>
      <c r="K1108" s="234">
        <v>0</v>
      </c>
      <c r="L1108" s="234">
        <v>0</v>
      </c>
      <c r="M1108" s="85">
        <v>0</v>
      </c>
      <c r="N1108" s="85">
        <v>0</v>
      </c>
      <c r="O1108" s="234">
        <v>0</v>
      </c>
      <c r="P1108" s="234">
        <v>294.79000000000002</v>
      </c>
      <c r="Q1108" s="234">
        <v>0</v>
      </c>
      <c r="R1108" s="234">
        <v>18287</v>
      </c>
      <c r="S1108" s="234">
        <v>9769.89</v>
      </c>
      <c r="T1108" s="227" t="s">
        <v>1581</v>
      </c>
      <c r="U1108" s="496">
        <v>1145</v>
      </c>
      <c r="V1108" s="129" t="s">
        <v>686</v>
      </c>
      <c r="W1108" s="158" t="s">
        <v>3428</v>
      </c>
      <c r="X1108" s="92" t="s">
        <v>3371</v>
      </c>
      <c r="Y1108" s="262">
        <v>3601200417011</v>
      </c>
      <c r="Z1108" s="228" t="s">
        <v>1581</v>
      </c>
      <c r="AA1108" s="243">
        <v>21959.360000000001</v>
      </c>
      <c r="AB1108" s="244">
        <v>17000</v>
      </c>
      <c r="AC1108" s="81"/>
      <c r="AD1108" s="243">
        <v>863</v>
      </c>
      <c r="AE1108" s="243">
        <v>424</v>
      </c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245"/>
      <c r="AW1108" s="81"/>
      <c r="AX1108" s="81">
        <v>3377.57</v>
      </c>
      <c r="AY1108" s="81"/>
      <c r="AZ1108" s="81">
        <v>294.79000000000002</v>
      </c>
      <c r="BA1108" s="85">
        <v>0</v>
      </c>
      <c r="BB1108" s="81">
        <v>31729.25</v>
      </c>
      <c r="BC1108" s="81">
        <v>9769.89</v>
      </c>
      <c r="BD1108" s="252"/>
      <c r="BE1108" s="170">
        <v>1146</v>
      </c>
      <c r="BF1108" s="158" t="s">
        <v>5640</v>
      </c>
      <c r="BG1108" s="158" t="s">
        <v>3428</v>
      </c>
      <c r="BH1108" s="92" t="s">
        <v>3371</v>
      </c>
      <c r="BI1108" s="81">
        <v>20288.27</v>
      </c>
      <c r="BJ1108" s="85">
        <v>17000</v>
      </c>
      <c r="BK1108" s="81">
        <v>3288.2700000000004</v>
      </c>
      <c r="BL1108" s="158"/>
      <c r="BM1108" s="86"/>
      <c r="BN1108" s="247"/>
      <c r="BO1108" s="247"/>
      <c r="BP1108" s="59"/>
      <c r="BQ1108" s="369">
        <v>72</v>
      </c>
      <c r="BR1108" s="380" t="s">
        <v>720</v>
      </c>
      <c r="BS1108" s="381" t="s">
        <v>709</v>
      </c>
      <c r="BT1108" s="383" t="s">
        <v>752</v>
      </c>
      <c r="BU1108" s="383" t="s">
        <v>752</v>
      </c>
      <c r="BV1108" s="383" t="s">
        <v>1581</v>
      </c>
      <c r="BW1108" s="383">
        <v>60190</v>
      </c>
      <c r="BX1108" s="385" t="s">
        <v>5831</v>
      </c>
      <c r="BY1108" s="70"/>
      <c r="BZ1108" s="475">
        <v>194</v>
      </c>
      <c r="CA1108" s="320" t="b">
        <f>EXACT(A1108,CH1108)</f>
        <v>1</v>
      </c>
      <c r="CB1108" s="318" t="b">
        <f>EXACT(D1108,CF1108)</f>
        <v>1</v>
      </c>
      <c r="CC1108" s="318" t="b">
        <f>EXACT(E1108,CG1108)</f>
        <v>1</v>
      </c>
      <c r="CD1108" s="502">
        <f>+S1107-BC1107</f>
        <v>0</v>
      </c>
      <c r="CE1108" s="17" t="s">
        <v>686</v>
      </c>
      <c r="CF1108" s="157" t="s">
        <v>3428</v>
      </c>
      <c r="CG1108" s="99" t="s">
        <v>3371</v>
      </c>
      <c r="CH1108" s="311">
        <v>3601200417011</v>
      </c>
      <c r="CL1108" s="51"/>
      <c r="CM1108" s="273"/>
      <c r="CO1108" s="157"/>
    </row>
    <row r="1109" spans="1:93">
      <c r="A1109" s="451" t="s">
        <v>7535</v>
      </c>
      <c r="B1109" s="83" t="s">
        <v>709</v>
      </c>
      <c r="C1109" s="129" t="s">
        <v>672</v>
      </c>
      <c r="D1109" s="158" t="s">
        <v>325</v>
      </c>
      <c r="E1109" s="92" t="s">
        <v>244</v>
      </c>
      <c r="F1109" s="451" t="s">
        <v>7535</v>
      </c>
      <c r="G1109" s="59" t="s">
        <v>1580</v>
      </c>
      <c r="H1109" s="449" t="s">
        <v>1691</v>
      </c>
      <c r="I1109" s="234">
        <v>8813</v>
      </c>
      <c r="J1109" s="234">
        <v>0</v>
      </c>
      <c r="K1109" s="234">
        <v>0</v>
      </c>
      <c r="L1109" s="234">
        <v>0</v>
      </c>
      <c r="M1109" s="85">
        <v>0</v>
      </c>
      <c r="N1109" s="85">
        <v>0</v>
      </c>
      <c r="O1109" s="234">
        <v>0</v>
      </c>
      <c r="P1109" s="234">
        <v>0</v>
      </c>
      <c r="Q1109" s="234">
        <v>0</v>
      </c>
      <c r="R1109" s="234">
        <v>4980</v>
      </c>
      <c r="S1109" s="234">
        <v>3833</v>
      </c>
      <c r="T1109" s="227" t="s">
        <v>1581</v>
      </c>
      <c r="U1109" s="496">
        <v>1460</v>
      </c>
      <c r="V1109" s="129" t="s">
        <v>672</v>
      </c>
      <c r="W1109" s="158" t="s">
        <v>325</v>
      </c>
      <c r="X1109" s="92" t="s">
        <v>244</v>
      </c>
      <c r="Y1109" s="262">
        <v>3601200418891</v>
      </c>
      <c r="Z1109" s="228" t="s">
        <v>1581</v>
      </c>
      <c r="AA1109" s="243">
        <v>4980</v>
      </c>
      <c r="AB1109" s="244">
        <v>4980</v>
      </c>
      <c r="AC1109" s="81"/>
      <c r="AD1109" s="243"/>
      <c r="AE1109" s="243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245"/>
      <c r="AW1109" s="81"/>
      <c r="AX1109" s="81">
        <v>0</v>
      </c>
      <c r="AY1109" s="81"/>
      <c r="AZ1109" s="244">
        <v>0</v>
      </c>
      <c r="BA1109" s="176">
        <v>0</v>
      </c>
      <c r="BB1109" s="244">
        <v>8813</v>
      </c>
      <c r="BC1109" s="244">
        <v>3833</v>
      </c>
      <c r="BD1109" s="252"/>
      <c r="BE1109" s="170">
        <v>1463</v>
      </c>
      <c r="BF1109" s="1" t="s">
        <v>125</v>
      </c>
      <c r="BG1109" s="158" t="s">
        <v>325</v>
      </c>
      <c r="BH1109" s="92" t="s">
        <v>244</v>
      </c>
      <c r="BI1109" s="244">
        <v>4980</v>
      </c>
      <c r="BJ1109" s="159">
        <v>4980</v>
      </c>
      <c r="BK1109" s="159">
        <v>0</v>
      </c>
      <c r="BL1109" s="158"/>
      <c r="BM1109" s="86"/>
      <c r="BN1109" s="247"/>
      <c r="BO1109" s="247"/>
      <c r="BP1109" s="59"/>
      <c r="BQ1109" s="370">
        <v>11</v>
      </c>
      <c r="BR1109" s="387" t="s">
        <v>245</v>
      </c>
      <c r="BS1109" s="381" t="s">
        <v>246</v>
      </c>
      <c r="BT1109" s="388" t="s">
        <v>247</v>
      </c>
      <c r="BU1109" s="388" t="s">
        <v>752</v>
      </c>
      <c r="BV1109" s="388" t="s">
        <v>1581</v>
      </c>
      <c r="BW1109" s="389">
        <v>60190</v>
      </c>
      <c r="BX1109" s="389" t="s">
        <v>248</v>
      </c>
      <c r="BZ1109" s="475">
        <v>392</v>
      </c>
      <c r="CA1109" s="320" t="b">
        <f>EXACT(A1109,CH1109)</f>
        <v>1</v>
      </c>
      <c r="CB1109" s="318" t="b">
        <f>EXACT(D1109,CF1109)</f>
        <v>1</v>
      </c>
      <c r="CC1109" s="318" t="b">
        <f>EXACT(E1109,CG1109)</f>
        <v>1</v>
      </c>
      <c r="CD1109" s="502">
        <f>+S1109-BC1109</f>
        <v>0</v>
      </c>
      <c r="CE1109" s="51" t="s">
        <v>672</v>
      </c>
      <c r="CF1109" s="90" t="s">
        <v>325</v>
      </c>
      <c r="CG1109" s="103" t="s">
        <v>244</v>
      </c>
      <c r="CH1109" s="275">
        <v>3601200418891</v>
      </c>
      <c r="CI1109" s="51"/>
      <c r="CM1109" s="273"/>
      <c r="CO1109" s="157"/>
    </row>
    <row r="1110" spans="1:93">
      <c r="A1110" s="452" t="s">
        <v>5049</v>
      </c>
      <c r="B1110" s="83" t="s">
        <v>709</v>
      </c>
      <c r="C1110" s="129" t="s">
        <v>686</v>
      </c>
      <c r="D1110" s="158" t="s">
        <v>489</v>
      </c>
      <c r="E1110" s="92" t="s">
        <v>447</v>
      </c>
      <c r="F1110" s="452" t="s">
        <v>5049</v>
      </c>
      <c r="G1110" s="59" t="s">
        <v>1580</v>
      </c>
      <c r="H1110" s="449" t="s">
        <v>2510</v>
      </c>
      <c r="I1110" s="234">
        <v>24407.83</v>
      </c>
      <c r="J1110" s="234">
        <v>0</v>
      </c>
      <c r="K1110" s="234">
        <v>128.93</v>
      </c>
      <c r="L1110" s="234">
        <v>0</v>
      </c>
      <c r="M1110" s="85">
        <v>976</v>
      </c>
      <c r="N1110" s="85">
        <v>0</v>
      </c>
      <c r="O1110" s="234">
        <v>0</v>
      </c>
      <c r="P1110" s="234">
        <v>0</v>
      </c>
      <c r="Q1110" s="234">
        <v>0</v>
      </c>
      <c r="R1110" s="234">
        <v>15768</v>
      </c>
      <c r="S1110" s="234">
        <v>9744.760000000002</v>
      </c>
      <c r="T1110" s="227" t="s">
        <v>1581</v>
      </c>
      <c r="U1110" s="496">
        <v>701</v>
      </c>
      <c r="V1110" s="129" t="s">
        <v>686</v>
      </c>
      <c r="W1110" s="158" t="s">
        <v>489</v>
      </c>
      <c r="X1110" s="92" t="s">
        <v>447</v>
      </c>
      <c r="Y1110" s="262">
        <v>3601200419978</v>
      </c>
      <c r="Z1110" s="228" t="s">
        <v>1581</v>
      </c>
      <c r="AA1110" s="243">
        <v>15768</v>
      </c>
      <c r="AB1110" s="244">
        <v>14920</v>
      </c>
      <c r="AC1110" s="81"/>
      <c r="AD1110" s="243">
        <v>0</v>
      </c>
      <c r="AE1110" s="243">
        <v>848</v>
      </c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245"/>
      <c r="AW1110" s="81"/>
      <c r="AX1110" s="81">
        <v>0</v>
      </c>
      <c r="AY1110" s="244"/>
      <c r="AZ1110" s="244">
        <v>0</v>
      </c>
      <c r="BA1110" s="176">
        <v>0</v>
      </c>
      <c r="BB1110" s="244">
        <v>25512.760000000002</v>
      </c>
      <c r="BC1110" s="244">
        <v>9744.760000000002</v>
      </c>
      <c r="BD1110" s="252"/>
      <c r="BE1110" s="170">
        <v>702</v>
      </c>
      <c r="BF1110" s="1" t="s">
        <v>2428</v>
      </c>
      <c r="BG1110" s="158" t="s">
        <v>489</v>
      </c>
      <c r="BH1110" s="92" t="s">
        <v>447</v>
      </c>
      <c r="BI1110" s="244">
        <v>14920</v>
      </c>
      <c r="BJ1110" s="159">
        <v>14920</v>
      </c>
      <c r="BK1110" s="159">
        <v>0</v>
      </c>
      <c r="BL1110" s="158"/>
      <c r="BM1110" s="86"/>
      <c r="BN1110" s="247"/>
      <c r="BO1110" s="247"/>
      <c r="BP1110" s="59"/>
      <c r="BQ1110" s="370">
        <v>1</v>
      </c>
      <c r="BR1110" s="387" t="s">
        <v>698</v>
      </c>
      <c r="BS1110" s="381" t="s">
        <v>2484</v>
      </c>
      <c r="BT1110" s="388" t="s">
        <v>752</v>
      </c>
      <c r="BU1110" s="388" t="s">
        <v>752</v>
      </c>
      <c r="BV1110" s="388" t="s">
        <v>1581</v>
      </c>
      <c r="BW1110" s="389">
        <v>60190</v>
      </c>
      <c r="BX1110" s="389" t="s">
        <v>2483</v>
      </c>
      <c r="BY1110" s="76"/>
      <c r="BZ1110" s="475">
        <v>1144</v>
      </c>
      <c r="CA1110" s="320" t="b">
        <f>EXACT(A1110,CH1110)</f>
        <v>1</v>
      </c>
      <c r="CB1110" s="318" t="b">
        <f>EXACT(D1110,CF1110)</f>
        <v>1</v>
      </c>
      <c r="CC1110" s="318" t="b">
        <f>EXACT(E1110,CG1110)</f>
        <v>1</v>
      </c>
      <c r="CD1110" s="502">
        <f>+S1109-BC1109</f>
        <v>0</v>
      </c>
      <c r="CE1110" s="17" t="s">
        <v>686</v>
      </c>
      <c r="CF1110" s="157" t="s">
        <v>489</v>
      </c>
      <c r="CG1110" s="99" t="s">
        <v>447</v>
      </c>
      <c r="CH1110" s="311">
        <v>3601200419978</v>
      </c>
      <c r="CI1110" s="51"/>
      <c r="CJ1110" s="51"/>
      <c r="CM1110" s="273"/>
      <c r="CO1110" s="157"/>
    </row>
    <row r="1111" spans="1:93">
      <c r="A1111" s="452" t="s">
        <v>4886</v>
      </c>
      <c r="B1111" s="83" t="s">
        <v>709</v>
      </c>
      <c r="C1111" s="237" t="s">
        <v>672</v>
      </c>
      <c r="D1111" s="86" t="s">
        <v>3370</v>
      </c>
      <c r="E1111" s="92" t="s">
        <v>3371</v>
      </c>
      <c r="F1111" s="452" t="s">
        <v>4886</v>
      </c>
      <c r="G1111" s="59" t="s">
        <v>1580</v>
      </c>
      <c r="H1111" s="449" t="s">
        <v>3467</v>
      </c>
      <c r="I1111" s="244">
        <v>26615.05</v>
      </c>
      <c r="J1111" s="310">
        <v>0</v>
      </c>
      <c r="K1111" s="81">
        <v>9.75</v>
      </c>
      <c r="L1111" s="81">
        <v>0</v>
      </c>
      <c r="M1111" s="85">
        <v>0</v>
      </c>
      <c r="N1111" s="81">
        <v>0</v>
      </c>
      <c r="O1111" s="81">
        <v>0</v>
      </c>
      <c r="P1111" s="85">
        <v>39.57</v>
      </c>
      <c r="Q1111" s="81">
        <v>0</v>
      </c>
      <c r="R1111" s="85">
        <v>23047</v>
      </c>
      <c r="S1111" s="81">
        <v>3538.2299999999996</v>
      </c>
      <c r="T1111" s="227" t="s">
        <v>1581</v>
      </c>
      <c r="U1111" s="496">
        <v>412</v>
      </c>
      <c r="V1111" s="237" t="s">
        <v>672</v>
      </c>
      <c r="W1111" s="86" t="s">
        <v>3370</v>
      </c>
      <c r="X1111" s="92" t="s">
        <v>3371</v>
      </c>
      <c r="Y1111" s="261">
        <v>3601200432940</v>
      </c>
      <c r="Z1111" s="228" t="s">
        <v>1581</v>
      </c>
      <c r="AA1111" s="243">
        <v>23086.57</v>
      </c>
      <c r="AB1111" s="244">
        <v>21760</v>
      </c>
      <c r="AC1111" s="81"/>
      <c r="AD1111" s="243">
        <v>863</v>
      </c>
      <c r="AE1111" s="243">
        <v>424</v>
      </c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245"/>
      <c r="AW1111" s="81"/>
      <c r="AX1111" s="81">
        <v>0</v>
      </c>
      <c r="AY1111" s="244"/>
      <c r="AZ1111" s="244">
        <v>39.57</v>
      </c>
      <c r="BA1111" s="176">
        <v>0</v>
      </c>
      <c r="BB1111" s="244">
        <v>26624.799999999999</v>
      </c>
      <c r="BC1111" s="244">
        <v>3538.2299999999996</v>
      </c>
      <c r="BD1111" s="252"/>
      <c r="BE1111" s="170">
        <v>413</v>
      </c>
      <c r="BF1111" s="1" t="s">
        <v>3550</v>
      </c>
      <c r="BG1111" s="158" t="s">
        <v>3370</v>
      </c>
      <c r="BH1111" s="92" t="s">
        <v>3371</v>
      </c>
      <c r="BI1111" s="244">
        <v>21760</v>
      </c>
      <c r="BJ1111" s="159">
        <v>21760</v>
      </c>
      <c r="BK1111" s="159">
        <v>0</v>
      </c>
      <c r="BL1111" s="158"/>
      <c r="BM1111" s="86"/>
      <c r="BN1111" s="247"/>
      <c r="BO1111" s="247"/>
      <c r="BP1111" s="48"/>
      <c r="BQ1111" s="368">
        <v>72</v>
      </c>
      <c r="BR1111" s="380">
        <v>7</v>
      </c>
      <c r="BS1111" s="381" t="s">
        <v>709</v>
      </c>
      <c r="BT1111" s="382" t="s">
        <v>752</v>
      </c>
      <c r="BU1111" s="383" t="s">
        <v>752</v>
      </c>
      <c r="BV1111" s="384" t="s">
        <v>1581</v>
      </c>
      <c r="BW1111" s="384">
        <v>60190</v>
      </c>
      <c r="BX1111" s="385" t="s">
        <v>3703</v>
      </c>
      <c r="BY1111" s="51"/>
      <c r="BZ1111" s="495">
        <v>1461</v>
      </c>
      <c r="CA1111" s="320" t="b">
        <f>EXACT(A1111,CH1111)</f>
        <v>1</v>
      </c>
      <c r="CB1111" s="318" t="b">
        <f>EXACT(D1111,CF1111)</f>
        <v>1</v>
      </c>
      <c r="CC1111" s="318" t="b">
        <f>EXACT(E1111,CG1111)</f>
        <v>1</v>
      </c>
      <c r="CD1111" s="502">
        <f>+S1110-BC1110</f>
        <v>0</v>
      </c>
      <c r="CE1111" s="17" t="s">
        <v>672</v>
      </c>
      <c r="CF1111" s="17" t="s">
        <v>3370</v>
      </c>
      <c r="CG1111" s="103" t="s">
        <v>3371</v>
      </c>
      <c r="CH1111" s="275">
        <v>3601200432940</v>
      </c>
      <c r="CI1111" s="51"/>
      <c r="CJ1111" s="51"/>
      <c r="CM1111" s="273"/>
      <c r="CO1111" s="158"/>
    </row>
    <row r="1112" spans="1:93">
      <c r="A1112" s="452" t="s">
        <v>4516</v>
      </c>
      <c r="B1112" s="83" t="s">
        <v>709</v>
      </c>
      <c r="C1112" s="158" t="s">
        <v>686</v>
      </c>
      <c r="D1112" s="158" t="s">
        <v>892</v>
      </c>
      <c r="E1112" s="92" t="s">
        <v>1110</v>
      </c>
      <c r="F1112" s="452" t="s">
        <v>4516</v>
      </c>
      <c r="G1112" s="59" t="s">
        <v>1580</v>
      </c>
      <c r="H1112" s="449" t="s">
        <v>3935</v>
      </c>
      <c r="I1112" s="234">
        <v>28078</v>
      </c>
      <c r="J1112" s="234">
        <v>0</v>
      </c>
      <c r="K1112" s="234">
        <v>0</v>
      </c>
      <c r="L1112" s="234">
        <v>0</v>
      </c>
      <c r="M1112" s="85">
        <v>0</v>
      </c>
      <c r="N1112" s="85">
        <v>0</v>
      </c>
      <c r="O1112" s="234">
        <v>0</v>
      </c>
      <c r="P1112" s="234">
        <v>93.73</v>
      </c>
      <c r="Q1112" s="234">
        <v>0</v>
      </c>
      <c r="R1112" s="234">
        <v>22566</v>
      </c>
      <c r="S1112" s="234">
        <v>4202.3499999999985</v>
      </c>
      <c r="T1112" s="227" t="s">
        <v>1581</v>
      </c>
      <c r="U1112" s="496">
        <v>162</v>
      </c>
      <c r="V1112" s="158" t="s">
        <v>686</v>
      </c>
      <c r="W1112" s="158" t="s">
        <v>892</v>
      </c>
      <c r="X1112" s="92" t="s">
        <v>1110</v>
      </c>
      <c r="Y1112" s="262">
        <v>3601200437437</v>
      </c>
      <c r="Z1112" s="228" t="s">
        <v>1581</v>
      </c>
      <c r="AA1112" s="243">
        <v>23875.649999999998</v>
      </c>
      <c r="AB1112" s="244">
        <v>20579</v>
      </c>
      <c r="AC1112" s="81"/>
      <c r="AD1112" s="243">
        <v>863</v>
      </c>
      <c r="AE1112" s="243">
        <v>424</v>
      </c>
      <c r="AF1112" s="81"/>
      <c r="AG1112" s="81"/>
      <c r="AH1112" s="81"/>
      <c r="AI1112" s="81"/>
      <c r="AJ1112" s="81"/>
      <c r="AK1112" s="81"/>
      <c r="AL1112" s="81"/>
      <c r="AM1112" s="81"/>
      <c r="AN1112" s="81">
        <v>700</v>
      </c>
      <c r="AO1112" s="81"/>
      <c r="AP1112" s="81"/>
      <c r="AQ1112" s="81"/>
      <c r="AR1112" s="81">
        <v>0</v>
      </c>
      <c r="AS1112" s="81"/>
      <c r="AT1112" s="81"/>
      <c r="AU1112" s="81"/>
      <c r="AV1112" s="245"/>
      <c r="AW1112" s="81"/>
      <c r="AX1112" s="81">
        <v>1215.92</v>
      </c>
      <c r="AY1112" s="244"/>
      <c r="AZ1112" s="244">
        <v>93.73</v>
      </c>
      <c r="BA1112" s="176">
        <v>0</v>
      </c>
      <c r="BB1112" s="244">
        <v>28078</v>
      </c>
      <c r="BC1112" s="244">
        <v>4202.3500000000022</v>
      </c>
      <c r="BD1112" s="252"/>
      <c r="BE1112" s="170">
        <v>162</v>
      </c>
      <c r="BF1112" s="1" t="s">
        <v>4032</v>
      </c>
      <c r="BG1112" s="158" t="s">
        <v>892</v>
      </c>
      <c r="BH1112" s="92" t="s">
        <v>1110</v>
      </c>
      <c r="BI1112" s="244">
        <v>20579</v>
      </c>
      <c r="BJ1112" s="159">
        <v>20579</v>
      </c>
      <c r="BK1112" s="159">
        <v>0</v>
      </c>
      <c r="BL1112" s="158"/>
      <c r="BM1112" s="86"/>
      <c r="BN1112" s="247"/>
      <c r="BO1112" s="247"/>
      <c r="BP1112" s="48"/>
      <c r="BQ1112" s="368">
        <v>141</v>
      </c>
      <c r="BR1112" s="380">
        <v>11</v>
      </c>
      <c r="BS1112" s="381" t="s">
        <v>51</v>
      </c>
      <c r="BT1112" s="382" t="s">
        <v>3767</v>
      </c>
      <c r="BU1112" s="383" t="s">
        <v>133</v>
      </c>
      <c r="BV1112" s="384" t="s">
        <v>1581</v>
      </c>
      <c r="BW1112" s="384">
        <v>60140</v>
      </c>
      <c r="BX1112" s="385" t="s">
        <v>4253</v>
      </c>
      <c r="BY1112" s="62"/>
      <c r="BZ1112" s="495">
        <v>701</v>
      </c>
      <c r="CA1112" s="320" t="b">
        <f>EXACT(A1112,CH1112)</f>
        <v>1</v>
      </c>
      <c r="CB1112" s="318" t="b">
        <f>EXACT(D1112,CF1112)</f>
        <v>1</v>
      </c>
      <c r="CC1112" s="318" t="b">
        <f>EXACT(E1112,CG1112)</f>
        <v>1</v>
      </c>
      <c r="CD1112" s="502">
        <f>+S1112-BC1112</f>
        <v>0</v>
      </c>
      <c r="CE1112" s="1" t="s">
        <v>686</v>
      </c>
      <c r="CF1112" s="17" t="s">
        <v>892</v>
      </c>
      <c r="CG1112" s="103" t="s">
        <v>1110</v>
      </c>
      <c r="CH1112" s="275">
        <v>3601200437437</v>
      </c>
      <c r="CM1112" s="273"/>
      <c r="CO1112" s="157"/>
    </row>
    <row r="1113" spans="1:93">
      <c r="A1113" s="452" t="s">
        <v>4997</v>
      </c>
      <c r="B1113" s="83" t="s">
        <v>709</v>
      </c>
      <c r="C1113" s="129" t="s">
        <v>686</v>
      </c>
      <c r="D1113" s="158" t="s">
        <v>1297</v>
      </c>
      <c r="E1113" s="92" t="s">
        <v>485</v>
      </c>
      <c r="F1113" s="452" t="s">
        <v>4997</v>
      </c>
      <c r="G1113" s="59" t="s">
        <v>1580</v>
      </c>
      <c r="H1113" s="449" t="s">
        <v>1838</v>
      </c>
      <c r="I1113" s="234">
        <v>21012.6</v>
      </c>
      <c r="J1113" s="234">
        <v>0</v>
      </c>
      <c r="K1113" s="234">
        <v>107.4</v>
      </c>
      <c r="L1113" s="234">
        <v>0</v>
      </c>
      <c r="M1113" s="85">
        <v>1932</v>
      </c>
      <c r="N1113" s="85">
        <v>0</v>
      </c>
      <c r="O1113" s="234">
        <v>0</v>
      </c>
      <c r="P1113" s="234">
        <v>110.93</v>
      </c>
      <c r="Q1113" s="234">
        <v>0</v>
      </c>
      <c r="R1113" s="234">
        <v>12363</v>
      </c>
      <c r="S1113" s="234">
        <v>8516.5399999999991</v>
      </c>
      <c r="T1113" s="227" t="s">
        <v>1581</v>
      </c>
      <c r="U1113" s="496">
        <v>592</v>
      </c>
      <c r="V1113" s="129" t="s">
        <v>686</v>
      </c>
      <c r="W1113" s="158" t="s">
        <v>1297</v>
      </c>
      <c r="X1113" s="92" t="s">
        <v>485</v>
      </c>
      <c r="Y1113" s="262">
        <v>3601200438638</v>
      </c>
      <c r="Z1113" s="228" t="s">
        <v>1581</v>
      </c>
      <c r="AA1113" s="141">
        <v>14535.460000000001</v>
      </c>
      <c r="AB1113" s="141">
        <v>11500</v>
      </c>
      <c r="AC1113" s="1"/>
      <c r="AD1113" s="235">
        <v>863</v>
      </c>
      <c r="AE1113" s="235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245"/>
      <c r="AW1113" s="1"/>
      <c r="AX1113" s="1">
        <v>2061.5300000000002</v>
      </c>
      <c r="AY1113" s="1"/>
      <c r="AZ1113" s="141">
        <v>110.93</v>
      </c>
      <c r="BA1113" s="176">
        <v>0</v>
      </c>
      <c r="BB1113" s="141">
        <v>23052</v>
      </c>
      <c r="BC1113" s="141">
        <v>8516.5399999999991</v>
      </c>
      <c r="BD1113" s="252"/>
      <c r="BE1113" s="170">
        <v>593</v>
      </c>
      <c r="BF1113" s="1" t="s">
        <v>2219</v>
      </c>
      <c r="BG1113" s="158" t="s">
        <v>1297</v>
      </c>
      <c r="BH1113" s="92" t="s">
        <v>485</v>
      </c>
      <c r="BI1113" s="141">
        <v>11500</v>
      </c>
      <c r="BJ1113" s="141">
        <v>11500</v>
      </c>
      <c r="BK1113" s="159">
        <v>0</v>
      </c>
      <c r="BL1113" s="158"/>
      <c r="BM1113" s="1"/>
      <c r="BN1113" s="1"/>
      <c r="BO1113" s="1"/>
      <c r="BP1113" s="48"/>
      <c r="BQ1113" s="368">
        <v>10</v>
      </c>
      <c r="BR1113" s="380" t="s">
        <v>718</v>
      </c>
      <c r="BS1113" s="381" t="s">
        <v>709</v>
      </c>
      <c r="BT1113" s="382" t="s">
        <v>752</v>
      </c>
      <c r="BU1113" s="383" t="s">
        <v>752</v>
      </c>
      <c r="BV1113" s="384" t="s">
        <v>1581</v>
      </c>
      <c r="BW1113" s="384">
        <v>60190</v>
      </c>
      <c r="BX1113" s="385" t="s">
        <v>1433</v>
      </c>
      <c r="BY1113" s="76"/>
      <c r="BZ1113" s="495">
        <v>413</v>
      </c>
      <c r="CA1113" s="320" t="b">
        <f>EXACT(A1113,CH1113)</f>
        <v>1</v>
      </c>
      <c r="CB1113" s="318" t="b">
        <f>EXACT(D1113,CF1113)</f>
        <v>1</v>
      </c>
      <c r="CC1113" s="318" t="b">
        <f>EXACT(E1113,CG1113)</f>
        <v>1</v>
      </c>
      <c r="CD1113" s="502">
        <f>+S1112-BC1112</f>
        <v>0</v>
      </c>
      <c r="CE1113" s="157" t="s">
        <v>686</v>
      </c>
      <c r="CF1113" s="51" t="s">
        <v>1297</v>
      </c>
      <c r="CG1113" s="51" t="s">
        <v>485</v>
      </c>
      <c r="CH1113" s="312">
        <v>3601200438638</v>
      </c>
      <c r="CL1113" s="157"/>
      <c r="CM1113" s="273"/>
      <c r="CO1113" s="157"/>
    </row>
    <row r="1114" spans="1:93">
      <c r="A1114" s="451" t="s">
        <v>8178</v>
      </c>
      <c r="B1114" s="83" t="s">
        <v>709</v>
      </c>
      <c r="C1114" s="331" t="s">
        <v>686</v>
      </c>
      <c r="D1114" s="332" t="s">
        <v>8166</v>
      </c>
      <c r="E1114" s="333" t="s">
        <v>8167</v>
      </c>
      <c r="F1114" s="451" t="s">
        <v>8178</v>
      </c>
      <c r="G1114" s="59" t="s">
        <v>1580</v>
      </c>
      <c r="H1114" s="459" t="s">
        <v>8182</v>
      </c>
      <c r="I1114" s="426">
        <v>31596.48</v>
      </c>
      <c r="J1114" s="426">
        <v>0</v>
      </c>
      <c r="K1114" s="426">
        <v>0</v>
      </c>
      <c r="L1114" s="426">
        <v>0</v>
      </c>
      <c r="M1114" s="427">
        <v>0</v>
      </c>
      <c r="N1114" s="427">
        <v>0</v>
      </c>
      <c r="O1114" s="426">
        <v>0</v>
      </c>
      <c r="P1114" s="426">
        <v>256.89999999999998</v>
      </c>
      <c r="Q1114" s="426">
        <v>0</v>
      </c>
      <c r="R1114" s="426">
        <v>18287</v>
      </c>
      <c r="S1114" s="426">
        <v>9688.5199999999968</v>
      </c>
      <c r="T1114" s="227" t="s">
        <v>1581</v>
      </c>
      <c r="U1114" s="496">
        <v>277</v>
      </c>
      <c r="V1114" s="331" t="s">
        <v>686</v>
      </c>
      <c r="W1114" s="332" t="s">
        <v>8166</v>
      </c>
      <c r="X1114" s="333" t="s">
        <v>8167</v>
      </c>
      <c r="Y1114" s="291">
        <v>3601200439090</v>
      </c>
      <c r="Z1114" s="228" t="s">
        <v>1581</v>
      </c>
      <c r="AA1114" s="479">
        <v>21907.960000000003</v>
      </c>
      <c r="AB1114" s="480">
        <v>17000</v>
      </c>
      <c r="AC1114" s="481"/>
      <c r="AD1114" s="479">
        <v>863</v>
      </c>
      <c r="AE1114" s="479">
        <v>424</v>
      </c>
      <c r="AF1114" s="481"/>
      <c r="AG1114" s="481"/>
      <c r="AH1114" s="481"/>
      <c r="AI1114" s="481"/>
      <c r="AJ1114" s="481"/>
      <c r="AK1114" s="481"/>
      <c r="AL1114" s="481"/>
      <c r="AM1114" s="481"/>
      <c r="AN1114" s="481"/>
      <c r="AO1114" s="481"/>
      <c r="AP1114" s="481"/>
      <c r="AQ1114" s="481"/>
      <c r="AR1114" s="481"/>
      <c r="AS1114" s="481"/>
      <c r="AT1114" s="481"/>
      <c r="AU1114" s="481"/>
      <c r="AV1114" s="482"/>
      <c r="AW1114" s="481"/>
      <c r="AX1114" s="481">
        <v>3364.06</v>
      </c>
      <c r="AY1114" s="480"/>
      <c r="AZ1114" s="480">
        <v>256.89999999999998</v>
      </c>
      <c r="BA1114" s="536">
        <v>0</v>
      </c>
      <c r="BB1114" s="480">
        <v>31596.48</v>
      </c>
      <c r="BC1114" s="480">
        <v>9688.5199999999968</v>
      </c>
      <c r="BD1114" s="338"/>
      <c r="BE1114" s="170">
        <v>278</v>
      </c>
      <c r="BF1114" s="541" t="s">
        <v>8186</v>
      </c>
      <c r="BG1114" s="332" t="s">
        <v>8166</v>
      </c>
      <c r="BH1114" s="333" t="s">
        <v>8167</v>
      </c>
      <c r="BI1114" s="480">
        <v>22644.3</v>
      </c>
      <c r="BJ1114" s="546">
        <v>17000</v>
      </c>
      <c r="BK1114" s="546">
        <v>5644.2999999999993</v>
      </c>
      <c r="BL1114" s="332"/>
      <c r="BM1114" s="484"/>
      <c r="BN1114" s="485"/>
      <c r="BO1114" s="485"/>
      <c r="BP1114" s="354"/>
      <c r="BQ1114" s="375" t="s">
        <v>8170</v>
      </c>
      <c r="BR1114" s="406" t="s">
        <v>8171</v>
      </c>
      <c r="BS1114" s="403" t="s">
        <v>709</v>
      </c>
      <c r="BT1114" s="404" t="s">
        <v>719</v>
      </c>
      <c r="BU1114" s="404" t="s">
        <v>719</v>
      </c>
      <c r="BV1114" s="404" t="s">
        <v>1581</v>
      </c>
      <c r="BW1114" s="405">
        <v>60140</v>
      </c>
      <c r="BX1114" s="407" t="s">
        <v>8172</v>
      </c>
      <c r="BY1114" s="340"/>
      <c r="BZ1114" s="475">
        <v>162</v>
      </c>
      <c r="CA1114" s="320" t="b">
        <f>EXACT(A1114,CH1114)</f>
        <v>1</v>
      </c>
      <c r="CB1114" s="318" t="b">
        <f>EXACT(D1114,CF1114)</f>
        <v>1</v>
      </c>
      <c r="CC1114" s="318" t="b">
        <f>EXACT(E1114,CG1114)</f>
        <v>1</v>
      </c>
      <c r="CD1114" s="502">
        <f>+S1113-BC1113</f>
        <v>0</v>
      </c>
      <c r="CE1114" s="17" t="s">
        <v>686</v>
      </c>
      <c r="CF1114" s="17" t="s">
        <v>8166</v>
      </c>
      <c r="CG1114" s="103" t="s">
        <v>8167</v>
      </c>
      <c r="CH1114" s="275">
        <v>3601200439090</v>
      </c>
      <c r="CI1114" s="157"/>
      <c r="CM1114" s="273"/>
    </row>
    <row r="1115" spans="1:93">
      <c r="A1115" s="452" t="s">
        <v>4546</v>
      </c>
      <c r="B1115" s="83" t="s">
        <v>709</v>
      </c>
      <c r="C1115" s="158" t="s">
        <v>686</v>
      </c>
      <c r="D1115" s="158" t="s">
        <v>3044</v>
      </c>
      <c r="E1115" s="92" t="s">
        <v>2746</v>
      </c>
      <c r="F1115" s="452" t="s">
        <v>4546</v>
      </c>
      <c r="G1115" s="59" t="s">
        <v>1580</v>
      </c>
      <c r="H1115" s="449" t="s">
        <v>3511</v>
      </c>
      <c r="I1115" s="234">
        <v>31566.21</v>
      </c>
      <c r="J1115" s="234">
        <v>0</v>
      </c>
      <c r="K1115" s="234">
        <v>0</v>
      </c>
      <c r="L1115" s="234">
        <v>0</v>
      </c>
      <c r="M1115" s="85">
        <v>0</v>
      </c>
      <c r="N1115" s="85">
        <v>0</v>
      </c>
      <c r="O1115" s="234">
        <v>0</v>
      </c>
      <c r="P1115" s="234">
        <v>161.63999999999999</v>
      </c>
      <c r="Q1115" s="234">
        <v>0</v>
      </c>
      <c r="R1115" s="234">
        <v>21017.919999999998</v>
      </c>
      <c r="S1115" s="234">
        <v>10386.650000000001</v>
      </c>
      <c r="T1115" s="227" t="s">
        <v>1581</v>
      </c>
      <c r="U1115" s="496">
        <v>1122</v>
      </c>
      <c r="V1115" s="158" t="s">
        <v>686</v>
      </c>
      <c r="W1115" s="158" t="s">
        <v>3044</v>
      </c>
      <c r="X1115" s="92" t="s">
        <v>2746</v>
      </c>
      <c r="Y1115" s="262">
        <v>3601200441493</v>
      </c>
      <c r="Z1115" s="228" t="s">
        <v>1581</v>
      </c>
      <c r="AA1115" s="243">
        <v>21179.559999999998</v>
      </c>
      <c r="AB1115" s="81">
        <v>20593.919999999998</v>
      </c>
      <c r="AC1115" s="81"/>
      <c r="AD1115" s="81">
        <v>0</v>
      </c>
      <c r="AE1115" s="81">
        <v>424</v>
      </c>
      <c r="AF1115" s="81">
        <v>0</v>
      </c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>
        <v>0</v>
      </c>
      <c r="AR1115" s="81"/>
      <c r="AS1115" s="81"/>
      <c r="AT1115" s="81"/>
      <c r="AU1115" s="81"/>
      <c r="AV1115" s="245"/>
      <c r="AW1115" s="81"/>
      <c r="AX1115" s="81">
        <v>0</v>
      </c>
      <c r="AY1115" s="81"/>
      <c r="AZ1115" s="81">
        <v>161.63999999999999</v>
      </c>
      <c r="BA1115" s="85">
        <v>0</v>
      </c>
      <c r="BB1115" s="81">
        <v>31566.21</v>
      </c>
      <c r="BC1115" s="81">
        <v>10386.650000000001</v>
      </c>
      <c r="BD1115" s="252"/>
      <c r="BE1115" s="170">
        <v>1123</v>
      </c>
      <c r="BF1115" s="81" t="s">
        <v>3590</v>
      </c>
      <c r="BG1115" s="158" t="s">
        <v>3044</v>
      </c>
      <c r="BH1115" s="92" t="s">
        <v>2746</v>
      </c>
      <c r="BI1115" s="81">
        <v>20593.919999999998</v>
      </c>
      <c r="BJ1115" s="85">
        <v>20593.919999999998</v>
      </c>
      <c r="BK1115" s="81">
        <v>0</v>
      </c>
      <c r="BL1115" s="86"/>
      <c r="BM1115" s="86"/>
      <c r="BN1115" s="247"/>
      <c r="BO1115" s="247"/>
      <c r="BP1115" s="59"/>
      <c r="BQ1115" s="369">
        <v>12</v>
      </c>
      <c r="BR1115" s="380" t="s">
        <v>698</v>
      </c>
      <c r="BS1115" s="381" t="s">
        <v>3701</v>
      </c>
      <c r="BT1115" s="382" t="s">
        <v>752</v>
      </c>
      <c r="BU1115" s="383" t="s">
        <v>752</v>
      </c>
      <c r="BV1115" s="383" t="s">
        <v>1581</v>
      </c>
      <c r="BW1115" s="383">
        <v>60190</v>
      </c>
      <c r="BX1115" s="389" t="s">
        <v>3702</v>
      </c>
      <c r="BZ1115" s="495">
        <v>593</v>
      </c>
      <c r="CA1115" s="320" t="b">
        <f>EXACT(A1115,CH1115)</f>
        <v>1</v>
      </c>
      <c r="CB1115" s="318" t="b">
        <f>EXACT(D1115,CF1115)</f>
        <v>1</v>
      </c>
      <c r="CC1115" s="318" t="b">
        <f>EXACT(E1115,CG1115)</f>
        <v>1</v>
      </c>
      <c r="CD1115" s="502">
        <f>+S1114-BC1114</f>
        <v>0</v>
      </c>
      <c r="CE1115" s="17" t="s">
        <v>686</v>
      </c>
      <c r="CF1115" s="17" t="s">
        <v>3044</v>
      </c>
      <c r="CG1115" s="103" t="s">
        <v>2746</v>
      </c>
      <c r="CH1115" s="275">
        <v>3601200441493</v>
      </c>
      <c r="CM1115" s="273"/>
      <c r="CO1115" s="157"/>
    </row>
    <row r="1116" spans="1:93">
      <c r="A1116" s="452" t="s">
        <v>4668</v>
      </c>
      <c r="B1116" s="83" t="s">
        <v>709</v>
      </c>
      <c r="C1116" s="129" t="s">
        <v>686</v>
      </c>
      <c r="D1116" s="158" t="s">
        <v>173</v>
      </c>
      <c r="E1116" s="92" t="s">
        <v>468</v>
      </c>
      <c r="F1116" s="452" t="s">
        <v>4668</v>
      </c>
      <c r="G1116" s="59" t="s">
        <v>1580</v>
      </c>
      <c r="H1116" s="449" t="s">
        <v>1014</v>
      </c>
      <c r="I1116" s="234">
        <v>21574.7</v>
      </c>
      <c r="J1116" s="234">
        <v>0</v>
      </c>
      <c r="K1116" s="234">
        <v>87.68</v>
      </c>
      <c r="L1116" s="234">
        <v>0</v>
      </c>
      <c r="M1116" s="85">
        <v>1984</v>
      </c>
      <c r="N1116" s="85">
        <v>0</v>
      </c>
      <c r="O1116" s="234">
        <v>0</v>
      </c>
      <c r="P1116" s="234">
        <v>0</v>
      </c>
      <c r="Q1116" s="234">
        <v>0</v>
      </c>
      <c r="R1116" s="234">
        <v>15487</v>
      </c>
      <c r="S1116" s="234">
        <v>8159.380000000001</v>
      </c>
      <c r="T1116" s="227" t="s">
        <v>1581</v>
      </c>
      <c r="U1116" s="496">
        <v>971</v>
      </c>
      <c r="V1116" s="129" t="s">
        <v>686</v>
      </c>
      <c r="W1116" s="158" t="s">
        <v>173</v>
      </c>
      <c r="X1116" s="92" t="s">
        <v>468</v>
      </c>
      <c r="Y1116" s="262">
        <v>3601200442660</v>
      </c>
      <c r="Z1116" s="228" t="s">
        <v>1581</v>
      </c>
      <c r="AA1116" s="243">
        <v>15487</v>
      </c>
      <c r="AB1116" s="244">
        <v>14200</v>
      </c>
      <c r="AC1116" s="81"/>
      <c r="AD1116" s="243">
        <v>863</v>
      </c>
      <c r="AE1116" s="243">
        <v>424</v>
      </c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244"/>
      <c r="AR1116" s="244"/>
      <c r="AS1116" s="81"/>
      <c r="AT1116" s="81"/>
      <c r="AU1116" s="81"/>
      <c r="AV1116" s="245"/>
      <c r="AW1116" s="81"/>
      <c r="AX1116" s="81">
        <v>0</v>
      </c>
      <c r="AY1116" s="244"/>
      <c r="AZ1116" s="244">
        <v>0</v>
      </c>
      <c r="BA1116" s="176">
        <v>0</v>
      </c>
      <c r="BB1116" s="244">
        <v>23646.38</v>
      </c>
      <c r="BC1116" s="244">
        <v>8159.380000000001</v>
      </c>
      <c r="BD1116" s="252"/>
      <c r="BE1116" s="170">
        <v>972</v>
      </c>
      <c r="BF1116" s="1" t="s">
        <v>2295</v>
      </c>
      <c r="BG1116" s="158" t="s">
        <v>173</v>
      </c>
      <c r="BH1116" s="92" t="s">
        <v>468</v>
      </c>
      <c r="BI1116" s="244">
        <v>14200</v>
      </c>
      <c r="BJ1116" s="159">
        <v>14200</v>
      </c>
      <c r="BK1116" s="159">
        <v>0</v>
      </c>
      <c r="BL1116" s="158"/>
      <c r="BM1116" s="86"/>
      <c r="BN1116" s="247"/>
      <c r="BO1116" s="247"/>
      <c r="BP1116" s="59"/>
      <c r="BQ1116" s="369">
        <v>52</v>
      </c>
      <c r="BR1116" s="380" t="s">
        <v>698</v>
      </c>
      <c r="BS1116" s="381" t="s">
        <v>709</v>
      </c>
      <c r="BT1116" s="383" t="s">
        <v>752</v>
      </c>
      <c r="BU1116" s="383" t="s">
        <v>752</v>
      </c>
      <c r="BV1116" s="383" t="s">
        <v>1581</v>
      </c>
      <c r="BW1116" s="383" t="s">
        <v>776</v>
      </c>
      <c r="BX1116" s="385" t="s">
        <v>1347</v>
      </c>
      <c r="BY1116" s="51"/>
      <c r="BZ1116" s="475">
        <v>278</v>
      </c>
      <c r="CA1116" s="320" t="b">
        <f>EXACT(A1116,CH1116)</f>
        <v>1</v>
      </c>
      <c r="CB1116" s="318" t="b">
        <f>EXACT(D1116,CF1116)</f>
        <v>1</v>
      </c>
      <c r="CC1116" s="318" t="b">
        <f>EXACT(E1116,CG1116)</f>
        <v>1</v>
      </c>
      <c r="CD1116" s="502">
        <f>+S1115-BC1115</f>
        <v>0</v>
      </c>
      <c r="CE1116" s="17" t="s">
        <v>686</v>
      </c>
      <c r="CF1116" s="17" t="s">
        <v>173</v>
      </c>
      <c r="CG1116" s="103" t="s">
        <v>468</v>
      </c>
      <c r="CH1116" s="275">
        <v>3601200442660</v>
      </c>
    </row>
    <row r="1117" spans="1:93">
      <c r="A1117" s="451" t="s">
        <v>4355</v>
      </c>
      <c r="B1117" s="83" t="s">
        <v>709</v>
      </c>
      <c r="C1117" s="129" t="s">
        <v>672</v>
      </c>
      <c r="D1117" s="158" t="s">
        <v>205</v>
      </c>
      <c r="E1117" s="92" t="s">
        <v>219</v>
      </c>
      <c r="F1117" s="451" t="s">
        <v>4355</v>
      </c>
      <c r="G1117" s="59" t="s">
        <v>1580</v>
      </c>
      <c r="H1117" s="449" t="s">
        <v>1690</v>
      </c>
      <c r="I1117" s="234">
        <v>9392</v>
      </c>
      <c r="J1117" s="234">
        <v>0</v>
      </c>
      <c r="K1117" s="234">
        <v>0</v>
      </c>
      <c r="L1117" s="234">
        <v>0</v>
      </c>
      <c r="M1117" s="85">
        <v>0</v>
      </c>
      <c r="N1117" s="85">
        <v>0</v>
      </c>
      <c r="O1117" s="234">
        <v>0</v>
      </c>
      <c r="P1117" s="234">
        <v>0</v>
      </c>
      <c r="Q1117" s="234">
        <v>0</v>
      </c>
      <c r="R1117" s="234">
        <v>655</v>
      </c>
      <c r="S1117" s="234">
        <v>8737</v>
      </c>
      <c r="T1117" s="227" t="s">
        <v>1581</v>
      </c>
      <c r="U1117" s="496">
        <v>1469</v>
      </c>
      <c r="V1117" s="129" t="s">
        <v>672</v>
      </c>
      <c r="W1117" s="158" t="s">
        <v>205</v>
      </c>
      <c r="X1117" s="92" t="s">
        <v>219</v>
      </c>
      <c r="Y1117" s="262">
        <v>3601200443011</v>
      </c>
      <c r="Z1117" s="228" t="s">
        <v>1581</v>
      </c>
      <c r="AA1117" s="243">
        <v>655</v>
      </c>
      <c r="AB1117" s="244">
        <v>655</v>
      </c>
      <c r="AC1117" s="81"/>
      <c r="AD1117" s="243"/>
      <c r="AE1117" s="243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245"/>
      <c r="AW1117" s="81"/>
      <c r="AX1117" s="81">
        <v>0</v>
      </c>
      <c r="AY1117" s="244"/>
      <c r="AZ1117" s="244">
        <v>0</v>
      </c>
      <c r="BA1117" s="176">
        <v>0</v>
      </c>
      <c r="BB1117" s="244">
        <v>9392</v>
      </c>
      <c r="BC1117" s="244">
        <v>8737</v>
      </c>
      <c r="BD1117" s="252"/>
      <c r="BE1117" s="170">
        <v>1472</v>
      </c>
      <c r="BF1117" s="1" t="s">
        <v>124</v>
      </c>
      <c r="BG1117" s="158" t="s">
        <v>205</v>
      </c>
      <c r="BH1117" s="92" t="s">
        <v>219</v>
      </c>
      <c r="BI1117" s="244">
        <v>655</v>
      </c>
      <c r="BJ1117" s="159">
        <v>655</v>
      </c>
      <c r="BK1117" s="159">
        <v>0</v>
      </c>
      <c r="BL1117" s="158"/>
      <c r="BM1117" s="86"/>
      <c r="BN1117" s="247"/>
      <c r="BO1117" s="247"/>
      <c r="BP1117" s="59"/>
      <c r="BQ1117" s="369">
        <v>100</v>
      </c>
      <c r="BR1117" s="380" t="s">
        <v>698</v>
      </c>
      <c r="BS1117" s="381" t="s">
        <v>709</v>
      </c>
      <c r="BT1117" s="382" t="s">
        <v>1254</v>
      </c>
      <c r="BU1117" s="383" t="s">
        <v>1531</v>
      </c>
      <c r="BV1117" s="383" t="s">
        <v>1270</v>
      </c>
      <c r="BW1117" s="383">
        <v>17000</v>
      </c>
      <c r="BX1117" s="385"/>
      <c r="BZ1117" s="495">
        <v>1121</v>
      </c>
      <c r="CA1117" s="320" t="b">
        <f>EXACT(A1117,CH1117)</f>
        <v>1</v>
      </c>
      <c r="CB1117" s="318" t="b">
        <f>EXACT(D1117,CF1117)</f>
        <v>1</v>
      </c>
      <c r="CC1117" s="318" t="b">
        <f>EXACT(E1117,CG1117)</f>
        <v>1</v>
      </c>
      <c r="CD1117" s="502">
        <f>+S1117-BC1117</f>
        <v>0</v>
      </c>
      <c r="CE1117" s="51" t="s">
        <v>672</v>
      </c>
      <c r="CF1117" s="94" t="s">
        <v>205</v>
      </c>
      <c r="CG1117" s="99" t="s">
        <v>219</v>
      </c>
      <c r="CH1117" s="311">
        <v>3601200443011</v>
      </c>
      <c r="CM1117" s="273"/>
      <c r="CO1117" s="157"/>
    </row>
    <row r="1118" spans="1:93">
      <c r="A1118" s="452" t="s">
        <v>4519</v>
      </c>
      <c r="B1118" s="83" t="s">
        <v>709</v>
      </c>
      <c r="C1118" s="129" t="s">
        <v>672</v>
      </c>
      <c r="D1118" s="158" t="s">
        <v>1994</v>
      </c>
      <c r="E1118" s="92" t="s">
        <v>1995</v>
      </c>
      <c r="F1118" s="452" t="s">
        <v>4519</v>
      </c>
      <c r="G1118" s="59" t="s">
        <v>1580</v>
      </c>
      <c r="H1118" s="449" t="s">
        <v>1757</v>
      </c>
      <c r="I1118" s="234">
        <v>25182.2</v>
      </c>
      <c r="J1118" s="234">
        <v>0</v>
      </c>
      <c r="K1118" s="234">
        <v>281.75</v>
      </c>
      <c r="L1118" s="234">
        <v>0</v>
      </c>
      <c r="M1118" s="85">
        <v>3703</v>
      </c>
      <c r="N1118" s="85">
        <v>0</v>
      </c>
      <c r="O1118" s="234">
        <v>0</v>
      </c>
      <c r="P1118" s="234">
        <v>0</v>
      </c>
      <c r="Q1118" s="234">
        <v>0</v>
      </c>
      <c r="R1118" s="234">
        <v>5418</v>
      </c>
      <c r="S1118" s="234">
        <v>23748.95</v>
      </c>
      <c r="T1118" s="227" t="s">
        <v>1581</v>
      </c>
      <c r="U1118" s="496">
        <v>166</v>
      </c>
      <c r="V1118" s="129" t="s">
        <v>672</v>
      </c>
      <c r="W1118" s="158" t="s">
        <v>1994</v>
      </c>
      <c r="X1118" s="92" t="s">
        <v>1995</v>
      </c>
      <c r="Y1118" s="261">
        <v>3601200443453</v>
      </c>
      <c r="Z1118" s="228" t="s">
        <v>1581</v>
      </c>
      <c r="AA1118" s="243">
        <v>5418</v>
      </c>
      <c r="AB1118" s="244">
        <v>4555</v>
      </c>
      <c r="AC1118" s="81"/>
      <c r="AD1118" s="243">
        <v>863</v>
      </c>
      <c r="AE1118" s="243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245"/>
      <c r="AW1118" s="81"/>
      <c r="AX1118" s="81">
        <v>0</v>
      </c>
      <c r="AY1118" s="81"/>
      <c r="AZ1118" s="81">
        <v>0</v>
      </c>
      <c r="BA1118" s="85">
        <v>0</v>
      </c>
      <c r="BB1118" s="81">
        <v>29166.95</v>
      </c>
      <c r="BC1118" s="81">
        <v>23748.95</v>
      </c>
      <c r="BD1118" s="252"/>
      <c r="BE1118" s="170">
        <v>166</v>
      </c>
      <c r="BF1118" s="158" t="s">
        <v>1708</v>
      </c>
      <c r="BG1118" s="158" t="s">
        <v>1994</v>
      </c>
      <c r="BH1118" s="92" t="s">
        <v>1995</v>
      </c>
      <c r="BI1118" s="81">
        <v>4555</v>
      </c>
      <c r="BJ1118" s="85">
        <v>4555</v>
      </c>
      <c r="BK1118" s="81">
        <v>0</v>
      </c>
      <c r="BL1118" s="158"/>
      <c r="BM1118" s="86"/>
      <c r="BN1118" s="247"/>
      <c r="BO1118" s="247"/>
      <c r="BP1118" s="48"/>
      <c r="BQ1118" s="368" t="s">
        <v>806</v>
      </c>
      <c r="BR1118" s="380" t="s">
        <v>733</v>
      </c>
      <c r="BS1118" s="381" t="s">
        <v>51</v>
      </c>
      <c r="BT1118" s="382" t="s">
        <v>1996</v>
      </c>
      <c r="BU1118" s="383" t="s">
        <v>1997</v>
      </c>
      <c r="BV1118" s="384" t="s">
        <v>1998</v>
      </c>
      <c r="BW1118" s="384">
        <v>16110</v>
      </c>
      <c r="BX1118" s="385" t="s">
        <v>1286</v>
      </c>
      <c r="BY1118" s="76"/>
      <c r="BZ1118" s="495">
        <v>971</v>
      </c>
      <c r="CA1118" s="320" t="b">
        <f>EXACT(A1118,CH1118)</f>
        <v>1</v>
      </c>
      <c r="CB1118" s="318" t="b">
        <f>EXACT(D1118,CF1118)</f>
        <v>1</v>
      </c>
      <c r="CC1118" s="318" t="b">
        <f>EXACT(E1118,CG1118)</f>
        <v>1</v>
      </c>
      <c r="CD1118" s="502">
        <f>+S1118-BC1118</f>
        <v>0</v>
      </c>
      <c r="CE1118" s="51" t="s">
        <v>672</v>
      </c>
      <c r="CF1118" s="17" t="s">
        <v>1994</v>
      </c>
      <c r="CG1118" s="103" t="s">
        <v>1995</v>
      </c>
      <c r="CH1118" s="311">
        <v>3601200443453</v>
      </c>
      <c r="CM1118" s="273"/>
      <c r="CO1118" s="157"/>
    </row>
    <row r="1119" spans="1:93">
      <c r="A1119" s="452" t="s">
        <v>4613</v>
      </c>
      <c r="B1119" s="83" t="s">
        <v>709</v>
      </c>
      <c r="C1119" s="129" t="s">
        <v>686</v>
      </c>
      <c r="D1119" s="158" t="s">
        <v>207</v>
      </c>
      <c r="E1119" s="92" t="s">
        <v>1995</v>
      </c>
      <c r="F1119" s="452" t="s">
        <v>4613</v>
      </c>
      <c r="G1119" s="59" t="s">
        <v>1580</v>
      </c>
      <c r="H1119" s="449" t="s">
        <v>1036</v>
      </c>
      <c r="I1119" s="234">
        <v>23251.8</v>
      </c>
      <c r="J1119" s="234">
        <v>0</v>
      </c>
      <c r="K1119" s="234">
        <v>297.14999999999998</v>
      </c>
      <c r="L1119" s="234">
        <v>0</v>
      </c>
      <c r="M1119" s="85">
        <v>4489</v>
      </c>
      <c r="N1119" s="85">
        <v>0</v>
      </c>
      <c r="O1119" s="234">
        <v>0</v>
      </c>
      <c r="P1119" s="234">
        <v>43.56</v>
      </c>
      <c r="Q1119" s="234">
        <v>0</v>
      </c>
      <c r="R1119" s="234">
        <v>5418</v>
      </c>
      <c r="S1119" s="234">
        <v>22576.39</v>
      </c>
      <c r="T1119" s="227" t="s">
        <v>1581</v>
      </c>
      <c r="U1119" s="496">
        <v>1044</v>
      </c>
      <c r="V1119" s="129" t="s">
        <v>686</v>
      </c>
      <c r="W1119" s="158" t="s">
        <v>207</v>
      </c>
      <c r="X1119" s="92" t="s">
        <v>1995</v>
      </c>
      <c r="Y1119" s="262">
        <v>3601200443461</v>
      </c>
      <c r="Z1119" s="228" t="s">
        <v>1581</v>
      </c>
      <c r="AA1119" s="233">
        <v>5461.56</v>
      </c>
      <c r="AB1119" s="141">
        <v>4555</v>
      </c>
      <c r="AC1119" s="234"/>
      <c r="AD1119" s="235">
        <v>863</v>
      </c>
      <c r="AE1119" s="235"/>
      <c r="AF1119" s="141"/>
      <c r="AG1119" s="141"/>
      <c r="AH1119" s="141"/>
      <c r="AI1119" s="141"/>
      <c r="AJ1119" s="141"/>
      <c r="AK1119" s="141"/>
      <c r="AL1119" s="141"/>
      <c r="AM1119" s="85"/>
      <c r="AN1119" s="85"/>
      <c r="AO1119" s="85"/>
      <c r="AP1119" s="85"/>
      <c r="AQ1119" s="159"/>
      <c r="AR1119" s="159"/>
      <c r="AS1119" s="85"/>
      <c r="AT1119" s="85"/>
      <c r="AU1119" s="85"/>
      <c r="AV1119" s="236"/>
      <c r="AW1119" s="85"/>
      <c r="AX1119" s="85">
        <v>0</v>
      </c>
      <c r="AY1119" s="159"/>
      <c r="AZ1119" s="159">
        <v>43.56</v>
      </c>
      <c r="BA1119" s="176">
        <v>0</v>
      </c>
      <c r="BB1119" s="159">
        <v>28037.95</v>
      </c>
      <c r="BC1119" s="159">
        <v>22576.39</v>
      </c>
      <c r="BD1119" s="252"/>
      <c r="BE1119" s="170">
        <v>1045</v>
      </c>
      <c r="BF1119" s="1" t="s">
        <v>2318</v>
      </c>
      <c r="BG1119" s="158" t="s">
        <v>207</v>
      </c>
      <c r="BH1119" s="92" t="s">
        <v>1995</v>
      </c>
      <c r="BI1119" s="159">
        <v>4555</v>
      </c>
      <c r="BJ1119" s="159">
        <v>4555</v>
      </c>
      <c r="BK1119" s="159">
        <v>0</v>
      </c>
      <c r="BL1119" s="158"/>
      <c r="BM1119" s="1"/>
      <c r="BN1119" s="248"/>
      <c r="BO1119" s="248"/>
      <c r="BP1119" s="48"/>
      <c r="BQ1119" s="368" t="s">
        <v>806</v>
      </c>
      <c r="BR1119" s="380" t="s">
        <v>733</v>
      </c>
      <c r="BS1119" s="381" t="s">
        <v>51</v>
      </c>
      <c r="BT1119" s="388" t="s">
        <v>1996</v>
      </c>
      <c r="BU1119" s="388" t="s">
        <v>1997</v>
      </c>
      <c r="BV1119" s="388" t="s">
        <v>1998</v>
      </c>
      <c r="BW1119" s="389" t="s">
        <v>208</v>
      </c>
      <c r="BX1119" s="385"/>
      <c r="BY1119" s="23"/>
      <c r="BZ1119" s="475">
        <v>1470</v>
      </c>
      <c r="CA1119" s="320" t="b">
        <f>EXACT(A1119,CH1119)</f>
        <v>1</v>
      </c>
      <c r="CB1119" s="318" t="b">
        <f>EXACT(D1119,CF1119)</f>
        <v>1</v>
      </c>
      <c r="CC1119" s="318" t="b">
        <f>EXACT(E1119,CG1119)</f>
        <v>1</v>
      </c>
      <c r="CD1119" s="502">
        <f>+S1118-BC1118</f>
        <v>0</v>
      </c>
      <c r="CE1119" s="17" t="s">
        <v>686</v>
      </c>
      <c r="CF1119" s="17" t="s">
        <v>207</v>
      </c>
      <c r="CG1119" s="103" t="s">
        <v>1995</v>
      </c>
      <c r="CH1119" s="275">
        <v>3601200443461</v>
      </c>
      <c r="CM1119" s="273"/>
    </row>
    <row r="1120" spans="1:93">
      <c r="A1120" s="511" t="s">
        <v>8501</v>
      </c>
      <c r="B1120" s="83" t="s">
        <v>709</v>
      </c>
      <c r="C1120" s="237" t="s">
        <v>686</v>
      </c>
      <c r="D1120" s="17" t="s">
        <v>5202</v>
      </c>
      <c r="E1120" s="75" t="s">
        <v>8394</v>
      </c>
      <c r="F1120" s="514" t="s">
        <v>8501</v>
      </c>
      <c r="G1120" s="59" t="s">
        <v>1580</v>
      </c>
      <c r="H1120" s="98" t="s">
        <v>8597</v>
      </c>
      <c r="I1120" s="133">
        <v>38599.17</v>
      </c>
      <c r="J1120" s="167">
        <v>0</v>
      </c>
      <c r="K1120" s="18">
        <v>0</v>
      </c>
      <c r="L1120" s="18">
        <v>0</v>
      </c>
      <c r="M1120" s="53">
        <v>0</v>
      </c>
      <c r="N1120" s="18">
        <v>0</v>
      </c>
      <c r="O1120" s="18">
        <v>0</v>
      </c>
      <c r="P1120" s="53">
        <v>138.29</v>
      </c>
      <c r="Q1120" s="18">
        <v>0</v>
      </c>
      <c r="R1120" s="53">
        <v>4083</v>
      </c>
      <c r="S1120" s="18">
        <v>34377.879999999997</v>
      </c>
      <c r="T1120" s="227" t="s">
        <v>1581</v>
      </c>
      <c r="U1120" s="496">
        <v>1284</v>
      </c>
      <c r="V1120" s="516" t="s">
        <v>686</v>
      </c>
      <c r="W1120" s="17" t="s">
        <v>5202</v>
      </c>
      <c r="X1120" s="17" t="s">
        <v>8394</v>
      </c>
      <c r="Y1120" s="261">
        <v>3601200443721</v>
      </c>
      <c r="Z1120" s="228" t="s">
        <v>1581</v>
      </c>
      <c r="AA1120" s="243">
        <v>4221.29</v>
      </c>
      <c r="AB1120" s="81">
        <v>3220</v>
      </c>
      <c r="AC1120" s="81"/>
      <c r="AD1120" s="81">
        <v>863</v>
      </c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245"/>
      <c r="AW1120" s="81"/>
      <c r="AX1120" s="81">
        <v>0</v>
      </c>
      <c r="AY1120" s="81"/>
      <c r="AZ1120" s="81">
        <v>138.29</v>
      </c>
      <c r="BA1120" s="85">
        <v>0</v>
      </c>
      <c r="BB1120" s="81">
        <v>38599.17</v>
      </c>
      <c r="BC1120" s="81">
        <v>34377.879999999997</v>
      </c>
      <c r="BD1120" s="260"/>
      <c r="BE1120" s="170">
        <v>1286</v>
      </c>
      <c r="BF1120" s="81" t="s">
        <v>8692</v>
      </c>
      <c r="BG1120" s="51" t="s">
        <v>5202</v>
      </c>
      <c r="BH1120" s="17" t="s">
        <v>8394</v>
      </c>
      <c r="BI1120" s="81">
        <v>3220</v>
      </c>
      <c r="BJ1120" s="85">
        <v>3220</v>
      </c>
      <c r="BK1120" s="81">
        <v>0</v>
      </c>
      <c r="BM1120" s="86"/>
      <c r="BN1120" s="247"/>
      <c r="BO1120" s="247"/>
      <c r="BP1120" s="48"/>
      <c r="BQ1120" s="435" t="s">
        <v>8799</v>
      </c>
      <c r="BR1120" s="380">
        <v>1</v>
      </c>
      <c r="BS1120" s="381"/>
      <c r="BT1120" s="382" t="s">
        <v>752</v>
      </c>
      <c r="BU1120" s="383" t="s">
        <v>752</v>
      </c>
      <c r="BV1120" s="384" t="s">
        <v>1581</v>
      </c>
      <c r="BW1120" s="384">
        <v>60190</v>
      </c>
      <c r="BX1120" s="385" t="s">
        <v>8800</v>
      </c>
      <c r="BZ1120" s="475">
        <v>166</v>
      </c>
      <c r="CA1120" s="320" t="b">
        <f>EXACT(A1120,CH1120)</f>
        <v>1</v>
      </c>
      <c r="CB1120" s="318" t="b">
        <f>EXACT(D1120,CF1120)</f>
        <v>1</v>
      </c>
      <c r="CC1120" s="318" t="b">
        <f>EXACT(E1120,CG1120)</f>
        <v>1</v>
      </c>
      <c r="CD1120" s="502">
        <f>+S1119-BC1119</f>
        <v>0</v>
      </c>
      <c r="CE1120" s="17" t="s">
        <v>686</v>
      </c>
      <c r="CF1120" s="157" t="s">
        <v>5202</v>
      </c>
      <c r="CG1120" s="103" t="s">
        <v>8394</v>
      </c>
      <c r="CH1120" s="275">
        <v>3601200443721</v>
      </c>
      <c r="CJ1120" s="51"/>
      <c r="CM1120" s="273"/>
      <c r="CO1120" s="157"/>
    </row>
    <row r="1121" spans="1:93">
      <c r="A1121" s="452" t="s">
        <v>7829</v>
      </c>
      <c r="B1121" s="83" t="s">
        <v>709</v>
      </c>
      <c r="C1121" s="129" t="s">
        <v>686</v>
      </c>
      <c r="D1121" s="158" t="s">
        <v>495</v>
      </c>
      <c r="E1121" s="92" t="s">
        <v>7720</v>
      </c>
      <c r="F1121" s="452" t="s">
        <v>7829</v>
      </c>
      <c r="G1121" s="59" t="s">
        <v>1580</v>
      </c>
      <c r="H1121" s="449" t="s">
        <v>7945</v>
      </c>
      <c r="I1121" s="234">
        <v>35699.879999999997</v>
      </c>
      <c r="J1121" s="234">
        <v>0</v>
      </c>
      <c r="K1121" s="234">
        <v>0</v>
      </c>
      <c r="L1121" s="234">
        <v>0</v>
      </c>
      <c r="M1121" s="85">
        <v>0</v>
      </c>
      <c r="N1121" s="85">
        <v>0</v>
      </c>
      <c r="O1121" s="234">
        <v>0</v>
      </c>
      <c r="P1121" s="234">
        <v>0</v>
      </c>
      <c r="Q1121" s="234">
        <v>0</v>
      </c>
      <c r="R1121" s="234">
        <v>26766.6</v>
      </c>
      <c r="S1121" s="234">
        <v>8933.2799999999988</v>
      </c>
      <c r="T1121" s="227" t="s">
        <v>1581</v>
      </c>
      <c r="U1121" s="496">
        <v>872</v>
      </c>
      <c r="V1121" s="129" t="s">
        <v>686</v>
      </c>
      <c r="W1121" s="158" t="s">
        <v>495</v>
      </c>
      <c r="X1121" s="92" t="s">
        <v>7720</v>
      </c>
      <c r="Y1121" s="261" t="s">
        <v>7829</v>
      </c>
      <c r="Z1121" s="228" t="s">
        <v>1581</v>
      </c>
      <c r="AA1121" s="243">
        <v>26766.6</v>
      </c>
      <c r="AB1121" s="81">
        <v>23790</v>
      </c>
      <c r="AC1121" s="81"/>
      <c r="AD1121" s="81">
        <v>863</v>
      </c>
      <c r="AE1121" s="81">
        <v>424</v>
      </c>
      <c r="AF1121" s="81">
        <v>1689.6</v>
      </c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245"/>
      <c r="AW1121" s="81"/>
      <c r="AX1121" s="81">
        <v>0</v>
      </c>
      <c r="AY1121" s="81"/>
      <c r="AZ1121" s="81">
        <v>0</v>
      </c>
      <c r="BA1121" s="85">
        <v>0</v>
      </c>
      <c r="BB1121" s="81">
        <v>35699.879999999997</v>
      </c>
      <c r="BC1121" s="81">
        <v>8933.2799999999988</v>
      </c>
      <c r="BD1121" s="252"/>
      <c r="BE1121" s="170">
        <v>873</v>
      </c>
      <c r="BF1121" s="81" t="s">
        <v>8341</v>
      </c>
      <c r="BG1121" s="158" t="s">
        <v>495</v>
      </c>
      <c r="BH1121" s="92" t="s">
        <v>7720</v>
      </c>
      <c r="BI1121" s="81">
        <v>23790</v>
      </c>
      <c r="BJ1121" s="85">
        <v>23790</v>
      </c>
      <c r="BK1121" s="81">
        <v>0</v>
      </c>
      <c r="BL1121" s="86"/>
      <c r="BM1121" s="86"/>
      <c r="BN1121" s="247"/>
      <c r="BO1121" s="247"/>
      <c r="BP1121" s="59"/>
      <c r="BQ1121" s="369" t="s">
        <v>8043</v>
      </c>
      <c r="BR1121" s="380">
        <v>5</v>
      </c>
      <c r="BS1121" s="381" t="s">
        <v>709</v>
      </c>
      <c r="BT1121" s="383" t="s">
        <v>334</v>
      </c>
      <c r="BU1121" s="388" t="s">
        <v>707</v>
      </c>
      <c r="BV1121" s="388" t="s">
        <v>1581</v>
      </c>
      <c r="BW1121" s="389">
        <v>60220</v>
      </c>
      <c r="BX1121" s="385" t="s">
        <v>8044</v>
      </c>
      <c r="BZ1121" s="475">
        <v>1044</v>
      </c>
      <c r="CA1121" s="320" t="b">
        <f>EXACT(A1121,CH1121)</f>
        <v>1</v>
      </c>
      <c r="CB1121" s="318" t="b">
        <f>EXACT(D1121,CF1121)</f>
        <v>1</v>
      </c>
      <c r="CC1121" s="318" t="b">
        <f>EXACT(E1121,CG1121)</f>
        <v>1</v>
      </c>
      <c r="CD1121" s="502">
        <f>+S1120-BC1120</f>
        <v>0</v>
      </c>
      <c r="CE1121" s="17" t="s">
        <v>686</v>
      </c>
      <c r="CF1121" s="17" t="s">
        <v>495</v>
      </c>
      <c r="CG1121" s="103" t="s">
        <v>7720</v>
      </c>
      <c r="CH1121" s="275" t="s">
        <v>7829</v>
      </c>
    </row>
    <row r="1122" spans="1:93">
      <c r="A1122" s="452" t="s">
        <v>4667</v>
      </c>
      <c r="B1122" s="83" t="s">
        <v>709</v>
      </c>
      <c r="C1122" s="129" t="s">
        <v>672</v>
      </c>
      <c r="D1122" s="158" t="s">
        <v>173</v>
      </c>
      <c r="E1122" s="92" t="s">
        <v>3038</v>
      </c>
      <c r="F1122" s="452" t="s">
        <v>4667</v>
      </c>
      <c r="G1122" s="59" t="s">
        <v>1580</v>
      </c>
      <c r="H1122" s="449" t="s">
        <v>3091</v>
      </c>
      <c r="I1122" s="234">
        <v>44031</v>
      </c>
      <c r="J1122" s="234">
        <v>0</v>
      </c>
      <c r="K1122" s="234">
        <v>62.63</v>
      </c>
      <c r="L1122" s="234">
        <v>0</v>
      </c>
      <c r="M1122" s="85">
        <v>1330</v>
      </c>
      <c r="N1122" s="85">
        <v>0</v>
      </c>
      <c r="O1122" s="234">
        <v>0</v>
      </c>
      <c r="P1122" s="234">
        <v>1334.03</v>
      </c>
      <c r="Q1122" s="234">
        <v>0</v>
      </c>
      <c r="R1122" s="234">
        <v>29955</v>
      </c>
      <c r="S1122" s="234">
        <v>14134.599999999999</v>
      </c>
      <c r="T1122" s="227" t="s">
        <v>1581</v>
      </c>
      <c r="U1122" s="496">
        <v>970</v>
      </c>
      <c r="V1122" s="129" t="s">
        <v>672</v>
      </c>
      <c r="W1122" s="158" t="s">
        <v>173</v>
      </c>
      <c r="X1122" s="92" t="s">
        <v>3038</v>
      </c>
      <c r="Y1122" s="262">
        <v>3601200447211</v>
      </c>
      <c r="Z1122" s="228" t="s">
        <v>1581</v>
      </c>
      <c r="AA1122" s="243">
        <v>31289.03</v>
      </c>
      <c r="AB1122" s="141">
        <v>28855</v>
      </c>
      <c r="AC1122" s="234"/>
      <c r="AD1122" s="235">
        <v>0</v>
      </c>
      <c r="AE1122" s="235"/>
      <c r="AF1122" s="141"/>
      <c r="AG1122" s="141"/>
      <c r="AH1122" s="141">
        <v>100</v>
      </c>
      <c r="AI1122" s="141"/>
      <c r="AJ1122" s="141"/>
      <c r="AK1122" s="141"/>
      <c r="AL1122" s="141"/>
      <c r="AM1122" s="81"/>
      <c r="AN1122" s="81"/>
      <c r="AO1122" s="81"/>
      <c r="AP1122" s="81"/>
      <c r="AQ1122" s="244">
        <v>1000</v>
      </c>
      <c r="AR1122" s="244"/>
      <c r="AS1122" s="81"/>
      <c r="AT1122" s="81"/>
      <c r="AU1122" s="81"/>
      <c r="AV1122" s="245"/>
      <c r="AW1122" s="81"/>
      <c r="AX1122" s="81">
        <v>0</v>
      </c>
      <c r="AY1122" s="244"/>
      <c r="AZ1122" s="244">
        <v>1334.03</v>
      </c>
      <c r="BA1122" s="176">
        <v>0</v>
      </c>
      <c r="BB1122" s="244">
        <v>45423.63</v>
      </c>
      <c r="BC1122" s="244">
        <v>14134.599999999999</v>
      </c>
      <c r="BD1122" s="252"/>
      <c r="BE1122" s="170">
        <v>971</v>
      </c>
      <c r="BF1122" s="1" t="s">
        <v>3144</v>
      </c>
      <c r="BG1122" s="158" t="s">
        <v>173</v>
      </c>
      <c r="BH1122" s="92" t="s">
        <v>3038</v>
      </c>
      <c r="BI1122" s="244">
        <v>28855</v>
      </c>
      <c r="BJ1122" s="159">
        <v>28855</v>
      </c>
      <c r="BK1122" s="159">
        <v>0</v>
      </c>
      <c r="BL1122" s="158"/>
      <c r="BM1122" s="86" t="s">
        <v>792</v>
      </c>
      <c r="BN1122" s="247"/>
      <c r="BO1122" s="247"/>
      <c r="BP1122" s="59"/>
      <c r="BQ1122" s="369">
        <v>209</v>
      </c>
      <c r="BR1122" s="380" t="s">
        <v>689</v>
      </c>
      <c r="BS1122" s="381" t="s">
        <v>51</v>
      </c>
      <c r="BT1122" s="382" t="s">
        <v>752</v>
      </c>
      <c r="BU1122" s="382" t="s">
        <v>752</v>
      </c>
      <c r="BV1122" s="383" t="s">
        <v>1581</v>
      </c>
      <c r="BW1122" s="383">
        <v>60190</v>
      </c>
      <c r="BX1122" s="385" t="s">
        <v>3205</v>
      </c>
      <c r="BY1122" s="84"/>
      <c r="BZ1122" s="475">
        <v>1284</v>
      </c>
      <c r="CA1122" s="320" t="b">
        <f>EXACT(A1122,CH1122)</f>
        <v>1</v>
      </c>
      <c r="CB1122" s="318" t="b">
        <f>EXACT(D1122,CF1122)</f>
        <v>1</v>
      </c>
      <c r="CC1122" s="318" t="b">
        <f>EXACT(E1122,CG1122)</f>
        <v>1</v>
      </c>
      <c r="CD1122" s="502">
        <f>+S1121-BC1121</f>
        <v>0</v>
      </c>
      <c r="CE1122" s="17" t="s">
        <v>672</v>
      </c>
      <c r="CF1122" s="17" t="s">
        <v>173</v>
      </c>
      <c r="CG1122" s="103" t="s">
        <v>3038</v>
      </c>
      <c r="CH1122" s="275">
        <v>3601200447211</v>
      </c>
    </row>
    <row r="1123" spans="1:93">
      <c r="A1123" s="452" t="s">
        <v>4550</v>
      </c>
      <c r="B1123" s="83" t="s">
        <v>709</v>
      </c>
      <c r="C1123" s="241" t="s">
        <v>686</v>
      </c>
      <c r="D1123" s="158" t="s">
        <v>2557</v>
      </c>
      <c r="E1123" s="92" t="s">
        <v>2558</v>
      </c>
      <c r="F1123" s="452" t="s">
        <v>4550</v>
      </c>
      <c r="G1123" s="59" t="s">
        <v>1580</v>
      </c>
      <c r="H1123" s="449" t="s">
        <v>2658</v>
      </c>
      <c r="I1123" s="234">
        <v>24000.43</v>
      </c>
      <c r="J1123" s="234">
        <v>0</v>
      </c>
      <c r="K1123" s="234">
        <v>56.63</v>
      </c>
      <c r="L1123" s="234">
        <v>0</v>
      </c>
      <c r="M1123" s="85">
        <v>960</v>
      </c>
      <c r="N1123" s="85">
        <v>0</v>
      </c>
      <c r="O1123" s="234">
        <v>0</v>
      </c>
      <c r="P1123" s="234">
        <v>0</v>
      </c>
      <c r="Q1123" s="234">
        <v>0</v>
      </c>
      <c r="R1123" s="234">
        <v>18152.22</v>
      </c>
      <c r="S1123" s="234">
        <v>6864.84</v>
      </c>
      <c r="T1123" s="227" t="s">
        <v>1581</v>
      </c>
      <c r="U1123" s="496">
        <v>1117</v>
      </c>
      <c r="V1123" s="241" t="s">
        <v>686</v>
      </c>
      <c r="W1123" s="158" t="s">
        <v>2557</v>
      </c>
      <c r="X1123" s="92" t="s">
        <v>2558</v>
      </c>
      <c r="Y1123" s="262">
        <v>3601200447220</v>
      </c>
      <c r="Z1123" s="228" t="s">
        <v>1581</v>
      </c>
      <c r="AA1123" s="233">
        <v>18152.22</v>
      </c>
      <c r="AB1123" s="141">
        <v>17289.22</v>
      </c>
      <c r="AC1123" s="234"/>
      <c r="AD1123" s="235">
        <v>863</v>
      </c>
      <c r="AE1123" s="235"/>
      <c r="AF1123" s="141"/>
      <c r="AG1123" s="141"/>
      <c r="AH1123" s="141"/>
      <c r="AI1123" s="141"/>
      <c r="AJ1123" s="141"/>
      <c r="AK1123" s="141"/>
      <c r="AL1123" s="141"/>
      <c r="AM1123" s="85"/>
      <c r="AN1123" s="85"/>
      <c r="AO1123" s="85"/>
      <c r="AP1123" s="85"/>
      <c r="AQ1123" s="159"/>
      <c r="AR1123" s="159"/>
      <c r="AS1123" s="85"/>
      <c r="AT1123" s="85"/>
      <c r="AU1123" s="85"/>
      <c r="AV1123" s="236"/>
      <c r="AW1123" s="85"/>
      <c r="AX1123" s="85">
        <v>0</v>
      </c>
      <c r="AY1123" s="159"/>
      <c r="AZ1123" s="159">
        <v>0</v>
      </c>
      <c r="BA1123" s="176">
        <v>0</v>
      </c>
      <c r="BB1123" s="159">
        <v>25017.06</v>
      </c>
      <c r="BC1123" s="159">
        <v>6864.84</v>
      </c>
      <c r="BD1123" s="252"/>
      <c r="BE1123" s="170">
        <v>1118</v>
      </c>
      <c r="BF1123" s="1" t="s">
        <v>2608</v>
      </c>
      <c r="BG1123" s="158" t="s">
        <v>2557</v>
      </c>
      <c r="BH1123" s="92" t="s">
        <v>2558</v>
      </c>
      <c r="BI1123" s="159">
        <v>17289.22</v>
      </c>
      <c r="BJ1123" s="159">
        <v>17289.22</v>
      </c>
      <c r="BK1123" s="159">
        <v>0</v>
      </c>
      <c r="BL1123" s="158"/>
      <c r="BM1123" s="1"/>
      <c r="BN1123" s="248"/>
      <c r="BO1123" s="248"/>
      <c r="BP1123" s="48"/>
      <c r="BQ1123" s="368" t="s">
        <v>2659</v>
      </c>
      <c r="BR1123" s="380" t="s">
        <v>700</v>
      </c>
      <c r="BS1123" s="381" t="s">
        <v>2660</v>
      </c>
      <c r="BT1123" s="382" t="s">
        <v>2661</v>
      </c>
      <c r="BU1123" s="383" t="s">
        <v>2662</v>
      </c>
      <c r="BV1123" s="384" t="s">
        <v>2663</v>
      </c>
      <c r="BW1123" s="384">
        <v>13160</v>
      </c>
      <c r="BX1123" s="385" t="s">
        <v>2616</v>
      </c>
      <c r="BY1123" s="70"/>
      <c r="BZ1123" s="475">
        <v>872</v>
      </c>
      <c r="CA1123" s="320" t="b">
        <f>EXACT(A1123,CH1123)</f>
        <v>1</v>
      </c>
      <c r="CB1123" s="318" t="b">
        <f>EXACT(D1123,CF1123)</f>
        <v>1</v>
      </c>
      <c r="CC1123" s="318" t="b">
        <f>EXACT(E1123,CG1123)</f>
        <v>1</v>
      </c>
      <c r="CD1123" s="502">
        <f>+S1122-BC1122</f>
        <v>0</v>
      </c>
      <c r="CE1123" s="51" t="s">
        <v>686</v>
      </c>
      <c r="CF1123" s="157" t="s">
        <v>2557</v>
      </c>
      <c r="CG1123" s="103" t="s">
        <v>2558</v>
      </c>
      <c r="CH1123" s="311">
        <v>3601200447220</v>
      </c>
      <c r="CM1123" s="273"/>
      <c r="CO1123" s="157"/>
    </row>
    <row r="1124" spans="1:93">
      <c r="A1124" s="452" t="s">
        <v>5004</v>
      </c>
      <c r="B1124" s="83" t="s">
        <v>709</v>
      </c>
      <c r="C1124" s="129" t="s">
        <v>686</v>
      </c>
      <c r="D1124" s="158" t="s">
        <v>3382</v>
      </c>
      <c r="E1124" s="92" t="s">
        <v>1663</v>
      </c>
      <c r="F1124" s="452" t="s">
        <v>5004</v>
      </c>
      <c r="G1124" s="59" t="s">
        <v>1580</v>
      </c>
      <c r="H1124" s="449" t="s">
        <v>3477</v>
      </c>
      <c r="I1124" s="234">
        <v>31715.74</v>
      </c>
      <c r="J1124" s="234">
        <v>0</v>
      </c>
      <c r="K1124" s="234">
        <v>0</v>
      </c>
      <c r="L1124" s="234">
        <v>0</v>
      </c>
      <c r="M1124" s="85">
        <v>0</v>
      </c>
      <c r="N1124" s="85">
        <v>0</v>
      </c>
      <c r="O1124" s="234">
        <v>0</v>
      </c>
      <c r="P1124" s="234">
        <v>210.78</v>
      </c>
      <c r="Q1124" s="234">
        <v>0</v>
      </c>
      <c r="R1124" s="234">
        <v>18262</v>
      </c>
      <c r="S1124" s="234">
        <v>13242.960000000003</v>
      </c>
      <c r="T1124" s="227" t="s">
        <v>1581</v>
      </c>
      <c r="U1124" s="496">
        <v>611</v>
      </c>
      <c r="V1124" s="129" t="s">
        <v>686</v>
      </c>
      <c r="W1124" s="158" t="s">
        <v>3382</v>
      </c>
      <c r="X1124" s="92" t="s">
        <v>1663</v>
      </c>
      <c r="Y1124" s="262">
        <v>3601200448331</v>
      </c>
      <c r="Z1124" s="228" t="s">
        <v>1581</v>
      </c>
      <c r="AA1124" s="243">
        <v>18472.78</v>
      </c>
      <c r="AB1124" s="244">
        <v>16975</v>
      </c>
      <c r="AC1124" s="81"/>
      <c r="AD1124" s="243">
        <v>863</v>
      </c>
      <c r="AE1124" s="243">
        <v>424</v>
      </c>
      <c r="AF1124" s="81"/>
      <c r="AG1124" s="81"/>
      <c r="AH1124" s="81">
        <v>0</v>
      </c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245"/>
      <c r="AW1124" s="81"/>
      <c r="AX1124" s="81">
        <v>0</v>
      </c>
      <c r="AY1124" s="244"/>
      <c r="AZ1124" s="244">
        <v>210.78</v>
      </c>
      <c r="BA1124" s="176">
        <v>0</v>
      </c>
      <c r="BB1124" s="244">
        <v>31715.74</v>
      </c>
      <c r="BC1124" s="244">
        <v>13242.960000000003</v>
      </c>
      <c r="BD1124" s="252"/>
      <c r="BE1124" s="170">
        <v>612</v>
      </c>
      <c r="BF1124" s="1" t="s">
        <v>3559</v>
      </c>
      <c r="BG1124" s="158" t="s">
        <v>3382</v>
      </c>
      <c r="BH1124" s="92" t="s">
        <v>1663</v>
      </c>
      <c r="BI1124" s="244">
        <v>16975</v>
      </c>
      <c r="BJ1124" s="159">
        <v>16975</v>
      </c>
      <c r="BK1124" s="159">
        <v>0</v>
      </c>
      <c r="BL1124" s="158"/>
      <c r="BM1124" s="86" t="s">
        <v>677</v>
      </c>
      <c r="BN1124" s="247"/>
      <c r="BO1124" s="247"/>
      <c r="BP1124" s="59"/>
      <c r="BQ1124" s="370">
        <v>200</v>
      </c>
      <c r="BR1124" s="387">
        <v>3</v>
      </c>
      <c r="BS1124" s="381" t="s">
        <v>709</v>
      </c>
      <c r="BT1124" s="388" t="s">
        <v>752</v>
      </c>
      <c r="BU1124" s="388" t="s">
        <v>752</v>
      </c>
      <c r="BV1124" s="388" t="s">
        <v>1581</v>
      </c>
      <c r="BW1124" s="389">
        <v>60160</v>
      </c>
      <c r="BX1124" s="389" t="s">
        <v>3711</v>
      </c>
      <c r="BZ1124" s="475">
        <v>970</v>
      </c>
      <c r="CA1124" s="320" t="b">
        <f>EXACT(A1124,CH1124)</f>
        <v>1</v>
      </c>
      <c r="CB1124" s="318" t="b">
        <f>EXACT(D1124,CF1124)</f>
        <v>1</v>
      </c>
      <c r="CC1124" s="318" t="b">
        <f>EXACT(E1124,CG1124)</f>
        <v>1</v>
      </c>
      <c r="CD1124" s="502">
        <f>+S1123-BC1123</f>
        <v>0</v>
      </c>
      <c r="CE1124" s="17" t="s">
        <v>686</v>
      </c>
      <c r="CF1124" s="51" t="s">
        <v>3382</v>
      </c>
      <c r="CG1124" s="51" t="s">
        <v>1663</v>
      </c>
      <c r="CH1124" s="312">
        <v>3601200448331</v>
      </c>
      <c r="CM1124" s="273"/>
    </row>
    <row r="1125" spans="1:93">
      <c r="A1125" s="452" t="s">
        <v>4956</v>
      </c>
      <c r="B1125" s="83" t="s">
        <v>709</v>
      </c>
      <c r="C1125" s="129" t="s">
        <v>672</v>
      </c>
      <c r="D1125" s="158" t="s">
        <v>3014</v>
      </c>
      <c r="E1125" s="92" t="s">
        <v>3015</v>
      </c>
      <c r="F1125" s="452" t="s">
        <v>4956</v>
      </c>
      <c r="G1125" s="59" t="s">
        <v>1580</v>
      </c>
      <c r="H1125" s="449" t="s">
        <v>3072</v>
      </c>
      <c r="I1125" s="234">
        <v>35537.599999999999</v>
      </c>
      <c r="J1125" s="234">
        <v>0</v>
      </c>
      <c r="K1125" s="234">
        <v>0</v>
      </c>
      <c r="L1125" s="234">
        <v>0</v>
      </c>
      <c r="M1125" s="85">
        <v>1098</v>
      </c>
      <c r="N1125" s="85">
        <v>0</v>
      </c>
      <c r="O1125" s="234">
        <v>0</v>
      </c>
      <c r="P1125" s="234">
        <v>258.75</v>
      </c>
      <c r="Q1125" s="234">
        <v>0</v>
      </c>
      <c r="R1125" s="234">
        <v>21533.73</v>
      </c>
      <c r="S1125" s="234">
        <v>14843.119999999999</v>
      </c>
      <c r="T1125" s="227" t="s">
        <v>1581</v>
      </c>
      <c r="U1125" s="496">
        <v>523</v>
      </c>
      <c r="V1125" s="129" t="s">
        <v>672</v>
      </c>
      <c r="W1125" s="158" t="s">
        <v>3014</v>
      </c>
      <c r="X1125" s="92" t="s">
        <v>3015</v>
      </c>
      <c r="Y1125" s="261">
        <v>3601200449362</v>
      </c>
      <c r="Z1125" s="228" t="s">
        <v>1581</v>
      </c>
      <c r="AA1125" s="233">
        <v>21792.48</v>
      </c>
      <c r="AB1125" s="141">
        <v>12950</v>
      </c>
      <c r="AC1125" s="234">
        <v>6627.25</v>
      </c>
      <c r="AD1125" s="235">
        <v>863</v>
      </c>
      <c r="AE1125" s="235">
        <v>424</v>
      </c>
      <c r="AF1125" s="141">
        <v>569.48</v>
      </c>
      <c r="AG1125" s="141"/>
      <c r="AH1125" s="141">
        <v>100</v>
      </c>
      <c r="AI1125" s="141"/>
      <c r="AJ1125" s="141"/>
      <c r="AK1125" s="141"/>
      <c r="AL1125" s="141"/>
      <c r="AM1125" s="85"/>
      <c r="AN1125" s="85"/>
      <c r="AO1125" s="85"/>
      <c r="AP1125" s="85"/>
      <c r="AQ1125" s="159"/>
      <c r="AR1125" s="85"/>
      <c r="AS1125" s="85"/>
      <c r="AT1125" s="85"/>
      <c r="AU1125" s="85"/>
      <c r="AV1125" s="236"/>
      <c r="AW1125" s="85"/>
      <c r="AX1125" s="85">
        <v>0</v>
      </c>
      <c r="AY1125" s="159"/>
      <c r="AZ1125" s="159">
        <v>258.75</v>
      </c>
      <c r="BA1125" s="176">
        <v>0</v>
      </c>
      <c r="BB1125" s="159">
        <v>36635.599999999999</v>
      </c>
      <c r="BC1125" s="159">
        <v>14843.119999999999</v>
      </c>
      <c r="BD1125" s="252"/>
      <c r="BE1125" s="170">
        <v>524</v>
      </c>
      <c r="BF1125" s="1" t="s">
        <v>3123</v>
      </c>
      <c r="BG1125" s="158" t="s">
        <v>3014</v>
      </c>
      <c r="BH1125" s="92" t="s">
        <v>3015</v>
      </c>
      <c r="BI1125" s="159">
        <v>12950</v>
      </c>
      <c r="BJ1125" s="159">
        <v>12950</v>
      </c>
      <c r="BK1125" s="159">
        <v>0</v>
      </c>
      <c r="BL1125" s="158"/>
      <c r="BM1125" s="1"/>
      <c r="BN1125" s="248"/>
      <c r="BO1125" s="248"/>
      <c r="BP1125" s="59"/>
      <c r="BQ1125" s="370">
        <v>6</v>
      </c>
      <c r="BR1125" s="387" t="s">
        <v>676</v>
      </c>
      <c r="BS1125" s="381" t="s">
        <v>3197</v>
      </c>
      <c r="BT1125" s="388" t="s">
        <v>752</v>
      </c>
      <c r="BU1125" s="388" t="s">
        <v>752</v>
      </c>
      <c r="BV1125" s="388" t="s">
        <v>1581</v>
      </c>
      <c r="BW1125" s="389">
        <v>60190</v>
      </c>
      <c r="BX1125" s="385" t="s">
        <v>3198</v>
      </c>
      <c r="BY1125" s="1"/>
      <c r="BZ1125" s="475">
        <v>1116</v>
      </c>
      <c r="CA1125" s="320" t="b">
        <f>EXACT(A1125,CH1125)</f>
        <v>1</v>
      </c>
      <c r="CB1125" s="318" t="b">
        <f>EXACT(D1125,CF1125)</f>
        <v>1</v>
      </c>
      <c r="CC1125" s="318" t="b">
        <f>EXACT(E1125,CG1125)</f>
        <v>1</v>
      </c>
      <c r="CD1125" s="502">
        <f>+S1124-BC1124</f>
        <v>0</v>
      </c>
      <c r="CE1125" s="17" t="s">
        <v>672</v>
      </c>
      <c r="CF1125" s="17" t="s">
        <v>3014</v>
      </c>
      <c r="CG1125" s="103" t="s">
        <v>3015</v>
      </c>
      <c r="CH1125" s="275">
        <v>3601200449362</v>
      </c>
    </row>
    <row r="1126" spans="1:93">
      <c r="A1126" s="511" t="s">
        <v>8998</v>
      </c>
      <c r="B1126" s="83"/>
      <c r="C1126" s="237" t="s">
        <v>686</v>
      </c>
      <c r="D1126" s="86" t="s">
        <v>3377</v>
      </c>
      <c r="E1126" s="92" t="s">
        <v>8997</v>
      </c>
      <c r="F1126" s="514" t="s">
        <v>8998</v>
      </c>
      <c r="G1126" s="59" t="s">
        <v>1580</v>
      </c>
      <c r="H1126" s="283">
        <v>6261289417</v>
      </c>
      <c r="I1126" s="244">
        <v>23863.32</v>
      </c>
      <c r="J1126" s="310">
        <v>0</v>
      </c>
      <c r="K1126" s="81">
        <v>0</v>
      </c>
      <c r="L1126" s="81">
        <v>0</v>
      </c>
      <c r="M1126" s="85">
        <v>0</v>
      </c>
      <c r="N1126" s="81">
        <v>0</v>
      </c>
      <c r="O1126" s="81">
        <v>0</v>
      </c>
      <c r="P1126" s="85">
        <v>0</v>
      </c>
      <c r="Q1126" s="81">
        <v>0</v>
      </c>
      <c r="R1126" s="85">
        <v>16087</v>
      </c>
      <c r="S1126" s="81">
        <v>7776.32</v>
      </c>
      <c r="T1126" s="227" t="s">
        <v>1581</v>
      </c>
      <c r="U1126" s="496">
        <v>1373</v>
      </c>
      <c r="V1126" s="516" t="s">
        <v>686</v>
      </c>
      <c r="W1126" s="86" t="s">
        <v>3377</v>
      </c>
      <c r="X1126" s="86" t="s">
        <v>8997</v>
      </c>
      <c r="Y1126" s="261" t="s">
        <v>8998</v>
      </c>
      <c r="Z1126" s="228" t="s">
        <v>1581</v>
      </c>
      <c r="AA1126" s="243">
        <v>16087</v>
      </c>
      <c r="AB1126" s="81">
        <v>14500</v>
      </c>
      <c r="AC1126" s="81"/>
      <c r="AD1126" s="81">
        <v>863</v>
      </c>
      <c r="AE1126" s="81">
        <v>424</v>
      </c>
      <c r="AF1126" s="81"/>
      <c r="AG1126" s="81"/>
      <c r="AH1126" s="81">
        <v>300</v>
      </c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245"/>
      <c r="AW1126" s="81"/>
      <c r="AX1126" s="81">
        <v>0</v>
      </c>
      <c r="AY1126" s="81"/>
      <c r="AZ1126" s="81">
        <v>0</v>
      </c>
      <c r="BA1126" s="85">
        <v>0</v>
      </c>
      <c r="BB1126" s="81">
        <v>23863.32</v>
      </c>
      <c r="BC1126" s="81">
        <v>7776.32</v>
      </c>
      <c r="BD1126" s="260"/>
      <c r="BE1126" s="170">
        <v>1376</v>
      </c>
      <c r="BF1126" s="81" t="s">
        <v>9124</v>
      </c>
      <c r="BG1126" s="1" t="s">
        <v>3377</v>
      </c>
      <c r="BH1126" s="86" t="s">
        <v>8997</v>
      </c>
      <c r="BI1126" s="81">
        <v>34991.67</v>
      </c>
      <c r="BJ1126" s="85">
        <v>14500</v>
      </c>
      <c r="BK1126" s="81">
        <v>20491.669999999998</v>
      </c>
      <c r="BL1126" s="86"/>
      <c r="BM1126" s="86"/>
      <c r="BN1126" s="247"/>
      <c r="BO1126" s="247"/>
      <c r="BP1126" s="48"/>
      <c r="BQ1126" s="435" t="s">
        <v>9191</v>
      </c>
      <c r="BR1126" s="382" t="s">
        <v>698</v>
      </c>
      <c r="BS1126" s="395" t="s">
        <v>5703</v>
      </c>
      <c r="BT1126" s="382" t="s">
        <v>809</v>
      </c>
      <c r="BU1126" s="382" t="s">
        <v>752</v>
      </c>
      <c r="BV1126" s="386" t="s">
        <v>1581</v>
      </c>
      <c r="BW1126" s="386" t="s">
        <v>776</v>
      </c>
      <c r="BX1126" s="382"/>
      <c r="BY1126" s="23"/>
      <c r="BZ1126" s="475">
        <v>612</v>
      </c>
      <c r="CA1126" s="320" t="b">
        <f>EXACT(A1126,CH1126)</f>
        <v>1</v>
      </c>
      <c r="CB1126" s="318" t="b">
        <f>EXACT(D1126,CF1126)</f>
        <v>1</v>
      </c>
      <c r="CC1126" s="318" t="b">
        <f>EXACT(E1126,CG1126)</f>
        <v>1</v>
      </c>
      <c r="CD1126" s="502">
        <f>+S1125-BC1125</f>
        <v>0</v>
      </c>
      <c r="CE1126" s="17" t="s">
        <v>686</v>
      </c>
      <c r="CF1126" s="157" t="s">
        <v>3377</v>
      </c>
      <c r="CG1126" s="99" t="s">
        <v>8997</v>
      </c>
      <c r="CH1126" s="311" t="s">
        <v>8998</v>
      </c>
      <c r="CL1126" s="51"/>
      <c r="CM1126" s="273"/>
      <c r="CO1126" s="158"/>
    </row>
    <row r="1127" spans="1:93">
      <c r="A1127" s="452" t="s">
        <v>4856</v>
      </c>
      <c r="B1127" s="83" t="s">
        <v>709</v>
      </c>
      <c r="C1127" s="129" t="s">
        <v>686</v>
      </c>
      <c r="D1127" s="158" t="s">
        <v>575</v>
      </c>
      <c r="E1127" s="92" t="s">
        <v>576</v>
      </c>
      <c r="F1127" s="452" t="s">
        <v>4856</v>
      </c>
      <c r="G1127" s="59" t="s">
        <v>1580</v>
      </c>
      <c r="H1127" s="449" t="s">
        <v>629</v>
      </c>
      <c r="I1127" s="234">
        <v>33984.6</v>
      </c>
      <c r="J1127" s="234">
        <v>0</v>
      </c>
      <c r="K1127" s="234">
        <v>112.73</v>
      </c>
      <c r="L1127" s="234">
        <v>0</v>
      </c>
      <c r="M1127" s="85">
        <v>2342</v>
      </c>
      <c r="N1127" s="85">
        <v>0</v>
      </c>
      <c r="O1127" s="234">
        <v>0</v>
      </c>
      <c r="P1127" s="234">
        <v>419.17</v>
      </c>
      <c r="Q1127" s="234">
        <v>0</v>
      </c>
      <c r="R1127" s="234">
        <v>15052</v>
      </c>
      <c r="S1127" s="234">
        <v>20968.160000000003</v>
      </c>
      <c r="T1127" s="227" t="s">
        <v>1581</v>
      </c>
      <c r="U1127" s="496">
        <v>365</v>
      </c>
      <c r="V1127" s="129" t="s">
        <v>686</v>
      </c>
      <c r="W1127" s="158" t="s">
        <v>575</v>
      </c>
      <c r="X1127" s="92" t="s">
        <v>576</v>
      </c>
      <c r="Y1127" s="261">
        <v>3609700002208</v>
      </c>
      <c r="Z1127" s="228" t="s">
        <v>1581</v>
      </c>
      <c r="AA1127" s="243">
        <v>15471.17</v>
      </c>
      <c r="AB1127" s="244">
        <v>13765</v>
      </c>
      <c r="AC1127" s="81"/>
      <c r="AD1127" s="243">
        <v>863</v>
      </c>
      <c r="AE1127" s="243">
        <v>424</v>
      </c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245"/>
      <c r="AW1127" s="81"/>
      <c r="AX1127" s="81">
        <v>0</v>
      </c>
      <c r="AY1127" s="244"/>
      <c r="AZ1127" s="244">
        <v>419.17</v>
      </c>
      <c r="BA1127" s="176">
        <v>0</v>
      </c>
      <c r="BB1127" s="244">
        <v>36439.33</v>
      </c>
      <c r="BC1127" s="244">
        <v>20968.160000000003</v>
      </c>
      <c r="BD1127" s="252"/>
      <c r="BE1127" s="170">
        <v>366</v>
      </c>
      <c r="BF1127" s="1" t="s">
        <v>1870</v>
      </c>
      <c r="BG1127" s="158" t="s">
        <v>575</v>
      </c>
      <c r="BH1127" s="92" t="s">
        <v>576</v>
      </c>
      <c r="BI1127" s="244">
        <v>13765</v>
      </c>
      <c r="BJ1127" s="159">
        <v>13765</v>
      </c>
      <c r="BK1127" s="159">
        <v>0</v>
      </c>
      <c r="BL1127" s="158"/>
      <c r="BM1127" s="86"/>
      <c r="BN1127" s="247"/>
      <c r="BO1127" s="247"/>
      <c r="BP1127" s="48"/>
      <c r="BQ1127" s="368" t="s">
        <v>700</v>
      </c>
      <c r="BR1127" s="380" t="s">
        <v>709</v>
      </c>
      <c r="BS1127" s="381" t="s">
        <v>1967</v>
      </c>
      <c r="BT1127" s="383" t="s">
        <v>719</v>
      </c>
      <c r="BU1127" s="383" t="s">
        <v>719</v>
      </c>
      <c r="BV1127" s="384" t="s">
        <v>1581</v>
      </c>
      <c r="BW1127" s="384">
        <v>60140</v>
      </c>
      <c r="BX1127" s="385" t="s">
        <v>842</v>
      </c>
      <c r="BY1127" s="76"/>
      <c r="BZ1127" s="475">
        <v>524</v>
      </c>
      <c r="CA1127" s="320" t="b">
        <f>EXACT(A1127,CH1127)</f>
        <v>1</v>
      </c>
      <c r="CB1127" s="318" t="b">
        <f>EXACT(D1127,CF1127)</f>
        <v>1</v>
      </c>
      <c r="CC1127" s="318" t="b">
        <f>EXACT(E1127,CG1127)</f>
        <v>1</v>
      </c>
      <c r="CD1127" s="502">
        <f>+S1126-BC1126</f>
        <v>0</v>
      </c>
      <c r="CE1127" s="17" t="s">
        <v>686</v>
      </c>
      <c r="CF1127" s="17" t="s">
        <v>575</v>
      </c>
      <c r="CG1127" s="103" t="s">
        <v>576</v>
      </c>
      <c r="CH1127" s="275">
        <v>3609700002208</v>
      </c>
    </row>
    <row r="1128" spans="1:93">
      <c r="A1128" s="451" t="s">
        <v>5221</v>
      </c>
      <c r="B1128" s="83" t="s">
        <v>709</v>
      </c>
      <c r="C1128" s="129" t="s">
        <v>672</v>
      </c>
      <c r="D1128" s="158" t="s">
        <v>1360</v>
      </c>
      <c r="E1128" s="92" t="s">
        <v>5220</v>
      </c>
      <c r="F1128" s="451" t="s">
        <v>5221</v>
      </c>
      <c r="G1128" s="59" t="s">
        <v>1580</v>
      </c>
      <c r="H1128" s="449" t="s">
        <v>5222</v>
      </c>
      <c r="I1128" s="234">
        <v>34523.18</v>
      </c>
      <c r="J1128" s="234">
        <v>0</v>
      </c>
      <c r="K1128" s="234">
        <v>0</v>
      </c>
      <c r="L1128" s="234">
        <v>0</v>
      </c>
      <c r="M1128" s="85">
        <v>0</v>
      </c>
      <c r="N1128" s="85">
        <v>0</v>
      </c>
      <c r="O1128" s="234">
        <v>0</v>
      </c>
      <c r="P1128" s="234">
        <v>184.49</v>
      </c>
      <c r="Q1128" s="234">
        <v>0</v>
      </c>
      <c r="R1128" s="234">
        <v>33971.879999999997</v>
      </c>
      <c r="S1128" s="234">
        <v>366.81000000000495</v>
      </c>
      <c r="T1128" s="227" t="s">
        <v>1581</v>
      </c>
      <c r="U1128" s="496">
        <v>240</v>
      </c>
      <c r="V1128" s="129" t="s">
        <v>672</v>
      </c>
      <c r="W1128" s="158" t="s">
        <v>1360</v>
      </c>
      <c r="X1128" s="92" t="s">
        <v>5220</v>
      </c>
      <c r="Y1128" s="262">
        <v>3609700006068</v>
      </c>
      <c r="Z1128" s="228" t="s">
        <v>1581</v>
      </c>
      <c r="AA1128" s="141">
        <v>34156.369999999995</v>
      </c>
      <c r="AB1128" s="141">
        <v>26925.439999999999</v>
      </c>
      <c r="AC1128" s="1"/>
      <c r="AD1128" s="235">
        <v>863</v>
      </c>
      <c r="AE1128" s="235">
        <v>424</v>
      </c>
      <c r="AF1128" s="1">
        <v>1209.44</v>
      </c>
      <c r="AG1128" s="1"/>
      <c r="AH1128" s="1"/>
      <c r="AI1128" s="1"/>
      <c r="AJ1128" s="1">
        <v>350</v>
      </c>
      <c r="AK1128" s="1"/>
      <c r="AL1128" s="1"/>
      <c r="AM1128" s="1"/>
      <c r="AN1128" s="1"/>
      <c r="AO1128" s="1"/>
      <c r="AP1128" s="1"/>
      <c r="AQ1128" s="1">
        <v>4200</v>
      </c>
      <c r="AR1128" s="1"/>
      <c r="AS1128" s="1"/>
      <c r="AT1128" s="1"/>
      <c r="AU1128" s="1"/>
      <c r="AV1128" s="245"/>
      <c r="AW1128" s="1"/>
      <c r="AX1128" s="1">
        <v>0</v>
      </c>
      <c r="AY1128" s="1"/>
      <c r="AZ1128" s="1">
        <v>184.49</v>
      </c>
      <c r="BA1128" s="1">
        <v>0</v>
      </c>
      <c r="BB1128" s="1">
        <v>34523.18</v>
      </c>
      <c r="BC1128" s="1">
        <v>366.81000000000495</v>
      </c>
      <c r="BD1128" s="252"/>
      <c r="BE1128" s="170">
        <v>241</v>
      </c>
      <c r="BF1128" s="158" t="s">
        <v>5560</v>
      </c>
      <c r="BG1128" s="158" t="s">
        <v>1360</v>
      </c>
      <c r="BH1128" s="92" t="s">
        <v>5220</v>
      </c>
      <c r="BI1128" s="1">
        <v>26925.439999999999</v>
      </c>
      <c r="BJ1128" s="1">
        <v>26925.439999999999</v>
      </c>
      <c r="BK1128" s="159">
        <v>0</v>
      </c>
      <c r="BL1128" s="158"/>
      <c r="BM1128" s="1"/>
      <c r="BN1128" s="1"/>
      <c r="BO1128" s="1"/>
      <c r="BP1128" s="48"/>
      <c r="BQ1128" s="368" t="s">
        <v>5688</v>
      </c>
      <c r="BR1128" s="380" t="s">
        <v>709</v>
      </c>
      <c r="BS1128" s="381" t="s">
        <v>5689</v>
      </c>
      <c r="BT1128" s="382" t="s">
        <v>719</v>
      </c>
      <c r="BU1128" s="383" t="s">
        <v>719</v>
      </c>
      <c r="BV1128" s="383" t="s">
        <v>1581</v>
      </c>
      <c r="BW1128" s="384">
        <v>60140</v>
      </c>
      <c r="BX1128" s="385" t="s">
        <v>5690</v>
      </c>
      <c r="BY1128" s="84"/>
      <c r="BZ1128" s="475">
        <v>1374</v>
      </c>
      <c r="CA1128" s="320" t="b">
        <f>EXACT(A1128,CH1128)</f>
        <v>1</v>
      </c>
      <c r="CB1128" s="318" t="b">
        <f>EXACT(D1128,CF1128)</f>
        <v>1</v>
      </c>
      <c r="CC1128" s="318" t="b">
        <f>EXACT(E1128,CG1128)</f>
        <v>1</v>
      </c>
      <c r="CD1128" s="502">
        <f>+S1127-BC1127</f>
        <v>0</v>
      </c>
      <c r="CE1128" s="51" t="s">
        <v>672</v>
      </c>
      <c r="CF1128" s="157" t="s">
        <v>1360</v>
      </c>
      <c r="CG1128" s="99" t="s">
        <v>5220</v>
      </c>
      <c r="CH1128" s="311">
        <v>3609700006068</v>
      </c>
      <c r="CI1128" s="51"/>
      <c r="CJ1128" s="51"/>
      <c r="CL1128" s="51"/>
      <c r="CM1128" s="273"/>
      <c r="CO1128" s="157"/>
    </row>
    <row r="1129" spans="1:93">
      <c r="A1129" s="451" t="s">
        <v>7479</v>
      </c>
      <c r="B1129" s="83" t="s">
        <v>709</v>
      </c>
      <c r="C1129" s="86" t="s">
        <v>686</v>
      </c>
      <c r="D1129" s="86" t="s">
        <v>6799</v>
      </c>
      <c r="E1129" s="86" t="s">
        <v>6800</v>
      </c>
      <c r="F1129" s="451" t="s">
        <v>7479</v>
      </c>
      <c r="G1129" s="59" t="s">
        <v>1580</v>
      </c>
      <c r="H1129" s="449" t="s">
        <v>6929</v>
      </c>
      <c r="I1129" s="244">
        <v>40961.43</v>
      </c>
      <c r="J1129" s="310">
        <v>0</v>
      </c>
      <c r="K1129" s="81">
        <v>0</v>
      </c>
      <c r="L1129" s="81">
        <v>0</v>
      </c>
      <c r="M1129" s="85">
        <v>0</v>
      </c>
      <c r="N1129" s="81">
        <v>0</v>
      </c>
      <c r="O1129" s="81">
        <v>0</v>
      </c>
      <c r="P1129" s="85">
        <v>887.81</v>
      </c>
      <c r="Q1129" s="81">
        <v>0</v>
      </c>
      <c r="R1129" s="85">
        <v>6906.6</v>
      </c>
      <c r="S1129" s="81">
        <v>33167.020000000004</v>
      </c>
      <c r="T1129" s="227" t="s">
        <v>1581</v>
      </c>
      <c r="U1129" s="496">
        <v>818</v>
      </c>
      <c r="V1129" s="86" t="s">
        <v>686</v>
      </c>
      <c r="W1129" s="86" t="s">
        <v>6799</v>
      </c>
      <c r="X1129" s="422" t="s">
        <v>6800</v>
      </c>
      <c r="Y1129" s="262">
        <v>3609700009296</v>
      </c>
      <c r="Z1129" s="228" t="s">
        <v>1581</v>
      </c>
      <c r="AA1129" s="243">
        <v>7794.41</v>
      </c>
      <c r="AB1129" s="244">
        <v>4165</v>
      </c>
      <c r="AC1129" s="81"/>
      <c r="AD1129" s="243">
        <v>863</v>
      </c>
      <c r="AE1129" s="243">
        <v>848</v>
      </c>
      <c r="AF1129" s="81">
        <v>1030.5999999999999</v>
      </c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245"/>
      <c r="AW1129" s="81"/>
      <c r="AX1129" s="81">
        <v>0</v>
      </c>
      <c r="AY1129" s="244"/>
      <c r="AZ1129" s="244">
        <v>887.81</v>
      </c>
      <c r="BA1129" s="176">
        <v>0</v>
      </c>
      <c r="BB1129" s="244">
        <v>40961.43</v>
      </c>
      <c r="BC1129" s="244">
        <v>33167.020000000004</v>
      </c>
      <c r="BD1129" s="252"/>
      <c r="BE1129" s="170">
        <v>819</v>
      </c>
      <c r="BF1129" s="1" t="s">
        <v>7099</v>
      </c>
      <c r="BG1129" s="158" t="s">
        <v>6799</v>
      </c>
      <c r="BH1129" s="92" t="s">
        <v>6800</v>
      </c>
      <c r="BI1129" s="244">
        <v>4165</v>
      </c>
      <c r="BJ1129" s="159">
        <v>4165</v>
      </c>
      <c r="BK1129" s="159">
        <v>0</v>
      </c>
      <c r="BL1129" s="158"/>
      <c r="BM1129" s="86"/>
      <c r="BN1129" s="247"/>
      <c r="BO1129" s="247"/>
      <c r="BP1129" s="48"/>
      <c r="BQ1129" s="368">
        <v>10</v>
      </c>
      <c r="BR1129" s="380" t="s">
        <v>786</v>
      </c>
      <c r="BS1129" s="381" t="s">
        <v>51</v>
      </c>
      <c r="BT1129" s="382" t="s">
        <v>719</v>
      </c>
      <c r="BU1129" s="383" t="s">
        <v>719</v>
      </c>
      <c r="BV1129" s="384" t="s">
        <v>1581</v>
      </c>
      <c r="BW1129" s="384">
        <v>60140</v>
      </c>
      <c r="BX1129" s="385" t="s">
        <v>7358</v>
      </c>
      <c r="BY1129" s="61"/>
      <c r="BZ1129" s="475">
        <v>366</v>
      </c>
      <c r="CA1129" s="320" t="b">
        <f>EXACT(A1129,CH1129)</f>
        <v>1</v>
      </c>
      <c r="CB1129" s="318" t="b">
        <f>EXACT(D1129,CF1129)</f>
        <v>1</v>
      </c>
      <c r="CC1129" s="318" t="b">
        <f>EXACT(E1129,CG1129)</f>
        <v>1</v>
      </c>
      <c r="CD1129" s="502">
        <f>+S1128-BC1128</f>
        <v>0</v>
      </c>
      <c r="CE1129" s="17" t="s">
        <v>686</v>
      </c>
      <c r="CF1129" s="157" t="s">
        <v>6799</v>
      </c>
      <c r="CG1129" s="99" t="s">
        <v>6800</v>
      </c>
      <c r="CH1129" s="275">
        <v>3609700009296</v>
      </c>
      <c r="CI1129" s="51"/>
      <c r="CJ1129" s="51"/>
      <c r="CL1129" s="51"/>
      <c r="CM1129" s="273"/>
      <c r="CO1129" s="157"/>
    </row>
    <row r="1130" spans="1:93">
      <c r="A1130" s="452" t="s">
        <v>6134</v>
      </c>
      <c r="B1130" s="83" t="s">
        <v>709</v>
      </c>
      <c r="C1130" s="237" t="s">
        <v>6221</v>
      </c>
      <c r="D1130" s="86" t="s">
        <v>6133</v>
      </c>
      <c r="E1130" s="92" t="s">
        <v>2550</v>
      </c>
      <c r="F1130" s="452" t="s">
        <v>6134</v>
      </c>
      <c r="G1130" s="59" t="s">
        <v>1580</v>
      </c>
      <c r="H1130" s="283" t="s">
        <v>6302</v>
      </c>
      <c r="I1130" s="244">
        <v>38638.25</v>
      </c>
      <c r="J1130" s="310">
        <v>0</v>
      </c>
      <c r="K1130" s="81">
        <v>17.850000000000001</v>
      </c>
      <c r="L1130" s="81">
        <v>0</v>
      </c>
      <c r="M1130" s="85">
        <v>0</v>
      </c>
      <c r="N1130" s="81">
        <v>0</v>
      </c>
      <c r="O1130" s="81">
        <v>0</v>
      </c>
      <c r="P1130" s="85">
        <v>224.47</v>
      </c>
      <c r="Q1130" s="81">
        <v>0</v>
      </c>
      <c r="R1130" s="85">
        <v>7621.69</v>
      </c>
      <c r="S1130" s="81">
        <v>30809.94</v>
      </c>
      <c r="T1130" s="227" t="s">
        <v>1581</v>
      </c>
      <c r="U1130" s="496">
        <v>343</v>
      </c>
      <c r="V1130" s="237" t="s">
        <v>6221</v>
      </c>
      <c r="W1130" s="86" t="s">
        <v>6133</v>
      </c>
      <c r="X1130" s="92" t="s">
        <v>2550</v>
      </c>
      <c r="Y1130" s="261">
        <v>3609700017353</v>
      </c>
      <c r="Z1130" s="228" t="s">
        <v>1581</v>
      </c>
      <c r="AA1130" s="243">
        <v>7846.16</v>
      </c>
      <c r="AB1130" s="81">
        <v>6758.69</v>
      </c>
      <c r="AC1130" s="81"/>
      <c r="AD1130" s="81">
        <v>863</v>
      </c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245"/>
      <c r="AW1130" s="81"/>
      <c r="AX1130" s="81">
        <v>0</v>
      </c>
      <c r="AY1130" s="81"/>
      <c r="AZ1130" s="81">
        <v>224.47</v>
      </c>
      <c r="BA1130" s="85">
        <v>0</v>
      </c>
      <c r="BB1130" s="81">
        <v>38656.1</v>
      </c>
      <c r="BC1130" s="81">
        <v>30809.94</v>
      </c>
      <c r="BD1130" s="260"/>
      <c r="BE1130" s="170">
        <v>344</v>
      </c>
      <c r="BF1130" s="81" t="s">
        <v>7033</v>
      </c>
      <c r="BG1130" s="86" t="s">
        <v>6133</v>
      </c>
      <c r="BH1130" s="86" t="s">
        <v>2550</v>
      </c>
      <c r="BI1130" s="81">
        <v>6758.69</v>
      </c>
      <c r="BJ1130" s="85">
        <v>6758.69</v>
      </c>
      <c r="BK1130" s="81">
        <v>0</v>
      </c>
      <c r="BL1130" s="86"/>
      <c r="BM1130" s="86"/>
      <c r="BN1130" s="247"/>
      <c r="BO1130" s="247"/>
      <c r="BP1130" s="48"/>
      <c r="BQ1130" s="368">
        <v>5</v>
      </c>
      <c r="BR1130" s="381" t="s">
        <v>709</v>
      </c>
      <c r="BS1130" s="381" t="s">
        <v>6570</v>
      </c>
      <c r="BT1130" s="382" t="s">
        <v>719</v>
      </c>
      <c r="BU1130" s="383" t="s">
        <v>719</v>
      </c>
      <c r="BV1130" s="384" t="s">
        <v>1581</v>
      </c>
      <c r="BW1130" s="384">
        <v>60140</v>
      </c>
      <c r="BX1130" s="385" t="s">
        <v>6571</v>
      </c>
      <c r="BY1130" s="76"/>
      <c r="BZ1130" s="495">
        <v>241</v>
      </c>
      <c r="CA1130" s="320" t="b">
        <f>EXACT(A1130,CH1130)</f>
        <v>1</v>
      </c>
      <c r="CB1130" s="318" t="b">
        <f>EXACT(D1130,CF1130)</f>
        <v>1</v>
      </c>
      <c r="CC1130" s="318" t="b">
        <f>EXACT(E1130,CG1130)</f>
        <v>1</v>
      </c>
      <c r="CD1130" s="502">
        <f>+S1129-BC1129</f>
        <v>0</v>
      </c>
      <c r="CE1130" s="17" t="s">
        <v>6221</v>
      </c>
      <c r="CF1130" s="17" t="s">
        <v>6133</v>
      </c>
      <c r="CG1130" s="103" t="s">
        <v>2550</v>
      </c>
      <c r="CH1130" s="275">
        <v>3609700017353</v>
      </c>
      <c r="CM1130" s="273"/>
      <c r="CO1130" s="157"/>
    </row>
    <row r="1131" spans="1:93">
      <c r="A1131" s="452" t="s">
        <v>4754</v>
      </c>
      <c r="B1131" s="83" t="s">
        <v>709</v>
      </c>
      <c r="C1131" s="129" t="s">
        <v>686</v>
      </c>
      <c r="D1131" s="158" t="s">
        <v>593</v>
      </c>
      <c r="E1131" s="92" t="s">
        <v>594</v>
      </c>
      <c r="F1131" s="452" t="s">
        <v>4754</v>
      </c>
      <c r="G1131" s="59" t="s">
        <v>1580</v>
      </c>
      <c r="H1131" s="449" t="s">
        <v>641</v>
      </c>
      <c r="I1131" s="234">
        <v>19453.2</v>
      </c>
      <c r="J1131" s="234">
        <v>0</v>
      </c>
      <c r="K1131" s="234">
        <v>0</v>
      </c>
      <c r="L1131" s="234">
        <v>0</v>
      </c>
      <c r="M1131" s="85">
        <v>1507</v>
      </c>
      <c r="N1131" s="85">
        <v>0</v>
      </c>
      <c r="O1131" s="234">
        <v>0</v>
      </c>
      <c r="P1131" s="234">
        <v>0</v>
      </c>
      <c r="Q1131" s="234">
        <v>0</v>
      </c>
      <c r="R1131" s="234">
        <v>19267</v>
      </c>
      <c r="S1131" s="234">
        <v>1693.2000000000007</v>
      </c>
      <c r="T1131" s="227" t="s">
        <v>1581</v>
      </c>
      <c r="U1131" s="496">
        <v>822</v>
      </c>
      <c r="V1131" s="129" t="s">
        <v>686</v>
      </c>
      <c r="W1131" s="158" t="s">
        <v>593</v>
      </c>
      <c r="X1131" s="92" t="s">
        <v>594</v>
      </c>
      <c r="Y1131" s="262">
        <v>3609700022942</v>
      </c>
      <c r="Z1131" s="228" t="s">
        <v>1581</v>
      </c>
      <c r="AA1131" s="141">
        <v>19267</v>
      </c>
      <c r="AB1131" s="141">
        <v>17980</v>
      </c>
      <c r="AC1131" s="1"/>
      <c r="AD1131" s="235">
        <v>863</v>
      </c>
      <c r="AE1131" s="235">
        <v>424</v>
      </c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534"/>
      <c r="AW1131" s="1"/>
      <c r="AX1131" s="1">
        <v>0</v>
      </c>
      <c r="AY1131" s="1"/>
      <c r="AZ1131" s="141">
        <v>0</v>
      </c>
      <c r="BA1131" s="176">
        <v>0</v>
      </c>
      <c r="BB1131" s="141">
        <v>20960.2</v>
      </c>
      <c r="BC1131" s="141">
        <v>1693.2000000000007</v>
      </c>
      <c r="BD1131" s="252"/>
      <c r="BE1131" s="170">
        <v>823</v>
      </c>
      <c r="BF1131" s="1" t="s">
        <v>1881</v>
      </c>
      <c r="BG1131" s="158" t="s">
        <v>593</v>
      </c>
      <c r="BH1131" s="92" t="s">
        <v>594</v>
      </c>
      <c r="BI1131" s="141">
        <v>17980</v>
      </c>
      <c r="BJ1131" s="141">
        <v>17980</v>
      </c>
      <c r="BK1131" s="159">
        <v>0</v>
      </c>
      <c r="BL1131" s="456"/>
      <c r="BM1131" s="1" t="s">
        <v>704</v>
      </c>
      <c r="BN1131" s="1"/>
      <c r="BO1131" s="1"/>
      <c r="BP1131" s="59"/>
      <c r="BQ1131" s="369" t="s">
        <v>849</v>
      </c>
      <c r="BR1131" s="380" t="s">
        <v>709</v>
      </c>
      <c r="BS1131" s="381" t="s">
        <v>1921</v>
      </c>
      <c r="BT1131" s="383" t="s">
        <v>719</v>
      </c>
      <c r="BU1131" s="383" t="s">
        <v>719</v>
      </c>
      <c r="BV1131" s="383" t="s">
        <v>1581</v>
      </c>
      <c r="BW1131" s="383">
        <v>60140</v>
      </c>
      <c r="BX1131" s="385" t="s">
        <v>850</v>
      </c>
      <c r="BZ1131" s="475">
        <v>818</v>
      </c>
      <c r="CA1131" s="320" t="b">
        <f>EXACT(A1131,CH1131)</f>
        <v>1</v>
      </c>
      <c r="CB1131" s="318" t="b">
        <f>EXACT(D1131,CF1131)</f>
        <v>1</v>
      </c>
      <c r="CC1131" s="318" t="b">
        <f>EXACT(E1131,CG1131)</f>
        <v>1</v>
      </c>
      <c r="CD1131" s="502">
        <f>+S1130-BC1130</f>
        <v>0</v>
      </c>
      <c r="CE1131" s="51" t="s">
        <v>686</v>
      </c>
      <c r="CF1131" s="51" t="s">
        <v>593</v>
      </c>
      <c r="CG1131" s="51" t="s">
        <v>594</v>
      </c>
      <c r="CH1131" s="312">
        <v>3609700022942</v>
      </c>
      <c r="CJ1131" s="51"/>
      <c r="CL1131" s="51"/>
      <c r="CM1131" s="273"/>
      <c r="CO1131" s="157"/>
    </row>
    <row r="1132" spans="1:93">
      <c r="A1132" s="452" t="s">
        <v>4398</v>
      </c>
      <c r="B1132" s="83" t="s">
        <v>709</v>
      </c>
      <c r="C1132" s="129" t="s">
        <v>672</v>
      </c>
      <c r="D1132" s="158" t="s">
        <v>464</v>
      </c>
      <c r="E1132" s="92" t="s">
        <v>465</v>
      </c>
      <c r="F1132" s="452" t="s">
        <v>4398</v>
      </c>
      <c r="G1132" s="59" t="s">
        <v>1580</v>
      </c>
      <c r="H1132" s="449" t="s">
        <v>1748</v>
      </c>
      <c r="I1132" s="234">
        <v>16394.400000000001</v>
      </c>
      <c r="J1132" s="234">
        <v>0</v>
      </c>
      <c r="K1132" s="234">
        <v>0</v>
      </c>
      <c r="L1132" s="234">
        <v>0</v>
      </c>
      <c r="M1132" s="85">
        <v>1507</v>
      </c>
      <c r="N1132" s="85">
        <v>0</v>
      </c>
      <c r="O1132" s="234">
        <v>0</v>
      </c>
      <c r="P1132" s="234">
        <v>0</v>
      </c>
      <c r="Q1132" s="234">
        <v>0</v>
      </c>
      <c r="R1132" s="234">
        <v>9887</v>
      </c>
      <c r="S1132" s="234">
        <v>8014.4000000000015</v>
      </c>
      <c r="T1132" s="227" t="s">
        <v>1581</v>
      </c>
      <c r="U1132" s="496">
        <v>136</v>
      </c>
      <c r="V1132" s="129" t="s">
        <v>672</v>
      </c>
      <c r="W1132" s="158" t="s">
        <v>464</v>
      </c>
      <c r="X1132" s="92" t="s">
        <v>465</v>
      </c>
      <c r="Y1132" s="263">
        <v>3609700027464</v>
      </c>
      <c r="Z1132" s="228" t="s">
        <v>1581</v>
      </c>
      <c r="AA1132" s="243">
        <v>9887</v>
      </c>
      <c r="AB1132" s="81">
        <v>6450</v>
      </c>
      <c r="AC1132" s="81"/>
      <c r="AD1132" s="81">
        <v>2589</v>
      </c>
      <c r="AE1132" s="81">
        <v>848</v>
      </c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245"/>
      <c r="AW1132" s="81"/>
      <c r="AX1132" s="81">
        <v>0</v>
      </c>
      <c r="AY1132" s="81"/>
      <c r="AZ1132" s="81">
        <v>0</v>
      </c>
      <c r="BA1132" s="85">
        <v>0</v>
      </c>
      <c r="BB1132" s="81">
        <v>17901.400000000001</v>
      </c>
      <c r="BC1132" s="81">
        <v>8014.4000000000015</v>
      </c>
      <c r="BD1132" s="252"/>
      <c r="BE1132" s="170">
        <v>136</v>
      </c>
      <c r="BF1132" s="81" t="s">
        <v>1700</v>
      </c>
      <c r="BG1132" s="158" t="s">
        <v>464</v>
      </c>
      <c r="BH1132" s="92" t="s">
        <v>465</v>
      </c>
      <c r="BI1132" s="81">
        <v>6450</v>
      </c>
      <c r="BJ1132" s="85">
        <v>6450</v>
      </c>
      <c r="BK1132" s="81">
        <v>0</v>
      </c>
      <c r="BL1132" s="86"/>
      <c r="BM1132" s="86"/>
      <c r="BN1132" s="247"/>
      <c r="BO1132" s="247"/>
      <c r="BP1132" s="48"/>
      <c r="BQ1132" s="368" t="s">
        <v>1413</v>
      </c>
      <c r="BR1132" s="380" t="s">
        <v>709</v>
      </c>
      <c r="BS1132" s="381" t="s">
        <v>1547</v>
      </c>
      <c r="BT1132" s="383" t="s">
        <v>719</v>
      </c>
      <c r="BU1132" s="383" t="s">
        <v>719</v>
      </c>
      <c r="BV1132" s="384" t="s">
        <v>1581</v>
      </c>
      <c r="BW1132" s="384">
        <v>60140</v>
      </c>
      <c r="BX1132" s="385" t="s">
        <v>1414</v>
      </c>
      <c r="BY1132" s="76"/>
      <c r="BZ1132" s="475">
        <v>344</v>
      </c>
      <c r="CA1132" s="320" t="b">
        <f>EXACT(A1132,CH1132)</f>
        <v>1</v>
      </c>
      <c r="CB1132" s="318" t="b">
        <f>EXACT(D1132,CF1132)</f>
        <v>1</v>
      </c>
      <c r="CC1132" s="318" t="b">
        <f>EXACT(E1132,CG1132)</f>
        <v>1</v>
      </c>
      <c r="CD1132" s="502">
        <f>+S1132-BC1132</f>
        <v>0</v>
      </c>
      <c r="CE1132" s="17" t="s">
        <v>672</v>
      </c>
      <c r="CF1132" s="90" t="s">
        <v>464</v>
      </c>
      <c r="CG1132" s="103" t="s">
        <v>465</v>
      </c>
      <c r="CH1132" s="275">
        <v>3609700027464</v>
      </c>
      <c r="CI1132" s="51"/>
      <c r="CL1132" s="51"/>
      <c r="CM1132" s="273"/>
      <c r="CO1132" s="157"/>
    </row>
    <row r="1133" spans="1:93">
      <c r="A1133" s="452" t="s">
        <v>6136</v>
      </c>
      <c r="B1133" s="83" t="s">
        <v>709</v>
      </c>
      <c r="C1133" s="237" t="s">
        <v>686</v>
      </c>
      <c r="D1133" s="86" t="s">
        <v>723</v>
      </c>
      <c r="E1133" s="92" t="s">
        <v>6135</v>
      </c>
      <c r="F1133" s="452" t="s">
        <v>6136</v>
      </c>
      <c r="G1133" s="59" t="s">
        <v>1580</v>
      </c>
      <c r="H1133" s="283" t="s">
        <v>6303</v>
      </c>
      <c r="I1133" s="244">
        <v>44771.6</v>
      </c>
      <c r="J1133" s="310">
        <v>0</v>
      </c>
      <c r="K1133" s="81">
        <v>32.200000000000003</v>
      </c>
      <c r="L1133" s="81">
        <v>0</v>
      </c>
      <c r="M1133" s="85">
        <v>0</v>
      </c>
      <c r="N1133" s="81">
        <v>0</v>
      </c>
      <c r="O1133" s="81">
        <v>0</v>
      </c>
      <c r="P1133" s="85">
        <v>772.04</v>
      </c>
      <c r="Q1133" s="81">
        <v>0</v>
      </c>
      <c r="R1133" s="85">
        <v>22610</v>
      </c>
      <c r="S1133" s="81">
        <v>14891.759999999995</v>
      </c>
      <c r="T1133" s="227" t="s">
        <v>1581</v>
      </c>
      <c r="U1133" s="496">
        <v>41</v>
      </c>
      <c r="V1133" s="237" t="s">
        <v>686</v>
      </c>
      <c r="W1133" s="86" t="s">
        <v>723</v>
      </c>
      <c r="X1133" s="92" t="s">
        <v>6135</v>
      </c>
      <c r="Y1133" s="261">
        <v>3609700030538</v>
      </c>
      <c r="Z1133" s="228" t="s">
        <v>1581</v>
      </c>
      <c r="AA1133" s="243">
        <v>29912.04</v>
      </c>
      <c r="AB1133" s="81">
        <v>21000</v>
      </c>
      <c r="AC1133" s="81"/>
      <c r="AD1133" s="81">
        <v>863</v>
      </c>
      <c r="AE1133" s="81">
        <v>424</v>
      </c>
      <c r="AF1133" s="81">
        <v>323</v>
      </c>
      <c r="AG1133" s="81"/>
      <c r="AH1133" s="81"/>
      <c r="AI1133" s="81"/>
      <c r="AJ1133" s="81"/>
      <c r="AK1133" s="81"/>
      <c r="AL1133" s="81">
        <v>0</v>
      </c>
      <c r="AM1133" s="81"/>
      <c r="AN1133" s="81"/>
      <c r="AO1133" s="81">
        <v>0</v>
      </c>
      <c r="AP1133" s="81"/>
      <c r="AQ1133" s="81"/>
      <c r="AR1133" s="81"/>
      <c r="AS1133" s="81">
        <v>0</v>
      </c>
      <c r="AT1133" s="81"/>
      <c r="AU1133" s="81"/>
      <c r="AV1133" s="245"/>
      <c r="AW1133" s="81"/>
      <c r="AX1133" s="81">
        <v>6530</v>
      </c>
      <c r="AY1133" s="81"/>
      <c r="AZ1133" s="81">
        <v>772.04</v>
      </c>
      <c r="BA1133" s="85">
        <v>0</v>
      </c>
      <c r="BB1133" s="81">
        <v>44803.799999999996</v>
      </c>
      <c r="BC1133" s="81">
        <v>14891.759999999995</v>
      </c>
      <c r="BD1133" s="260"/>
      <c r="BE1133" s="170">
        <v>41</v>
      </c>
      <c r="BF1133" s="81" t="s">
        <v>6411</v>
      </c>
      <c r="BG1133" s="86" t="s">
        <v>723</v>
      </c>
      <c r="BH1133" s="86" t="s">
        <v>6135</v>
      </c>
      <c r="BI1133" s="81">
        <v>25400</v>
      </c>
      <c r="BJ1133" s="85">
        <v>21000</v>
      </c>
      <c r="BK1133" s="81">
        <v>4400</v>
      </c>
      <c r="BL1133" s="86"/>
      <c r="BM1133" s="86"/>
      <c r="BN1133" s="247"/>
      <c r="BO1133" s="247"/>
      <c r="BP1133" s="48"/>
      <c r="BQ1133" s="368">
        <v>6</v>
      </c>
      <c r="BR1133" s="380" t="s">
        <v>712</v>
      </c>
      <c r="BS1133" s="381" t="s">
        <v>51</v>
      </c>
      <c r="BT1133" s="382" t="s">
        <v>719</v>
      </c>
      <c r="BU1133" s="383" t="s">
        <v>719</v>
      </c>
      <c r="BV1133" s="384" t="s">
        <v>1581</v>
      </c>
      <c r="BW1133" s="384">
        <v>60140</v>
      </c>
      <c r="BX1133" s="385" t="s">
        <v>6561</v>
      </c>
      <c r="BZ1133" s="475">
        <v>822</v>
      </c>
      <c r="CA1133" s="320" t="b">
        <f>EXACT(A1133,CH1133)</f>
        <v>1</v>
      </c>
      <c r="CB1133" s="318" t="b">
        <f>EXACT(D1133,CF1133)</f>
        <v>1</v>
      </c>
      <c r="CC1133" s="318" t="b">
        <f>EXACT(E1133,CG1133)</f>
        <v>1</v>
      </c>
      <c r="CD1133" s="502">
        <f>+S1133-BC1133</f>
        <v>0</v>
      </c>
      <c r="CE1133" s="17" t="s">
        <v>686</v>
      </c>
      <c r="CF1133" s="17" t="s">
        <v>723</v>
      </c>
      <c r="CG1133" s="103" t="s">
        <v>6135</v>
      </c>
      <c r="CH1133" s="275">
        <v>3609700030538</v>
      </c>
      <c r="CM1133" s="273"/>
      <c r="CO1133" s="157"/>
    </row>
    <row r="1134" spans="1:93">
      <c r="A1134" s="452" t="s">
        <v>4559</v>
      </c>
      <c r="B1134" s="83" t="s">
        <v>709</v>
      </c>
      <c r="C1134" s="129" t="s">
        <v>695</v>
      </c>
      <c r="D1134" s="158" t="s">
        <v>1237</v>
      </c>
      <c r="E1134" s="92" t="s">
        <v>1215</v>
      </c>
      <c r="F1134" s="452" t="s">
        <v>4559</v>
      </c>
      <c r="G1134" s="59" t="s">
        <v>1580</v>
      </c>
      <c r="H1134" s="449" t="s">
        <v>1049</v>
      </c>
      <c r="I1134" s="234">
        <v>19216.8</v>
      </c>
      <c r="J1134" s="234">
        <v>0</v>
      </c>
      <c r="K1134" s="234">
        <v>44.63</v>
      </c>
      <c r="L1134" s="234">
        <v>0</v>
      </c>
      <c r="M1134" s="85">
        <v>1455</v>
      </c>
      <c r="N1134" s="85">
        <v>0</v>
      </c>
      <c r="O1134" s="234">
        <v>0</v>
      </c>
      <c r="P1134" s="234">
        <v>0</v>
      </c>
      <c r="Q1134" s="234">
        <v>0</v>
      </c>
      <c r="R1134" s="234">
        <v>13255</v>
      </c>
      <c r="S1134" s="234">
        <v>5615.17</v>
      </c>
      <c r="T1134" s="227" t="s">
        <v>1581</v>
      </c>
      <c r="U1134" s="496">
        <v>1103</v>
      </c>
      <c r="V1134" s="129" t="s">
        <v>695</v>
      </c>
      <c r="W1134" s="158" t="s">
        <v>1237</v>
      </c>
      <c r="X1134" s="92" t="s">
        <v>1215</v>
      </c>
      <c r="Y1134" s="262">
        <v>3609700034355</v>
      </c>
      <c r="Z1134" s="228" t="s">
        <v>1581</v>
      </c>
      <c r="AA1134" s="243">
        <v>15101.26</v>
      </c>
      <c r="AB1134" s="81">
        <v>13255</v>
      </c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245"/>
      <c r="AW1134" s="81"/>
      <c r="AX1134" s="81">
        <v>1846.26</v>
      </c>
      <c r="AY1134" s="81"/>
      <c r="AZ1134" s="81">
        <v>0</v>
      </c>
      <c r="BA1134" s="85">
        <v>0</v>
      </c>
      <c r="BB1134" s="81">
        <v>20716.43</v>
      </c>
      <c r="BC1134" s="81">
        <v>5615.17</v>
      </c>
      <c r="BD1134" s="252"/>
      <c r="BE1134" s="170">
        <v>1104</v>
      </c>
      <c r="BF1134" s="81" t="s">
        <v>7139</v>
      </c>
      <c r="BG1134" s="158" t="s">
        <v>1237</v>
      </c>
      <c r="BH1134" s="92" t="s">
        <v>1215</v>
      </c>
      <c r="BI1134" s="81">
        <v>13255</v>
      </c>
      <c r="BJ1134" s="85">
        <v>13255</v>
      </c>
      <c r="BK1134" s="81">
        <v>0</v>
      </c>
      <c r="BL1134" s="86"/>
      <c r="BM1134" s="86"/>
      <c r="BN1134" s="247"/>
      <c r="BO1134" s="247"/>
      <c r="BP1134" s="59"/>
      <c r="BQ1134" s="370" t="s">
        <v>1332</v>
      </c>
      <c r="BR1134" s="387" t="s">
        <v>709</v>
      </c>
      <c r="BS1134" s="381" t="s">
        <v>1333</v>
      </c>
      <c r="BT1134" s="388" t="s">
        <v>719</v>
      </c>
      <c r="BU1134" s="388" t="s">
        <v>719</v>
      </c>
      <c r="BV1134" s="388" t="s">
        <v>1581</v>
      </c>
      <c r="BW1134" s="389">
        <v>60140</v>
      </c>
      <c r="BX1134" s="389" t="s">
        <v>1334</v>
      </c>
      <c r="BZ1134" s="475">
        <v>136</v>
      </c>
      <c r="CA1134" s="320" t="b">
        <f>EXACT(A1134,CH1134)</f>
        <v>1</v>
      </c>
      <c r="CB1134" s="318" t="b">
        <f>EXACT(D1134,CF1134)</f>
        <v>1</v>
      </c>
      <c r="CC1134" s="318" t="b">
        <f>EXACT(E1134,CG1134)</f>
        <v>1</v>
      </c>
      <c r="CD1134" s="502">
        <f>+S1133-BC1133</f>
        <v>0</v>
      </c>
      <c r="CE1134" s="17" t="s">
        <v>695</v>
      </c>
      <c r="CF1134" s="51" t="s">
        <v>1237</v>
      </c>
      <c r="CG1134" s="51" t="s">
        <v>1215</v>
      </c>
      <c r="CH1134" s="312">
        <v>3609700034355</v>
      </c>
      <c r="CM1134" s="273"/>
      <c r="CO1134" s="158"/>
    </row>
    <row r="1135" spans="1:93">
      <c r="A1135" s="452" t="s">
        <v>6138</v>
      </c>
      <c r="B1135" s="83" t="s">
        <v>709</v>
      </c>
      <c r="C1135" s="237" t="s">
        <v>6221</v>
      </c>
      <c r="D1135" s="86" t="s">
        <v>6137</v>
      </c>
      <c r="E1135" s="92" t="s">
        <v>1215</v>
      </c>
      <c r="F1135" s="452" t="s">
        <v>6138</v>
      </c>
      <c r="G1135" s="59" t="s">
        <v>1580</v>
      </c>
      <c r="H1135" s="283" t="s">
        <v>6304</v>
      </c>
      <c r="I1135" s="244">
        <v>39060.230000000003</v>
      </c>
      <c r="J1135" s="310">
        <v>0</v>
      </c>
      <c r="K1135" s="81">
        <v>0</v>
      </c>
      <c r="L1135" s="81">
        <v>0</v>
      </c>
      <c r="M1135" s="85">
        <v>0</v>
      </c>
      <c r="N1135" s="81">
        <v>0</v>
      </c>
      <c r="O1135" s="81">
        <v>0</v>
      </c>
      <c r="P1135" s="85">
        <v>697.69</v>
      </c>
      <c r="Q1135" s="81">
        <v>0</v>
      </c>
      <c r="R1135" s="85">
        <v>35435</v>
      </c>
      <c r="S1135" s="81">
        <v>2927.5400000000009</v>
      </c>
      <c r="T1135" s="227" t="s">
        <v>1581</v>
      </c>
      <c r="U1135" s="496">
        <v>1206</v>
      </c>
      <c r="V1135" s="237" t="s">
        <v>6221</v>
      </c>
      <c r="W1135" s="86" t="s">
        <v>6137</v>
      </c>
      <c r="X1135" s="92" t="s">
        <v>1215</v>
      </c>
      <c r="Y1135" s="261">
        <v>3609700034371</v>
      </c>
      <c r="Z1135" s="228" t="s">
        <v>1581</v>
      </c>
      <c r="AA1135" s="243">
        <v>36132.69</v>
      </c>
      <c r="AB1135" s="81">
        <v>35435</v>
      </c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245"/>
      <c r="AW1135" s="81"/>
      <c r="AX1135" s="81">
        <v>0</v>
      </c>
      <c r="AY1135" s="81"/>
      <c r="AZ1135" s="81">
        <v>697.69</v>
      </c>
      <c r="BA1135" s="85">
        <v>0</v>
      </c>
      <c r="BB1135" s="81">
        <v>39060.230000000003</v>
      </c>
      <c r="BC1135" s="81">
        <v>2927.5400000000009</v>
      </c>
      <c r="BD1135" s="260"/>
      <c r="BE1135" s="170">
        <v>1208</v>
      </c>
      <c r="BF1135" s="81" t="s">
        <v>7154</v>
      </c>
      <c r="BG1135" s="86" t="s">
        <v>6137</v>
      </c>
      <c r="BH1135" s="86" t="s">
        <v>1215</v>
      </c>
      <c r="BI1135" s="81">
        <v>35435</v>
      </c>
      <c r="BJ1135" s="85">
        <v>35435</v>
      </c>
      <c r="BK1135" s="81">
        <v>0</v>
      </c>
      <c r="BL1135" s="86"/>
      <c r="BM1135" s="86"/>
      <c r="BN1135" s="247"/>
      <c r="BO1135" s="247"/>
      <c r="BP1135" s="48"/>
      <c r="BQ1135" s="368">
        <v>212</v>
      </c>
      <c r="BR1135" s="380" t="s">
        <v>778</v>
      </c>
      <c r="BS1135" s="381" t="s">
        <v>709</v>
      </c>
      <c r="BT1135" s="382" t="s">
        <v>719</v>
      </c>
      <c r="BU1135" s="383" t="s">
        <v>719</v>
      </c>
      <c r="BV1135" s="384" t="s">
        <v>1581</v>
      </c>
      <c r="BW1135" s="384">
        <v>60140</v>
      </c>
      <c r="BX1135" s="385" t="s">
        <v>6535</v>
      </c>
      <c r="BZ1135" s="495">
        <v>41</v>
      </c>
      <c r="CA1135" s="320" t="b">
        <f>EXACT(A1135,CH1135)</f>
        <v>1</v>
      </c>
      <c r="CB1135" s="318" t="b">
        <f>EXACT(D1135,CF1135)</f>
        <v>1</v>
      </c>
      <c r="CC1135" s="318" t="b">
        <f>EXACT(E1135,CG1135)</f>
        <v>1</v>
      </c>
      <c r="CD1135" s="502">
        <f>+S1134-BC1134</f>
        <v>0</v>
      </c>
      <c r="CE1135" s="17" t="s">
        <v>6221</v>
      </c>
      <c r="CF1135" s="17" t="s">
        <v>6137</v>
      </c>
      <c r="CG1135" s="103" t="s">
        <v>1215</v>
      </c>
      <c r="CH1135" s="275">
        <v>3609700034371</v>
      </c>
    </row>
    <row r="1136" spans="1:93">
      <c r="A1136" s="452" t="s">
        <v>5033</v>
      </c>
      <c r="B1136" s="83" t="s">
        <v>709</v>
      </c>
      <c r="C1136" s="237" t="s">
        <v>686</v>
      </c>
      <c r="D1136" s="86" t="s">
        <v>1214</v>
      </c>
      <c r="E1136" s="92" t="s">
        <v>1215</v>
      </c>
      <c r="F1136" s="452" t="s">
        <v>5033</v>
      </c>
      <c r="G1136" s="59" t="s">
        <v>1580</v>
      </c>
      <c r="H1136" s="449" t="s">
        <v>955</v>
      </c>
      <c r="I1136" s="244">
        <v>22169.7</v>
      </c>
      <c r="J1136" s="310">
        <v>0</v>
      </c>
      <c r="K1136" s="81">
        <v>114.6</v>
      </c>
      <c r="L1136" s="81">
        <v>0</v>
      </c>
      <c r="M1136" s="85">
        <v>2039</v>
      </c>
      <c r="N1136" s="81">
        <v>0</v>
      </c>
      <c r="O1136" s="81">
        <v>0</v>
      </c>
      <c r="P1136" s="85">
        <v>0</v>
      </c>
      <c r="Q1136" s="81">
        <v>0</v>
      </c>
      <c r="R1136" s="85">
        <v>16942.5</v>
      </c>
      <c r="S1136" s="81">
        <v>7380.7999999999993</v>
      </c>
      <c r="T1136" s="227" t="s">
        <v>1581</v>
      </c>
      <c r="U1136" s="496">
        <v>667</v>
      </c>
      <c r="V1136" s="237" t="s">
        <v>686</v>
      </c>
      <c r="W1136" s="86" t="s">
        <v>1214</v>
      </c>
      <c r="X1136" s="92" t="s">
        <v>1215</v>
      </c>
      <c r="Y1136" s="262">
        <v>3609700034398</v>
      </c>
      <c r="Z1136" s="228" t="s">
        <v>1581</v>
      </c>
      <c r="AA1136" s="243">
        <v>16942.5</v>
      </c>
      <c r="AB1136" s="244">
        <v>15965</v>
      </c>
      <c r="AC1136" s="81"/>
      <c r="AD1136" s="243">
        <v>0</v>
      </c>
      <c r="AE1136" s="243">
        <v>424</v>
      </c>
      <c r="AF1136" s="81">
        <v>553.5</v>
      </c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245"/>
      <c r="AW1136" s="81"/>
      <c r="AX1136" s="81">
        <v>0</v>
      </c>
      <c r="AY1136" s="244"/>
      <c r="AZ1136" s="244">
        <v>0</v>
      </c>
      <c r="BA1136" s="176">
        <v>0</v>
      </c>
      <c r="BB1136" s="244">
        <v>24323.3</v>
      </c>
      <c r="BC1136" s="244">
        <v>7380.7999999999993</v>
      </c>
      <c r="BD1136" s="252"/>
      <c r="BE1136" s="170">
        <v>668</v>
      </c>
      <c r="BF1136" s="1" t="s">
        <v>2236</v>
      </c>
      <c r="BG1136" s="158" t="s">
        <v>1214</v>
      </c>
      <c r="BH1136" s="92" t="s">
        <v>1215</v>
      </c>
      <c r="BI1136" s="244">
        <v>15965</v>
      </c>
      <c r="BJ1136" s="159">
        <v>15965</v>
      </c>
      <c r="BK1136" s="159">
        <v>0</v>
      </c>
      <c r="BL1136" s="158"/>
      <c r="BM1136" s="86"/>
      <c r="BN1136" s="247"/>
      <c r="BO1136" s="247"/>
      <c r="BP1136" s="48"/>
      <c r="BQ1136" s="368" t="s">
        <v>756</v>
      </c>
      <c r="BR1136" s="380" t="s">
        <v>718</v>
      </c>
      <c r="BS1136" s="381" t="s">
        <v>51</v>
      </c>
      <c r="BT1136" s="382" t="s">
        <v>719</v>
      </c>
      <c r="BU1136" s="383" t="s">
        <v>719</v>
      </c>
      <c r="BV1136" s="384" t="s">
        <v>1581</v>
      </c>
      <c r="BW1136" s="384">
        <v>60140</v>
      </c>
      <c r="BX1136" s="385" t="s">
        <v>757</v>
      </c>
      <c r="BY1136" s="1"/>
      <c r="BZ1136" s="475">
        <v>1102</v>
      </c>
      <c r="CA1136" s="320" t="b">
        <f>EXACT(A1136,CH1136)</f>
        <v>1</v>
      </c>
      <c r="CB1136" s="318" t="b">
        <f>EXACT(D1136,CF1136)</f>
        <v>1</v>
      </c>
      <c r="CC1136" s="318" t="b">
        <f>EXACT(E1136,CG1136)</f>
        <v>1</v>
      </c>
      <c r="CD1136" s="502">
        <f>+S1135-BC1135</f>
        <v>0</v>
      </c>
      <c r="CE1136" s="17" t="s">
        <v>686</v>
      </c>
      <c r="CF1136" s="17" t="s">
        <v>1214</v>
      </c>
      <c r="CG1136" s="103" t="s">
        <v>1215</v>
      </c>
      <c r="CH1136" s="275">
        <v>3609700034398</v>
      </c>
      <c r="CM1136" s="273"/>
      <c r="CO1136" s="157"/>
    </row>
    <row r="1137" spans="1:93">
      <c r="A1137" s="452" t="s">
        <v>4779</v>
      </c>
      <c r="B1137" s="83" t="s">
        <v>709</v>
      </c>
      <c r="C1137" s="129" t="s">
        <v>686</v>
      </c>
      <c r="D1137" s="158" t="s">
        <v>3398</v>
      </c>
      <c r="E1137" s="92" t="s">
        <v>3399</v>
      </c>
      <c r="F1137" s="452" t="s">
        <v>4779</v>
      </c>
      <c r="G1137" s="59" t="s">
        <v>1580</v>
      </c>
      <c r="H1137" s="449" t="s">
        <v>3488</v>
      </c>
      <c r="I1137" s="234">
        <v>42759.6</v>
      </c>
      <c r="J1137" s="234">
        <v>0</v>
      </c>
      <c r="K1137" s="234">
        <v>32.18</v>
      </c>
      <c r="L1137" s="234">
        <v>0</v>
      </c>
      <c r="M1137" s="85">
        <v>0</v>
      </c>
      <c r="N1137" s="85">
        <v>0</v>
      </c>
      <c r="O1137" s="234">
        <v>0</v>
      </c>
      <c r="P1137" s="234">
        <v>0</v>
      </c>
      <c r="Q1137" s="234">
        <v>0</v>
      </c>
      <c r="R1137" s="234">
        <v>4397</v>
      </c>
      <c r="S1137" s="234">
        <v>38394.78</v>
      </c>
      <c r="T1137" s="227" t="s">
        <v>1581</v>
      </c>
      <c r="U1137" s="496">
        <v>782</v>
      </c>
      <c r="V1137" s="129" t="s">
        <v>686</v>
      </c>
      <c r="W1137" s="158" t="s">
        <v>3398</v>
      </c>
      <c r="X1137" s="92" t="s">
        <v>3399</v>
      </c>
      <c r="Y1137" s="262">
        <v>3609700036731</v>
      </c>
      <c r="Z1137" s="228" t="s">
        <v>1581</v>
      </c>
      <c r="AA1137" s="243">
        <v>4397</v>
      </c>
      <c r="AB1137" s="244">
        <v>3110</v>
      </c>
      <c r="AC1137" s="81"/>
      <c r="AD1137" s="243">
        <v>863</v>
      </c>
      <c r="AE1137" s="243">
        <v>424</v>
      </c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244"/>
      <c r="AR1137" s="244"/>
      <c r="AS1137" s="81"/>
      <c r="AT1137" s="81"/>
      <c r="AU1137" s="81"/>
      <c r="AV1137" s="245"/>
      <c r="AW1137" s="81"/>
      <c r="AX1137" s="81">
        <v>0</v>
      </c>
      <c r="AY1137" s="244"/>
      <c r="AZ1137" s="244">
        <v>0</v>
      </c>
      <c r="BA1137" s="176">
        <v>0</v>
      </c>
      <c r="BB1137" s="244">
        <v>42791.78</v>
      </c>
      <c r="BC1137" s="244">
        <v>38394.78</v>
      </c>
      <c r="BD1137" s="252"/>
      <c r="BE1137" s="170">
        <v>783</v>
      </c>
      <c r="BF1137" s="1" t="s">
        <v>3568</v>
      </c>
      <c r="BG1137" s="158" t="s">
        <v>3398</v>
      </c>
      <c r="BH1137" s="92" t="s">
        <v>3399</v>
      </c>
      <c r="BI1137" s="244">
        <v>3110</v>
      </c>
      <c r="BJ1137" s="159">
        <v>3110</v>
      </c>
      <c r="BK1137" s="159">
        <v>0</v>
      </c>
      <c r="BL1137" s="158"/>
      <c r="BM1137" s="86"/>
      <c r="BN1137" s="247"/>
      <c r="BO1137" s="247"/>
      <c r="BP1137" s="59"/>
      <c r="BQ1137" s="370">
        <v>2010</v>
      </c>
      <c r="BR1137" s="387" t="s">
        <v>709</v>
      </c>
      <c r="BS1137" s="381" t="s">
        <v>3660</v>
      </c>
      <c r="BT1137" s="388" t="s">
        <v>719</v>
      </c>
      <c r="BU1137" s="388" t="s">
        <v>719</v>
      </c>
      <c r="BV1137" s="388" t="s">
        <v>1581</v>
      </c>
      <c r="BW1137" s="389">
        <v>60140</v>
      </c>
      <c r="BX1137" s="389" t="s">
        <v>3661</v>
      </c>
      <c r="BY1137" s="51"/>
      <c r="BZ1137" s="475">
        <v>1206</v>
      </c>
      <c r="CA1137" s="320" t="b">
        <f>EXACT(A1137,CH1137)</f>
        <v>1</v>
      </c>
      <c r="CB1137" s="318" t="b">
        <f>EXACT(D1137,CF1137)</f>
        <v>1</v>
      </c>
      <c r="CC1137" s="318" t="b">
        <f>EXACT(E1137,CG1137)</f>
        <v>1</v>
      </c>
      <c r="CD1137" s="502">
        <f>+S1136-BC1136</f>
        <v>0</v>
      </c>
      <c r="CE1137" s="17" t="s">
        <v>686</v>
      </c>
      <c r="CF1137" s="17" t="s">
        <v>3398</v>
      </c>
      <c r="CG1137" s="103" t="s">
        <v>3399</v>
      </c>
      <c r="CH1137" s="275">
        <v>3609700036731</v>
      </c>
    </row>
    <row r="1138" spans="1:93">
      <c r="A1138" s="452" t="s">
        <v>4717</v>
      </c>
      <c r="B1138" s="83" t="s">
        <v>709</v>
      </c>
      <c r="C1138" s="129" t="s">
        <v>686</v>
      </c>
      <c r="D1138" s="158" t="s">
        <v>2039</v>
      </c>
      <c r="E1138" s="92" t="s">
        <v>2040</v>
      </c>
      <c r="F1138" s="452" t="s">
        <v>4717</v>
      </c>
      <c r="G1138" s="59" t="s">
        <v>1580</v>
      </c>
      <c r="H1138" s="449" t="s">
        <v>3326</v>
      </c>
      <c r="I1138" s="234">
        <v>21465.599999999999</v>
      </c>
      <c r="J1138" s="234">
        <v>0</v>
      </c>
      <c r="K1138" s="234">
        <v>20.25</v>
      </c>
      <c r="L1138" s="234">
        <v>0</v>
      </c>
      <c r="M1138" s="85">
        <v>1634</v>
      </c>
      <c r="N1138" s="85">
        <v>0</v>
      </c>
      <c r="O1138" s="234">
        <v>0</v>
      </c>
      <c r="P1138" s="234">
        <v>0</v>
      </c>
      <c r="Q1138" s="234">
        <v>0</v>
      </c>
      <c r="R1138" s="234">
        <v>7851.8</v>
      </c>
      <c r="S1138" s="234">
        <v>15268.05</v>
      </c>
      <c r="T1138" s="227" t="s">
        <v>1581</v>
      </c>
      <c r="U1138" s="496">
        <v>887</v>
      </c>
      <c r="V1138" s="129" t="s">
        <v>686</v>
      </c>
      <c r="W1138" s="158" t="s">
        <v>2039</v>
      </c>
      <c r="X1138" s="92" t="s">
        <v>2040</v>
      </c>
      <c r="Y1138" s="262">
        <v>3609700036889</v>
      </c>
      <c r="Z1138" s="228" t="s">
        <v>1581</v>
      </c>
      <c r="AA1138" s="233">
        <v>7851.8</v>
      </c>
      <c r="AB1138" s="141">
        <v>5100</v>
      </c>
      <c r="AC1138" s="234"/>
      <c r="AD1138" s="235">
        <v>863</v>
      </c>
      <c r="AE1138" s="235"/>
      <c r="AF1138" s="141">
        <v>1888.8</v>
      </c>
      <c r="AG1138" s="141"/>
      <c r="AH1138" s="141"/>
      <c r="AI1138" s="141"/>
      <c r="AJ1138" s="141"/>
      <c r="AK1138" s="141"/>
      <c r="AL1138" s="141"/>
      <c r="AM1138" s="85"/>
      <c r="AN1138" s="85"/>
      <c r="AO1138" s="85"/>
      <c r="AP1138" s="85"/>
      <c r="AQ1138" s="159"/>
      <c r="AR1138" s="244"/>
      <c r="AS1138" s="81"/>
      <c r="AT1138" s="81"/>
      <c r="AU1138" s="234"/>
      <c r="AV1138" s="245"/>
      <c r="AW1138" s="234"/>
      <c r="AX1138" s="234">
        <v>0</v>
      </c>
      <c r="AY1138" s="246"/>
      <c r="AZ1138" s="159">
        <v>0</v>
      </c>
      <c r="BA1138" s="176">
        <v>0</v>
      </c>
      <c r="BB1138" s="159">
        <v>23119.85</v>
      </c>
      <c r="BC1138" s="159">
        <v>15268.05</v>
      </c>
      <c r="BD1138" s="252"/>
      <c r="BE1138" s="170">
        <v>888</v>
      </c>
      <c r="BF1138" s="1" t="s">
        <v>2276</v>
      </c>
      <c r="BG1138" s="158" t="s">
        <v>2039</v>
      </c>
      <c r="BH1138" s="92" t="s">
        <v>2040</v>
      </c>
      <c r="BI1138" s="246">
        <v>5100</v>
      </c>
      <c r="BJ1138" s="246">
        <v>5100</v>
      </c>
      <c r="BK1138" s="159">
        <v>0</v>
      </c>
      <c r="BL1138" s="158"/>
      <c r="BM1138" s="158"/>
      <c r="BN1138" s="158"/>
      <c r="BO1138" s="158"/>
      <c r="BP1138" s="59"/>
      <c r="BQ1138" s="369" t="s">
        <v>257</v>
      </c>
      <c r="BR1138" s="380" t="s">
        <v>709</v>
      </c>
      <c r="BS1138" s="381" t="s">
        <v>258</v>
      </c>
      <c r="BT1138" s="382" t="s">
        <v>719</v>
      </c>
      <c r="BU1138" s="383" t="s">
        <v>719</v>
      </c>
      <c r="BV1138" s="383" t="s">
        <v>1581</v>
      </c>
      <c r="BW1138" s="383">
        <v>60140</v>
      </c>
      <c r="BX1138" s="385" t="s">
        <v>259</v>
      </c>
      <c r="BY1138" s="23"/>
      <c r="BZ1138" s="475">
        <v>668</v>
      </c>
      <c r="CA1138" s="320" t="b">
        <f>EXACT(A1138,CH1138)</f>
        <v>1</v>
      </c>
      <c r="CB1138" s="318" t="b">
        <f>EXACT(D1138,CF1138)</f>
        <v>1</v>
      </c>
      <c r="CC1138" s="318" t="b">
        <f>EXACT(E1138,CG1138)</f>
        <v>1</v>
      </c>
      <c r="CD1138" s="502">
        <f>+S1137-BC1137</f>
        <v>0</v>
      </c>
      <c r="CE1138" s="86" t="s">
        <v>686</v>
      </c>
      <c r="CF1138" s="157" t="s">
        <v>2039</v>
      </c>
      <c r="CG1138" s="99" t="s">
        <v>2040</v>
      </c>
      <c r="CH1138" s="311">
        <v>3609700036889</v>
      </c>
      <c r="CM1138" s="273"/>
      <c r="CO1138" s="450"/>
    </row>
    <row r="1139" spans="1:93">
      <c r="A1139" s="452" t="s">
        <v>5076</v>
      </c>
      <c r="B1139" s="83" t="s">
        <v>709</v>
      </c>
      <c r="C1139" s="129" t="s">
        <v>686</v>
      </c>
      <c r="D1139" s="158" t="s">
        <v>3872</v>
      </c>
      <c r="E1139" s="92" t="s">
        <v>3874</v>
      </c>
      <c r="F1139" s="452" t="s">
        <v>5076</v>
      </c>
      <c r="G1139" s="59" t="s">
        <v>1580</v>
      </c>
      <c r="H1139" s="449" t="s">
        <v>3984</v>
      </c>
      <c r="I1139" s="234">
        <v>41293.199999999997</v>
      </c>
      <c r="J1139" s="234">
        <v>0</v>
      </c>
      <c r="K1139" s="234">
        <v>42.98</v>
      </c>
      <c r="L1139" s="234">
        <v>0</v>
      </c>
      <c r="M1139" s="85">
        <v>0</v>
      </c>
      <c r="N1139" s="85">
        <v>0</v>
      </c>
      <c r="O1139" s="234">
        <v>0</v>
      </c>
      <c r="P1139" s="234">
        <v>566.79999999999995</v>
      </c>
      <c r="Q1139" s="234">
        <v>0</v>
      </c>
      <c r="R1139" s="234">
        <v>5907</v>
      </c>
      <c r="S1139" s="234">
        <v>34862.379999999997</v>
      </c>
      <c r="T1139" s="227" t="s">
        <v>1581</v>
      </c>
      <c r="U1139" s="496">
        <v>742</v>
      </c>
      <c r="V1139" s="129" t="s">
        <v>686</v>
      </c>
      <c r="W1139" s="158" t="s">
        <v>3872</v>
      </c>
      <c r="X1139" s="92" t="s">
        <v>3874</v>
      </c>
      <c r="Y1139" s="262">
        <v>3609700036897</v>
      </c>
      <c r="Z1139" s="228" t="s">
        <v>1581</v>
      </c>
      <c r="AA1139" s="243">
        <v>6473.8</v>
      </c>
      <c r="AB1139" s="244">
        <v>4210</v>
      </c>
      <c r="AC1139" s="81"/>
      <c r="AD1139" s="243">
        <v>863</v>
      </c>
      <c r="AE1139" s="243">
        <v>424</v>
      </c>
      <c r="AF1139" s="81">
        <v>410</v>
      </c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245"/>
      <c r="AW1139" s="81"/>
      <c r="AX1139" s="81">
        <v>0</v>
      </c>
      <c r="AY1139" s="81"/>
      <c r="AZ1139" s="81">
        <v>566.79999999999995</v>
      </c>
      <c r="BA1139" s="85">
        <v>0</v>
      </c>
      <c r="BB1139" s="81">
        <v>41336.18</v>
      </c>
      <c r="BC1139" s="81">
        <v>34862.379999999997</v>
      </c>
      <c r="BD1139" s="252"/>
      <c r="BE1139" s="170">
        <v>743</v>
      </c>
      <c r="BF1139" s="158" t="s">
        <v>4078</v>
      </c>
      <c r="BG1139" s="158" t="s">
        <v>3872</v>
      </c>
      <c r="BH1139" s="92" t="s">
        <v>3874</v>
      </c>
      <c r="BI1139" s="81">
        <v>4210</v>
      </c>
      <c r="BJ1139" s="85">
        <v>4210</v>
      </c>
      <c r="BK1139" s="81">
        <v>0</v>
      </c>
      <c r="BL1139" s="158"/>
      <c r="BM1139" s="86"/>
      <c r="BN1139" s="247"/>
      <c r="BO1139" s="247"/>
      <c r="BP1139" s="48"/>
      <c r="BQ1139" s="368" t="s">
        <v>4284</v>
      </c>
      <c r="BR1139" s="380" t="s">
        <v>51</v>
      </c>
      <c r="BS1139" s="381" t="s">
        <v>258</v>
      </c>
      <c r="BT1139" s="382" t="s">
        <v>719</v>
      </c>
      <c r="BU1139" s="382" t="s">
        <v>719</v>
      </c>
      <c r="BV1139" s="384" t="s">
        <v>1581</v>
      </c>
      <c r="BW1139" s="384">
        <v>60140</v>
      </c>
      <c r="BX1139" s="385" t="s">
        <v>4285</v>
      </c>
      <c r="BY1139" s="51"/>
      <c r="BZ1139" s="475">
        <v>782</v>
      </c>
      <c r="CA1139" s="320" t="b">
        <f>EXACT(A1139,CH1139)</f>
        <v>1</v>
      </c>
      <c r="CB1139" s="318" t="b">
        <f>EXACT(D1139,CF1139)</f>
        <v>1</v>
      </c>
      <c r="CC1139" s="318" t="b">
        <f>EXACT(E1139,CG1139)</f>
        <v>1</v>
      </c>
      <c r="CD1139" s="502">
        <f>+S1138-BC1138</f>
        <v>0</v>
      </c>
      <c r="CE1139" s="17" t="s">
        <v>686</v>
      </c>
      <c r="CF1139" s="17" t="s">
        <v>3872</v>
      </c>
      <c r="CG1139" s="103" t="s">
        <v>3874</v>
      </c>
      <c r="CH1139" s="275">
        <v>3609700036897</v>
      </c>
      <c r="CM1139" s="273"/>
      <c r="CO1139" s="332"/>
    </row>
    <row r="1140" spans="1:93">
      <c r="A1140" s="452" t="s">
        <v>4893</v>
      </c>
      <c r="B1140" s="83" t="s">
        <v>709</v>
      </c>
      <c r="C1140" s="129" t="s">
        <v>672</v>
      </c>
      <c r="D1140" s="158" t="s">
        <v>1406</v>
      </c>
      <c r="E1140" s="92" t="s">
        <v>1204</v>
      </c>
      <c r="F1140" s="452" t="s">
        <v>4893</v>
      </c>
      <c r="G1140" s="59" t="s">
        <v>1580</v>
      </c>
      <c r="H1140" s="449" t="s">
        <v>1805</v>
      </c>
      <c r="I1140" s="234">
        <v>19655.740000000002</v>
      </c>
      <c r="J1140" s="234">
        <v>0</v>
      </c>
      <c r="K1140" s="234">
        <v>32.18</v>
      </c>
      <c r="L1140" s="234">
        <v>0</v>
      </c>
      <c r="M1140" s="85">
        <v>1807</v>
      </c>
      <c r="N1140" s="85">
        <v>0</v>
      </c>
      <c r="O1140" s="234">
        <v>0</v>
      </c>
      <c r="P1140" s="234">
        <v>0</v>
      </c>
      <c r="Q1140" s="234">
        <v>0</v>
      </c>
      <c r="R1140" s="234">
        <v>16039.87</v>
      </c>
      <c r="S1140" s="234">
        <v>5455.0500000000011</v>
      </c>
      <c r="T1140" s="227" t="s">
        <v>1581</v>
      </c>
      <c r="U1140" s="496">
        <v>424</v>
      </c>
      <c r="V1140" s="129" t="s">
        <v>672</v>
      </c>
      <c r="W1140" s="158" t="s">
        <v>1406</v>
      </c>
      <c r="X1140" s="92" t="s">
        <v>1204</v>
      </c>
      <c r="Y1140" s="262">
        <v>3609700037907</v>
      </c>
      <c r="Z1140" s="228" t="s">
        <v>1581</v>
      </c>
      <c r="AA1140" s="243">
        <v>16039.87</v>
      </c>
      <c r="AB1140" s="244">
        <v>14752.87</v>
      </c>
      <c r="AC1140" s="81"/>
      <c r="AD1140" s="243">
        <v>863</v>
      </c>
      <c r="AE1140" s="243">
        <v>424</v>
      </c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245"/>
      <c r="AW1140" s="81"/>
      <c r="AX1140" s="81">
        <v>0</v>
      </c>
      <c r="AY1140" s="81"/>
      <c r="AZ1140" s="81">
        <v>0</v>
      </c>
      <c r="BA1140" s="85">
        <v>0</v>
      </c>
      <c r="BB1140" s="81">
        <v>21494.920000000002</v>
      </c>
      <c r="BC1140" s="81">
        <v>5455.0500000000011</v>
      </c>
      <c r="BD1140" s="252"/>
      <c r="BE1140" s="170">
        <v>425</v>
      </c>
      <c r="BF1140" s="158" t="s">
        <v>551</v>
      </c>
      <c r="BG1140" s="158" t="s">
        <v>1406</v>
      </c>
      <c r="BH1140" s="92" t="s">
        <v>1204</v>
      </c>
      <c r="BI1140" s="81">
        <v>14752.87</v>
      </c>
      <c r="BJ1140" s="85">
        <v>14752.87</v>
      </c>
      <c r="BK1140" s="81">
        <v>0</v>
      </c>
      <c r="BL1140" s="158"/>
      <c r="BM1140" s="86"/>
      <c r="BN1140" s="247"/>
      <c r="BO1140" s="247"/>
      <c r="BP1140" s="48"/>
      <c r="BQ1140" s="368">
        <v>35</v>
      </c>
      <c r="BR1140" s="380" t="s">
        <v>730</v>
      </c>
      <c r="BS1140" s="381" t="s">
        <v>709</v>
      </c>
      <c r="BT1140" s="382" t="s">
        <v>706</v>
      </c>
      <c r="BU1140" s="383" t="s">
        <v>707</v>
      </c>
      <c r="BV1140" s="384" t="s">
        <v>1581</v>
      </c>
      <c r="BW1140" s="384">
        <v>60220</v>
      </c>
      <c r="BX1140" s="385" t="s">
        <v>709</v>
      </c>
      <c r="BY1140" s="76"/>
      <c r="BZ1140" s="495">
        <v>887</v>
      </c>
      <c r="CA1140" s="320" t="b">
        <f>EXACT(A1140,CH1140)</f>
        <v>1</v>
      </c>
      <c r="CB1140" s="318" t="b">
        <f>EXACT(D1140,CF1140)</f>
        <v>1</v>
      </c>
      <c r="CC1140" s="318" t="b">
        <f>EXACT(E1140,CG1140)</f>
        <v>1</v>
      </c>
      <c r="CD1140" s="502">
        <f>+S1139-BC1139</f>
        <v>0</v>
      </c>
      <c r="CE1140" s="17" t="s">
        <v>672</v>
      </c>
      <c r="CF1140" s="157" t="s">
        <v>1406</v>
      </c>
      <c r="CG1140" s="99" t="s">
        <v>1204</v>
      </c>
      <c r="CH1140" s="275">
        <v>3609700037907</v>
      </c>
      <c r="CI1140" s="51"/>
      <c r="CJ1140" s="51"/>
      <c r="CM1140" s="273"/>
    </row>
    <row r="1141" spans="1:93">
      <c r="A1141" s="452" t="s">
        <v>4675</v>
      </c>
      <c r="B1141" s="83" t="s">
        <v>709</v>
      </c>
      <c r="C1141" s="241" t="s">
        <v>686</v>
      </c>
      <c r="D1141" s="158" t="s">
        <v>1231</v>
      </c>
      <c r="E1141" s="92" t="s">
        <v>1204</v>
      </c>
      <c r="F1141" s="452" t="s">
        <v>4675</v>
      </c>
      <c r="G1141" s="59" t="s">
        <v>1580</v>
      </c>
      <c r="H1141" s="449" t="s">
        <v>1010</v>
      </c>
      <c r="I1141" s="234">
        <v>26832</v>
      </c>
      <c r="J1141" s="234">
        <v>0</v>
      </c>
      <c r="K1141" s="234">
        <v>95.25</v>
      </c>
      <c r="L1141" s="234">
        <v>0</v>
      </c>
      <c r="M1141" s="85">
        <v>1948</v>
      </c>
      <c r="N1141" s="85">
        <v>0</v>
      </c>
      <c r="O1141" s="234">
        <v>0</v>
      </c>
      <c r="P1141" s="234">
        <v>152.09</v>
      </c>
      <c r="Q1141" s="234">
        <v>0</v>
      </c>
      <c r="R1141" s="234">
        <v>17432.330000000002</v>
      </c>
      <c r="S1141" s="234">
        <v>11290.830000000002</v>
      </c>
      <c r="T1141" s="227" t="s">
        <v>1581</v>
      </c>
      <c r="U1141" s="496">
        <v>954</v>
      </c>
      <c r="V1141" s="241" t="s">
        <v>686</v>
      </c>
      <c r="W1141" s="158" t="s">
        <v>1231</v>
      </c>
      <c r="X1141" s="92" t="s">
        <v>1204</v>
      </c>
      <c r="Y1141" s="264">
        <v>3609700037915</v>
      </c>
      <c r="Z1141" s="228" t="s">
        <v>1581</v>
      </c>
      <c r="AA1141" s="243">
        <v>17584.420000000002</v>
      </c>
      <c r="AB1141" s="244">
        <v>16145.33</v>
      </c>
      <c r="AC1141" s="81"/>
      <c r="AD1141" s="243">
        <v>863</v>
      </c>
      <c r="AE1141" s="243">
        <v>424</v>
      </c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245"/>
      <c r="AW1141" s="81"/>
      <c r="AX1141" s="81">
        <v>0</v>
      </c>
      <c r="AY1141" s="244"/>
      <c r="AZ1141" s="244">
        <v>152.09</v>
      </c>
      <c r="BA1141" s="176">
        <v>0</v>
      </c>
      <c r="BB1141" s="244">
        <v>28875.25</v>
      </c>
      <c r="BC1141" s="244">
        <v>11290.829999999998</v>
      </c>
      <c r="BD1141" s="252"/>
      <c r="BE1141" s="170">
        <v>955</v>
      </c>
      <c r="BF1141" s="1" t="s">
        <v>2292</v>
      </c>
      <c r="BG1141" s="158" t="s">
        <v>1231</v>
      </c>
      <c r="BH1141" s="92" t="s">
        <v>1204</v>
      </c>
      <c r="BI1141" s="244">
        <v>16145.33</v>
      </c>
      <c r="BJ1141" s="159">
        <v>16145.33</v>
      </c>
      <c r="BK1141" s="159">
        <v>0</v>
      </c>
      <c r="BL1141" s="158"/>
      <c r="BM1141" s="86"/>
      <c r="BN1141" s="247"/>
      <c r="BO1141" s="247"/>
      <c r="BP1141" s="48"/>
      <c r="BQ1141" s="368">
        <v>35</v>
      </c>
      <c r="BR1141" s="380" t="s">
        <v>730</v>
      </c>
      <c r="BS1141" s="381" t="s">
        <v>709</v>
      </c>
      <c r="BT1141" s="382" t="s">
        <v>706</v>
      </c>
      <c r="BU1141" s="383" t="s">
        <v>707</v>
      </c>
      <c r="BV1141" s="384" t="s">
        <v>1581</v>
      </c>
      <c r="BW1141" s="384">
        <v>60220</v>
      </c>
      <c r="BX1141" s="385" t="s">
        <v>1357</v>
      </c>
      <c r="BY1141" s="62"/>
      <c r="BZ1141" s="475">
        <v>742</v>
      </c>
      <c r="CA1141" s="320" t="b">
        <f>EXACT(A1141,CH1141)</f>
        <v>1</v>
      </c>
      <c r="CB1141" s="318" t="b">
        <f>EXACT(D1141,CF1141)</f>
        <v>1</v>
      </c>
      <c r="CC1141" s="318" t="b">
        <f>EXACT(E1141,CG1141)</f>
        <v>1</v>
      </c>
      <c r="CD1141" s="502">
        <f>+S1140-BC1140</f>
        <v>0</v>
      </c>
      <c r="CE1141" s="17" t="s">
        <v>686</v>
      </c>
      <c r="CF1141" s="157" t="s">
        <v>1231</v>
      </c>
      <c r="CG1141" s="99" t="s">
        <v>1204</v>
      </c>
      <c r="CH1141" s="311">
        <v>3609700037915</v>
      </c>
      <c r="CI1141" s="51"/>
      <c r="CM1141" s="273"/>
      <c r="CO1141" s="158"/>
    </row>
    <row r="1142" spans="1:93">
      <c r="A1142" s="452" t="s">
        <v>4742</v>
      </c>
      <c r="B1142" s="83" t="s">
        <v>709</v>
      </c>
      <c r="C1142" s="129" t="s">
        <v>695</v>
      </c>
      <c r="D1142" s="158" t="s">
        <v>521</v>
      </c>
      <c r="E1142" s="92" t="s">
        <v>2020</v>
      </c>
      <c r="F1142" s="452" t="s">
        <v>4742</v>
      </c>
      <c r="G1142" s="59" t="s">
        <v>1580</v>
      </c>
      <c r="H1142" s="449" t="s">
        <v>986</v>
      </c>
      <c r="I1142" s="234">
        <v>21795.9</v>
      </c>
      <c r="J1142" s="234">
        <v>0</v>
      </c>
      <c r="K1142" s="234">
        <v>121.8</v>
      </c>
      <c r="L1142" s="234">
        <v>0</v>
      </c>
      <c r="M1142" s="85">
        <v>2004</v>
      </c>
      <c r="N1142" s="85">
        <v>0</v>
      </c>
      <c r="O1142" s="234">
        <v>0</v>
      </c>
      <c r="P1142" s="234">
        <v>0</v>
      </c>
      <c r="Q1142" s="234">
        <v>0</v>
      </c>
      <c r="R1142" s="234">
        <v>863</v>
      </c>
      <c r="S1142" s="234">
        <v>23058.7</v>
      </c>
      <c r="T1142" s="227" t="s">
        <v>1581</v>
      </c>
      <c r="U1142" s="496">
        <v>844</v>
      </c>
      <c r="V1142" s="129" t="s">
        <v>695</v>
      </c>
      <c r="W1142" s="158" t="s">
        <v>521</v>
      </c>
      <c r="X1142" s="92" t="s">
        <v>2020</v>
      </c>
      <c r="Y1142" s="262">
        <v>3609700044385</v>
      </c>
      <c r="Z1142" s="228" t="s">
        <v>1581</v>
      </c>
      <c r="AA1142" s="243">
        <v>863</v>
      </c>
      <c r="AB1142" s="244">
        <v>0</v>
      </c>
      <c r="AC1142" s="81"/>
      <c r="AD1142" s="243">
        <v>863</v>
      </c>
      <c r="AE1142" s="243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244"/>
      <c r="AR1142" s="244"/>
      <c r="AS1142" s="81"/>
      <c r="AT1142" s="81"/>
      <c r="AU1142" s="81"/>
      <c r="AV1142" s="245"/>
      <c r="AW1142" s="81"/>
      <c r="AX1142" s="81">
        <v>0</v>
      </c>
      <c r="AY1142" s="244"/>
      <c r="AZ1142" s="244">
        <v>0</v>
      </c>
      <c r="BA1142" s="176">
        <v>0</v>
      </c>
      <c r="BB1142" s="244">
        <v>23921.7</v>
      </c>
      <c r="BC1142" s="244">
        <v>23058.7</v>
      </c>
      <c r="BD1142" s="252"/>
      <c r="BE1142" s="170">
        <v>845</v>
      </c>
      <c r="BF1142" s="1" t="s">
        <v>7104</v>
      </c>
      <c r="BG1142" s="158" t="s">
        <v>521</v>
      </c>
      <c r="BH1142" s="92" t="s">
        <v>2020</v>
      </c>
      <c r="BI1142" s="244">
        <v>0</v>
      </c>
      <c r="BJ1142" s="159">
        <v>0</v>
      </c>
      <c r="BK1142" s="159">
        <v>0</v>
      </c>
      <c r="BL1142" s="158"/>
      <c r="BM1142" s="86"/>
      <c r="BN1142" s="247"/>
      <c r="BO1142" s="247"/>
      <c r="BP1142" s="48"/>
      <c r="BQ1142" s="368" t="s">
        <v>8040</v>
      </c>
      <c r="BR1142" s="380" t="s">
        <v>709</v>
      </c>
      <c r="BS1142" s="381" t="s">
        <v>22</v>
      </c>
      <c r="BT1142" s="382" t="s">
        <v>719</v>
      </c>
      <c r="BU1142" s="383" t="s">
        <v>719</v>
      </c>
      <c r="BV1142" s="384" t="s">
        <v>1581</v>
      </c>
      <c r="BW1142" s="384">
        <v>60140</v>
      </c>
      <c r="BX1142" s="385" t="s">
        <v>194</v>
      </c>
      <c r="BZ1142" s="495">
        <v>425</v>
      </c>
      <c r="CA1142" s="320" t="b">
        <f>EXACT(A1142,CH1142)</f>
        <v>1</v>
      </c>
      <c r="CB1142" s="318" t="b">
        <f>EXACT(D1142,CF1142)</f>
        <v>1</v>
      </c>
      <c r="CC1142" s="318" t="b">
        <f>EXACT(E1142,CG1142)</f>
        <v>1</v>
      </c>
      <c r="CD1142" s="502">
        <f>+S1141-BC1141</f>
        <v>0</v>
      </c>
      <c r="CE1142" s="17" t="s">
        <v>695</v>
      </c>
      <c r="CF1142" s="17" t="s">
        <v>521</v>
      </c>
      <c r="CG1142" s="103" t="s">
        <v>2020</v>
      </c>
      <c r="CH1142" s="275">
        <v>3609700044385</v>
      </c>
    </row>
    <row r="1143" spans="1:93">
      <c r="A1143" s="452" t="s">
        <v>4694</v>
      </c>
      <c r="B1143" s="83" t="s">
        <v>709</v>
      </c>
      <c r="C1143" s="129" t="s">
        <v>672</v>
      </c>
      <c r="D1143" s="158" t="s">
        <v>346</v>
      </c>
      <c r="E1143" s="158" t="s">
        <v>599</v>
      </c>
      <c r="F1143" s="452" t="s">
        <v>4694</v>
      </c>
      <c r="G1143" s="59" t="s">
        <v>1580</v>
      </c>
      <c r="H1143" s="449" t="s">
        <v>646</v>
      </c>
      <c r="I1143" s="234">
        <v>22618.400000000001</v>
      </c>
      <c r="J1143" s="234">
        <v>0</v>
      </c>
      <c r="K1143" s="234">
        <v>87.68</v>
      </c>
      <c r="L1143" s="234">
        <v>0</v>
      </c>
      <c r="M1143" s="85">
        <v>2079</v>
      </c>
      <c r="N1143" s="85">
        <v>0</v>
      </c>
      <c r="O1143" s="234">
        <v>0</v>
      </c>
      <c r="P1143" s="234">
        <v>0</v>
      </c>
      <c r="Q1143" s="234">
        <v>0</v>
      </c>
      <c r="R1143" s="234">
        <v>8497</v>
      </c>
      <c r="S1143" s="234">
        <v>16288.080000000002</v>
      </c>
      <c r="T1143" s="227" t="s">
        <v>1581</v>
      </c>
      <c r="U1143" s="496">
        <v>908</v>
      </c>
      <c r="V1143" s="129" t="s">
        <v>672</v>
      </c>
      <c r="W1143" s="158" t="s">
        <v>346</v>
      </c>
      <c r="X1143" s="158" t="s">
        <v>599</v>
      </c>
      <c r="Y1143" s="261">
        <v>3609700048381</v>
      </c>
      <c r="Z1143" s="228" t="s">
        <v>1581</v>
      </c>
      <c r="AA1143" s="243">
        <v>8497</v>
      </c>
      <c r="AB1143" s="141">
        <v>7210</v>
      </c>
      <c r="AC1143" s="234"/>
      <c r="AD1143" s="235">
        <v>863</v>
      </c>
      <c r="AE1143" s="235">
        <v>424</v>
      </c>
      <c r="AF1143" s="141"/>
      <c r="AG1143" s="141"/>
      <c r="AH1143" s="141"/>
      <c r="AI1143" s="141"/>
      <c r="AJ1143" s="141"/>
      <c r="AK1143" s="141"/>
      <c r="AL1143" s="141"/>
      <c r="AM1143" s="234"/>
      <c r="AN1143" s="234"/>
      <c r="AO1143" s="234"/>
      <c r="AP1143" s="234"/>
      <c r="AQ1143" s="246"/>
      <c r="AR1143" s="244"/>
      <c r="AS1143" s="81"/>
      <c r="AT1143" s="81"/>
      <c r="AU1143" s="234"/>
      <c r="AV1143" s="245"/>
      <c r="AW1143" s="234"/>
      <c r="AX1143" s="234">
        <v>0</v>
      </c>
      <c r="AY1143" s="246"/>
      <c r="AZ1143" s="246">
        <v>0</v>
      </c>
      <c r="BA1143" s="176">
        <v>0</v>
      </c>
      <c r="BB1143" s="246">
        <v>24785.08</v>
      </c>
      <c r="BC1143" s="246">
        <v>16288.080000000002</v>
      </c>
      <c r="BD1143" s="252"/>
      <c r="BE1143" s="170">
        <v>909</v>
      </c>
      <c r="BF1143" s="1" t="s">
        <v>1885</v>
      </c>
      <c r="BG1143" s="158" t="s">
        <v>346</v>
      </c>
      <c r="BH1143" s="158" t="s">
        <v>599</v>
      </c>
      <c r="BI1143" s="246">
        <v>7210</v>
      </c>
      <c r="BJ1143" s="246">
        <v>7210</v>
      </c>
      <c r="BK1143" s="159">
        <v>0</v>
      </c>
      <c r="BL1143" s="158"/>
      <c r="BM1143" s="158"/>
      <c r="BN1143" s="158"/>
      <c r="BO1143" s="158"/>
      <c r="BP1143" s="48"/>
      <c r="BQ1143" s="368" t="s">
        <v>1936</v>
      </c>
      <c r="BR1143" s="380" t="s">
        <v>709</v>
      </c>
      <c r="BS1143" s="381" t="s">
        <v>1937</v>
      </c>
      <c r="BT1143" s="382" t="s">
        <v>719</v>
      </c>
      <c r="BU1143" s="383" t="s">
        <v>719</v>
      </c>
      <c r="BV1143" s="384" t="s">
        <v>1581</v>
      </c>
      <c r="BW1143" s="384">
        <v>60140</v>
      </c>
      <c r="BX1143" s="385" t="s">
        <v>1938</v>
      </c>
      <c r="BY1143" s="76"/>
      <c r="BZ1143" s="475">
        <v>954</v>
      </c>
      <c r="CA1143" s="320" t="b">
        <f>EXACT(A1143,CH1143)</f>
        <v>1</v>
      </c>
      <c r="CB1143" s="318" t="b">
        <f>EXACT(D1143,CF1143)</f>
        <v>1</v>
      </c>
      <c r="CC1143" s="318" t="b">
        <f>EXACT(E1143,CG1143)</f>
        <v>1</v>
      </c>
      <c r="CD1143" s="502">
        <f>+S1142-BC1142</f>
        <v>0</v>
      </c>
      <c r="CE1143" s="17" t="s">
        <v>672</v>
      </c>
      <c r="CF1143" s="17" t="s">
        <v>346</v>
      </c>
      <c r="CG1143" s="103" t="s">
        <v>599</v>
      </c>
      <c r="CH1143" s="275">
        <v>3609700048381</v>
      </c>
    </row>
    <row r="1144" spans="1:93">
      <c r="A1144" s="452" t="s">
        <v>4786</v>
      </c>
      <c r="B1144" s="83" t="s">
        <v>709</v>
      </c>
      <c r="C1144" s="129" t="s">
        <v>672</v>
      </c>
      <c r="D1144" s="158" t="s">
        <v>33</v>
      </c>
      <c r="E1144" s="92" t="s">
        <v>34</v>
      </c>
      <c r="F1144" s="452" t="s">
        <v>4786</v>
      </c>
      <c r="G1144" s="59" t="s">
        <v>1580</v>
      </c>
      <c r="H1144" s="449" t="s">
        <v>1770</v>
      </c>
      <c r="I1144" s="234">
        <v>15005</v>
      </c>
      <c r="J1144" s="234">
        <v>0</v>
      </c>
      <c r="K1144" s="234">
        <v>0</v>
      </c>
      <c r="L1144" s="234">
        <v>0</v>
      </c>
      <c r="M1144" s="85">
        <v>2171</v>
      </c>
      <c r="N1144" s="85">
        <v>0</v>
      </c>
      <c r="O1144" s="234">
        <v>0</v>
      </c>
      <c r="P1144" s="234">
        <v>0</v>
      </c>
      <c r="Q1144" s="234">
        <v>0</v>
      </c>
      <c r="R1144" s="234">
        <v>5184</v>
      </c>
      <c r="S1144" s="234">
        <v>11992</v>
      </c>
      <c r="T1144" s="227" t="s">
        <v>1581</v>
      </c>
      <c r="U1144" s="496">
        <v>250</v>
      </c>
      <c r="V1144" s="129" t="s">
        <v>672</v>
      </c>
      <c r="W1144" s="158" t="s">
        <v>33</v>
      </c>
      <c r="X1144" s="92" t="s">
        <v>34</v>
      </c>
      <c r="Y1144" s="264">
        <v>3609700048666</v>
      </c>
      <c r="Z1144" s="228" t="s">
        <v>1581</v>
      </c>
      <c r="AA1144" s="233">
        <v>5184</v>
      </c>
      <c r="AB1144" s="141">
        <v>4760</v>
      </c>
      <c r="AC1144" s="234"/>
      <c r="AD1144" s="235">
        <v>0</v>
      </c>
      <c r="AE1144" s="235">
        <v>424</v>
      </c>
      <c r="AF1144" s="141"/>
      <c r="AG1144" s="141"/>
      <c r="AH1144" s="141"/>
      <c r="AI1144" s="141"/>
      <c r="AJ1144" s="141"/>
      <c r="AK1144" s="141"/>
      <c r="AL1144" s="141"/>
      <c r="AM1144" s="85"/>
      <c r="AN1144" s="85"/>
      <c r="AO1144" s="85"/>
      <c r="AP1144" s="85"/>
      <c r="AQ1144" s="159"/>
      <c r="AR1144" s="85"/>
      <c r="AS1144" s="85"/>
      <c r="AT1144" s="85"/>
      <c r="AU1144" s="85"/>
      <c r="AV1144" s="236"/>
      <c r="AW1144" s="85"/>
      <c r="AX1144" s="85">
        <v>0</v>
      </c>
      <c r="AY1144" s="159"/>
      <c r="AZ1144" s="159">
        <v>0</v>
      </c>
      <c r="BA1144" s="176">
        <v>0</v>
      </c>
      <c r="BB1144" s="159">
        <v>17176</v>
      </c>
      <c r="BC1144" s="159">
        <v>11992</v>
      </c>
      <c r="BD1144" s="252"/>
      <c r="BE1144" s="170">
        <v>251</v>
      </c>
      <c r="BF1144" s="1" t="s">
        <v>1721</v>
      </c>
      <c r="BG1144" s="158" t="s">
        <v>33</v>
      </c>
      <c r="BH1144" s="92" t="s">
        <v>34</v>
      </c>
      <c r="BI1144" s="159">
        <v>4760</v>
      </c>
      <c r="BJ1144" s="159">
        <v>4760</v>
      </c>
      <c r="BK1144" s="159">
        <v>0</v>
      </c>
      <c r="BL1144" s="158"/>
      <c r="BM1144" s="1"/>
      <c r="BN1144" s="248"/>
      <c r="BO1144" s="248"/>
      <c r="BP1144" s="48"/>
      <c r="BQ1144" s="368" t="s">
        <v>1289</v>
      </c>
      <c r="BR1144" s="380" t="s">
        <v>51</v>
      </c>
      <c r="BS1144" s="381" t="s">
        <v>51</v>
      </c>
      <c r="BT1144" s="382" t="s">
        <v>719</v>
      </c>
      <c r="BU1144" s="383" t="s">
        <v>719</v>
      </c>
      <c r="BV1144" s="384" t="s">
        <v>1581</v>
      </c>
      <c r="BW1144" s="384">
        <v>60140</v>
      </c>
      <c r="BX1144" s="385" t="s">
        <v>368</v>
      </c>
      <c r="BY1144" s="76"/>
      <c r="BZ1144" s="475">
        <v>844</v>
      </c>
      <c r="CA1144" s="320" t="b">
        <f>EXACT(A1144,CH1144)</f>
        <v>1</v>
      </c>
      <c r="CB1144" s="318" t="b">
        <f>EXACT(D1144,CF1144)</f>
        <v>1</v>
      </c>
      <c r="CC1144" s="318" t="b">
        <f>EXACT(E1144,CG1144)</f>
        <v>1</v>
      </c>
      <c r="CD1144" s="502">
        <f>+S1143-BC1143</f>
        <v>0</v>
      </c>
      <c r="CE1144" s="17" t="s">
        <v>672</v>
      </c>
      <c r="CF1144" s="157" t="s">
        <v>33</v>
      </c>
      <c r="CG1144" s="99" t="s">
        <v>34</v>
      </c>
      <c r="CH1144" s="311">
        <v>3609700048666</v>
      </c>
      <c r="CI1144" s="51"/>
      <c r="CM1144" s="273"/>
      <c r="CO1144" s="157"/>
    </row>
    <row r="1145" spans="1:93">
      <c r="A1145" s="451" t="s">
        <v>5291</v>
      </c>
      <c r="B1145" s="83" t="s">
        <v>709</v>
      </c>
      <c r="C1145" s="129" t="s">
        <v>672</v>
      </c>
      <c r="D1145" s="158" t="s">
        <v>5289</v>
      </c>
      <c r="E1145" s="92" t="s">
        <v>5290</v>
      </c>
      <c r="F1145" s="451" t="s">
        <v>5291</v>
      </c>
      <c r="G1145" s="59" t="s">
        <v>1580</v>
      </c>
      <c r="H1145" s="449" t="s">
        <v>5292</v>
      </c>
      <c r="I1145" s="234">
        <v>38547.599999999999</v>
      </c>
      <c r="J1145" s="234">
        <v>0</v>
      </c>
      <c r="K1145" s="234">
        <v>21.45</v>
      </c>
      <c r="L1145" s="234">
        <v>0</v>
      </c>
      <c r="M1145" s="85">
        <v>0</v>
      </c>
      <c r="N1145" s="85">
        <v>0</v>
      </c>
      <c r="O1145" s="234">
        <v>0</v>
      </c>
      <c r="P1145" s="234">
        <v>386.78</v>
      </c>
      <c r="Q1145" s="234">
        <v>0</v>
      </c>
      <c r="R1145" s="234">
        <v>20166.96</v>
      </c>
      <c r="S1145" s="234">
        <v>18015.309999999998</v>
      </c>
      <c r="T1145" s="227" t="s">
        <v>1581</v>
      </c>
      <c r="U1145" s="496">
        <v>462</v>
      </c>
      <c r="V1145" s="129" t="s">
        <v>672</v>
      </c>
      <c r="W1145" s="158" t="s">
        <v>5289</v>
      </c>
      <c r="X1145" s="92" t="s">
        <v>5290</v>
      </c>
      <c r="Y1145" s="261">
        <v>3609700048747</v>
      </c>
      <c r="Z1145" s="228" t="s">
        <v>1581</v>
      </c>
      <c r="AA1145" s="243">
        <v>20553.739999999998</v>
      </c>
      <c r="AB1145" s="244">
        <v>18879.96</v>
      </c>
      <c r="AC1145" s="81"/>
      <c r="AD1145" s="243">
        <v>863</v>
      </c>
      <c r="AE1145" s="243">
        <v>424</v>
      </c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245"/>
      <c r="AW1145" s="81"/>
      <c r="AX1145" s="81">
        <v>0</v>
      </c>
      <c r="AY1145" s="244"/>
      <c r="AZ1145" s="244">
        <v>386.78</v>
      </c>
      <c r="BA1145" s="176">
        <v>0</v>
      </c>
      <c r="BB1145" s="244">
        <v>38569.049999999996</v>
      </c>
      <c r="BC1145" s="244">
        <v>18015.309999999998</v>
      </c>
      <c r="BD1145" s="252"/>
      <c r="BE1145" s="170">
        <v>463</v>
      </c>
      <c r="BF1145" s="1" t="s">
        <v>5581</v>
      </c>
      <c r="BG1145" s="158" t="s">
        <v>5289</v>
      </c>
      <c r="BH1145" s="92" t="s">
        <v>5290</v>
      </c>
      <c r="BI1145" s="244">
        <v>18879.96</v>
      </c>
      <c r="BJ1145" s="159">
        <v>18879.96</v>
      </c>
      <c r="BK1145" s="159">
        <v>0</v>
      </c>
      <c r="BL1145" s="158"/>
      <c r="BM1145" s="86"/>
      <c r="BN1145" s="247"/>
      <c r="BO1145" s="247"/>
      <c r="BP1145" s="48"/>
      <c r="BQ1145" s="368" t="s">
        <v>5731</v>
      </c>
      <c r="BR1145" s="380" t="s">
        <v>709</v>
      </c>
      <c r="BS1145" s="381" t="s">
        <v>5732</v>
      </c>
      <c r="BT1145" s="382" t="s">
        <v>719</v>
      </c>
      <c r="BU1145" s="383" t="s">
        <v>719</v>
      </c>
      <c r="BV1145" s="384" t="s">
        <v>1581</v>
      </c>
      <c r="BW1145" s="384">
        <v>60140</v>
      </c>
      <c r="BX1145" s="385" t="s">
        <v>5733</v>
      </c>
      <c r="BY1145" s="76"/>
      <c r="BZ1145" s="475">
        <v>908</v>
      </c>
      <c r="CA1145" s="320" t="b">
        <f>EXACT(A1145,CH1145)</f>
        <v>1</v>
      </c>
      <c r="CB1145" s="318" t="b">
        <f>EXACT(D1145,CF1145)</f>
        <v>1</v>
      </c>
      <c r="CC1145" s="318" t="b">
        <f>EXACT(E1145,CG1145)</f>
        <v>1</v>
      </c>
      <c r="CD1145" s="502">
        <f>+S1144-BC1144</f>
        <v>0</v>
      </c>
      <c r="CE1145" s="17" t="s">
        <v>672</v>
      </c>
      <c r="CF1145" s="157" t="s">
        <v>5289</v>
      </c>
      <c r="CG1145" s="103" t="s">
        <v>5290</v>
      </c>
      <c r="CH1145" s="275">
        <v>3609700048747</v>
      </c>
      <c r="CI1145" s="51"/>
      <c r="CM1145" s="273"/>
      <c r="CO1145" s="157"/>
    </row>
    <row r="1146" spans="1:93">
      <c r="A1146" s="511" t="s">
        <v>9017</v>
      </c>
      <c r="B1146" s="83"/>
      <c r="C1146" s="237" t="s">
        <v>686</v>
      </c>
      <c r="D1146" s="86" t="s">
        <v>1222</v>
      </c>
      <c r="E1146" s="92" t="s">
        <v>5290</v>
      </c>
      <c r="F1146" s="514" t="s">
        <v>9017</v>
      </c>
      <c r="G1146" s="59" t="s">
        <v>1580</v>
      </c>
      <c r="H1146" s="283">
        <v>6260009542</v>
      </c>
      <c r="I1146" s="244">
        <v>43380</v>
      </c>
      <c r="J1146" s="310">
        <v>0</v>
      </c>
      <c r="K1146" s="81">
        <v>0</v>
      </c>
      <c r="L1146" s="81">
        <v>0</v>
      </c>
      <c r="M1146" s="85">
        <v>0</v>
      </c>
      <c r="N1146" s="81">
        <v>0</v>
      </c>
      <c r="O1146" s="81">
        <v>0</v>
      </c>
      <c r="P1146" s="85">
        <v>879.66</v>
      </c>
      <c r="Q1146" s="81">
        <v>0</v>
      </c>
      <c r="R1146" s="85">
        <v>30578</v>
      </c>
      <c r="S1146" s="81">
        <v>11922.34</v>
      </c>
      <c r="T1146" s="227" t="s">
        <v>1581</v>
      </c>
      <c r="U1146" s="496">
        <v>1381</v>
      </c>
      <c r="V1146" s="516" t="s">
        <v>686</v>
      </c>
      <c r="W1146" s="86" t="s">
        <v>1222</v>
      </c>
      <c r="X1146" s="86" t="s">
        <v>5290</v>
      </c>
      <c r="Y1146" s="261" t="s">
        <v>9017</v>
      </c>
      <c r="Z1146" s="228" t="s">
        <v>1581</v>
      </c>
      <c r="AA1146" s="243">
        <v>31457.66</v>
      </c>
      <c r="AB1146" s="81">
        <v>25915</v>
      </c>
      <c r="AC1146" s="81"/>
      <c r="AD1146" s="81">
        <v>863</v>
      </c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>
        <v>3800</v>
      </c>
      <c r="AO1146" s="81"/>
      <c r="AP1146" s="81"/>
      <c r="AQ1146" s="81"/>
      <c r="AR1146" s="81"/>
      <c r="AS1146" s="81"/>
      <c r="AT1146" s="81"/>
      <c r="AU1146" s="81"/>
      <c r="AV1146" s="245"/>
      <c r="AW1146" s="81"/>
      <c r="AX1146" s="81">
        <v>0</v>
      </c>
      <c r="AY1146" s="81"/>
      <c r="AZ1146" s="81">
        <v>879.66</v>
      </c>
      <c r="BA1146" s="85">
        <v>0</v>
      </c>
      <c r="BB1146" s="81">
        <v>43380</v>
      </c>
      <c r="BC1146" s="81">
        <v>11922.34</v>
      </c>
      <c r="BD1146" s="260"/>
      <c r="BE1146" s="170">
        <v>1384</v>
      </c>
      <c r="BF1146" s="81" t="s">
        <v>9132</v>
      </c>
      <c r="BG1146" s="1" t="s">
        <v>1222</v>
      </c>
      <c r="BH1146" s="86" t="s">
        <v>5290</v>
      </c>
      <c r="BI1146" s="81">
        <v>25915</v>
      </c>
      <c r="BJ1146" s="85">
        <v>25915</v>
      </c>
      <c r="BK1146" s="81">
        <v>0</v>
      </c>
      <c r="BL1146" s="86"/>
      <c r="BM1146" s="86"/>
      <c r="BN1146" s="247"/>
      <c r="BO1146" s="247"/>
      <c r="BP1146" s="48"/>
      <c r="BQ1146" s="435" t="s">
        <v>712</v>
      </c>
      <c r="BR1146" s="382"/>
      <c r="BS1146" s="395" t="s">
        <v>9203</v>
      </c>
      <c r="BT1146" s="382" t="s">
        <v>719</v>
      </c>
      <c r="BU1146" s="382" t="s">
        <v>719</v>
      </c>
      <c r="BV1146" s="386" t="s">
        <v>1581</v>
      </c>
      <c r="BW1146" s="386" t="s">
        <v>7334</v>
      </c>
      <c r="BX1146" s="382" t="s">
        <v>9204</v>
      </c>
      <c r="BZ1146" s="495">
        <v>251</v>
      </c>
      <c r="CA1146" s="320" t="b">
        <f>EXACT(A1146,CH1146)</f>
        <v>1</v>
      </c>
      <c r="CB1146" s="318" t="b">
        <f>EXACT(D1146,CF1146)</f>
        <v>1</v>
      </c>
      <c r="CC1146" s="318" t="b">
        <f>EXACT(E1146,CG1146)</f>
        <v>1</v>
      </c>
      <c r="CD1146" s="502">
        <f>+S1145-BC1145</f>
        <v>0</v>
      </c>
      <c r="CE1146" s="17" t="s">
        <v>686</v>
      </c>
      <c r="CF1146" s="51" t="s">
        <v>1222</v>
      </c>
      <c r="CG1146" s="51" t="s">
        <v>5290</v>
      </c>
      <c r="CH1146" s="312" t="s">
        <v>9017</v>
      </c>
      <c r="CJ1146" s="51"/>
      <c r="CL1146" s="51"/>
      <c r="CM1146" s="273"/>
      <c r="CO1146" s="364"/>
    </row>
    <row r="1147" spans="1:93">
      <c r="A1147" s="452" t="s">
        <v>7810</v>
      </c>
      <c r="B1147" s="83" t="s">
        <v>709</v>
      </c>
      <c r="C1147" s="237" t="s">
        <v>686</v>
      </c>
      <c r="D1147" s="86" t="s">
        <v>1214</v>
      </c>
      <c r="E1147" s="92" t="s">
        <v>34</v>
      </c>
      <c r="F1147" s="452" t="s">
        <v>7810</v>
      </c>
      <c r="G1147" s="59" t="s">
        <v>1580</v>
      </c>
      <c r="H1147" s="449" t="s">
        <v>7925</v>
      </c>
      <c r="I1147" s="244">
        <v>53851.199999999997</v>
      </c>
      <c r="J1147" s="310">
        <v>0</v>
      </c>
      <c r="K1147" s="81">
        <v>0</v>
      </c>
      <c r="L1147" s="81">
        <v>0</v>
      </c>
      <c r="M1147" s="85">
        <v>0</v>
      </c>
      <c r="N1147" s="81">
        <v>0</v>
      </c>
      <c r="O1147" s="81">
        <v>0</v>
      </c>
      <c r="P1147" s="85">
        <v>2058.4699999999998</v>
      </c>
      <c r="Q1147" s="81">
        <v>0</v>
      </c>
      <c r="R1147" s="85">
        <v>9452</v>
      </c>
      <c r="S1147" s="81">
        <v>42340.729999999996</v>
      </c>
      <c r="T1147" s="227" t="s">
        <v>1581</v>
      </c>
      <c r="U1147" s="496">
        <v>668</v>
      </c>
      <c r="V1147" s="237" t="s">
        <v>686</v>
      </c>
      <c r="W1147" s="86" t="s">
        <v>1214</v>
      </c>
      <c r="X1147" s="92" t="s">
        <v>34</v>
      </c>
      <c r="Y1147" s="262" t="s">
        <v>7810</v>
      </c>
      <c r="Z1147" s="228" t="s">
        <v>1581</v>
      </c>
      <c r="AA1147" s="243">
        <v>11510.47</v>
      </c>
      <c r="AB1147" s="244">
        <v>8165</v>
      </c>
      <c r="AC1147" s="81"/>
      <c r="AD1147" s="243">
        <v>863</v>
      </c>
      <c r="AE1147" s="243">
        <v>424</v>
      </c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245"/>
      <c r="AW1147" s="81"/>
      <c r="AX1147" s="81">
        <v>0</v>
      </c>
      <c r="AY1147" s="244"/>
      <c r="AZ1147" s="244">
        <v>2058.4699999999998</v>
      </c>
      <c r="BA1147" s="176">
        <v>0</v>
      </c>
      <c r="BB1147" s="244">
        <v>53851.199999999997</v>
      </c>
      <c r="BC1147" s="244">
        <v>42340.729999999996</v>
      </c>
      <c r="BD1147" s="252"/>
      <c r="BE1147" s="170">
        <v>669</v>
      </c>
      <c r="BF1147" s="1" t="s">
        <v>8322</v>
      </c>
      <c r="BG1147" s="158" t="s">
        <v>1214</v>
      </c>
      <c r="BH1147" s="92" t="s">
        <v>34</v>
      </c>
      <c r="BI1147" s="244">
        <v>8165</v>
      </c>
      <c r="BJ1147" s="159">
        <v>8165</v>
      </c>
      <c r="BK1147" s="159">
        <v>0</v>
      </c>
      <c r="BL1147" s="158"/>
      <c r="BM1147" s="86"/>
      <c r="BN1147" s="247"/>
      <c r="BO1147" s="247"/>
      <c r="BP1147" s="48"/>
      <c r="BQ1147" s="368" t="s">
        <v>8023</v>
      </c>
      <c r="BR1147" s="380"/>
      <c r="BS1147" s="381" t="s">
        <v>8024</v>
      </c>
      <c r="BT1147" s="382" t="s">
        <v>719</v>
      </c>
      <c r="BU1147" s="383" t="s">
        <v>719</v>
      </c>
      <c r="BV1147" s="384" t="s">
        <v>1581</v>
      </c>
      <c r="BW1147" s="384">
        <v>60140</v>
      </c>
      <c r="BX1147" s="385" t="s">
        <v>8025</v>
      </c>
      <c r="BY1147" s="1"/>
      <c r="BZ1147" s="495">
        <v>463</v>
      </c>
      <c r="CA1147" s="320" t="b">
        <f>EXACT(A1147,CH1147)</f>
        <v>1</v>
      </c>
      <c r="CB1147" s="318" t="b">
        <f>EXACT(D1147,CF1147)</f>
        <v>1</v>
      </c>
      <c r="CC1147" s="318" t="b">
        <f>EXACT(E1147,CG1147)</f>
        <v>1</v>
      </c>
      <c r="CD1147" s="502">
        <f>+S1146-BC1146</f>
        <v>0</v>
      </c>
      <c r="CE1147" s="51" t="s">
        <v>686</v>
      </c>
      <c r="CF1147" s="157" t="s">
        <v>1214</v>
      </c>
      <c r="CG1147" s="99" t="s">
        <v>34</v>
      </c>
      <c r="CH1147" s="311" t="s">
        <v>7810</v>
      </c>
      <c r="CJ1147" s="51"/>
      <c r="CL1147" s="51"/>
      <c r="CM1147" s="273"/>
      <c r="CO1147" s="455"/>
    </row>
    <row r="1148" spans="1:93">
      <c r="A1148" s="452" t="s">
        <v>7410</v>
      </c>
      <c r="B1148" s="83" t="s">
        <v>709</v>
      </c>
      <c r="C1148" s="1" t="s">
        <v>672</v>
      </c>
      <c r="D1148" s="158" t="s">
        <v>2012</v>
      </c>
      <c r="E1148" s="1" t="s">
        <v>6734</v>
      </c>
      <c r="F1148" s="452" t="s">
        <v>7410</v>
      </c>
      <c r="G1148" s="59" t="s">
        <v>1580</v>
      </c>
      <c r="H1148" s="449" t="s">
        <v>6872</v>
      </c>
      <c r="I1148" s="234">
        <v>53851.199999999997</v>
      </c>
      <c r="J1148" s="234">
        <v>0</v>
      </c>
      <c r="K1148" s="234">
        <v>0</v>
      </c>
      <c r="L1148" s="234">
        <v>0</v>
      </c>
      <c r="M1148" s="85">
        <v>0</v>
      </c>
      <c r="N1148" s="85">
        <v>0</v>
      </c>
      <c r="O1148" s="234">
        <v>0</v>
      </c>
      <c r="P1148" s="234">
        <v>1895.96</v>
      </c>
      <c r="Q1148" s="234">
        <v>0</v>
      </c>
      <c r="R1148" s="234">
        <v>31357.38</v>
      </c>
      <c r="S1148" s="234">
        <v>16995.120000000003</v>
      </c>
      <c r="T1148" s="227" t="s">
        <v>1581</v>
      </c>
      <c r="U1148" s="496">
        <v>192</v>
      </c>
      <c r="V1148" s="1" t="s">
        <v>672</v>
      </c>
      <c r="W1148" s="158" t="s">
        <v>2012</v>
      </c>
      <c r="X1148" s="424" t="s">
        <v>6734</v>
      </c>
      <c r="Y1148" s="262">
        <v>3609700050156</v>
      </c>
      <c r="Z1148" s="228" t="s">
        <v>1581</v>
      </c>
      <c r="AA1148" s="243">
        <v>36856.080000000002</v>
      </c>
      <c r="AB1148" s="244">
        <v>28570.38</v>
      </c>
      <c r="AC1148" s="81"/>
      <c r="AD1148" s="243">
        <v>863</v>
      </c>
      <c r="AE1148" s="243">
        <v>424</v>
      </c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244"/>
      <c r="AR1148" s="81">
        <v>1500</v>
      </c>
      <c r="AS1148" s="81"/>
      <c r="AT1148" s="81"/>
      <c r="AU1148" s="81"/>
      <c r="AV1148" s="245"/>
      <c r="AW1148" s="81"/>
      <c r="AX1148" s="81">
        <v>3602.74</v>
      </c>
      <c r="AY1148" s="244"/>
      <c r="AZ1148" s="244">
        <v>1895.96</v>
      </c>
      <c r="BA1148" s="176">
        <v>0</v>
      </c>
      <c r="BB1148" s="244">
        <v>53851.199999999997</v>
      </c>
      <c r="BC1148" s="244">
        <v>16995.119999999995</v>
      </c>
      <c r="BD1148" s="252"/>
      <c r="BE1148" s="170">
        <v>192</v>
      </c>
      <c r="BF1148" s="1" t="s">
        <v>7009</v>
      </c>
      <c r="BG1148" s="158" t="s">
        <v>2012</v>
      </c>
      <c r="BH1148" s="92" t="s">
        <v>6734</v>
      </c>
      <c r="BI1148" s="244">
        <v>28570.38</v>
      </c>
      <c r="BJ1148" s="159">
        <v>28570.38</v>
      </c>
      <c r="BK1148" s="159">
        <v>0</v>
      </c>
      <c r="BL1148" s="158"/>
      <c r="BM1148" s="86"/>
      <c r="BN1148" s="247"/>
      <c r="BO1148" s="247"/>
      <c r="BP1148" s="48"/>
      <c r="BQ1148" s="368" t="s">
        <v>1298</v>
      </c>
      <c r="BR1148" s="381" t="s">
        <v>709</v>
      </c>
      <c r="BS1148" s="381" t="s">
        <v>5732</v>
      </c>
      <c r="BT1148" s="382" t="s">
        <v>719</v>
      </c>
      <c r="BU1148" s="383" t="s">
        <v>719</v>
      </c>
      <c r="BV1148" s="384" t="s">
        <v>1581</v>
      </c>
      <c r="BW1148" s="384">
        <v>60140</v>
      </c>
      <c r="BX1148" s="385" t="s">
        <v>7196</v>
      </c>
      <c r="BY1148" s="51"/>
      <c r="BZ1148" s="475">
        <v>1382</v>
      </c>
      <c r="CA1148" s="320" t="b">
        <f>EXACT(A1148,CH1148)</f>
        <v>1</v>
      </c>
      <c r="CB1148" s="318" t="b">
        <f>EXACT(D1148,CF1148)</f>
        <v>1</v>
      </c>
      <c r="CC1148" s="318" t="b">
        <f>EXACT(E1148,CG1148)</f>
        <v>1</v>
      </c>
      <c r="CD1148" s="502">
        <f>+S1148-BC1148</f>
        <v>0</v>
      </c>
      <c r="CE1148" s="17" t="s">
        <v>672</v>
      </c>
      <c r="CF1148" s="17" t="s">
        <v>2012</v>
      </c>
      <c r="CG1148" s="103" t="s">
        <v>6734</v>
      </c>
      <c r="CH1148" s="275">
        <v>3609700050156</v>
      </c>
    </row>
    <row r="1149" spans="1:93">
      <c r="A1149" s="511" t="s">
        <v>8566</v>
      </c>
      <c r="B1149" s="83" t="s">
        <v>709</v>
      </c>
      <c r="C1149" s="237" t="s">
        <v>672</v>
      </c>
      <c r="D1149" s="17" t="s">
        <v>6807</v>
      </c>
      <c r="E1149" s="75" t="s">
        <v>6734</v>
      </c>
      <c r="F1149" s="514" t="s">
        <v>8566</v>
      </c>
      <c r="G1149" s="59" t="s">
        <v>1580</v>
      </c>
      <c r="H1149" s="98" t="s">
        <v>8662</v>
      </c>
      <c r="I1149" s="133">
        <v>48906</v>
      </c>
      <c r="J1149" s="167">
        <v>0</v>
      </c>
      <c r="K1149" s="18">
        <v>0</v>
      </c>
      <c r="L1149" s="18">
        <v>0</v>
      </c>
      <c r="M1149" s="53">
        <v>0</v>
      </c>
      <c r="N1149" s="18">
        <v>0</v>
      </c>
      <c r="O1149" s="18">
        <v>0</v>
      </c>
      <c r="P1149" s="53">
        <v>1682.26</v>
      </c>
      <c r="Q1149" s="18">
        <v>0</v>
      </c>
      <c r="R1149" s="53">
        <v>4397</v>
      </c>
      <c r="S1149" s="18">
        <v>42826.74</v>
      </c>
      <c r="T1149" s="227" t="s">
        <v>1581</v>
      </c>
      <c r="U1149" s="496">
        <v>1348</v>
      </c>
      <c r="V1149" s="516" t="s">
        <v>672</v>
      </c>
      <c r="W1149" s="17" t="s">
        <v>6807</v>
      </c>
      <c r="X1149" s="17" t="s">
        <v>6734</v>
      </c>
      <c r="Y1149" s="261">
        <v>3609700050164</v>
      </c>
      <c r="Z1149" s="228" t="s">
        <v>1581</v>
      </c>
      <c r="AA1149" s="243">
        <v>6079.26</v>
      </c>
      <c r="AB1149" s="81">
        <v>3110</v>
      </c>
      <c r="AC1149" s="81"/>
      <c r="AD1149" s="81">
        <v>863</v>
      </c>
      <c r="AE1149" s="81">
        <v>424</v>
      </c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245"/>
      <c r="AW1149" s="81"/>
      <c r="AX1149" s="81">
        <v>0</v>
      </c>
      <c r="AY1149" s="81"/>
      <c r="AZ1149" s="81">
        <v>1682.26</v>
      </c>
      <c r="BA1149" s="85">
        <v>0</v>
      </c>
      <c r="BB1149" s="81">
        <v>48906</v>
      </c>
      <c r="BC1149" s="81">
        <v>42826.74</v>
      </c>
      <c r="BD1149" s="260"/>
      <c r="BE1149" s="170">
        <v>1350</v>
      </c>
      <c r="BF1149" s="81" t="s">
        <v>8757</v>
      </c>
      <c r="BG1149" s="51" t="s">
        <v>6807</v>
      </c>
      <c r="BH1149" s="17" t="s">
        <v>6734</v>
      </c>
      <c r="BI1149" s="81">
        <v>3110</v>
      </c>
      <c r="BJ1149" s="85">
        <v>3110</v>
      </c>
      <c r="BK1149" s="81">
        <v>0</v>
      </c>
      <c r="BM1149" s="86"/>
      <c r="BN1149" s="247"/>
      <c r="BO1149" s="247"/>
      <c r="BP1149" s="48"/>
      <c r="BQ1149" s="435" t="s">
        <v>8918</v>
      </c>
      <c r="BR1149" s="380"/>
      <c r="BS1149" s="381" t="s">
        <v>8919</v>
      </c>
      <c r="BT1149" s="382" t="s">
        <v>719</v>
      </c>
      <c r="BU1149" s="383" t="s">
        <v>719</v>
      </c>
      <c r="BV1149" s="384" t="s">
        <v>1581</v>
      </c>
      <c r="BW1149" s="384">
        <v>60140</v>
      </c>
      <c r="BX1149" s="380" t="s">
        <v>8920</v>
      </c>
      <c r="BZ1149" s="495">
        <v>669</v>
      </c>
      <c r="CA1149" s="320" t="b">
        <f>EXACT(A1149,CH1149)</f>
        <v>1</v>
      </c>
      <c r="CB1149" s="318" t="b">
        <f>EXACT(D1149,CF1149)</f>
        <v>1</v>
      </c>
      <c r="CC1149" s="318" t="b">
        <f>EXACT(E1149,CG1149)</f>
        <v>1</v>
      </c>
      <c r="CD1149" s="502">
        <f>+S1148-BC1148</f>
        <v>0</v>
      </c>
      <c r="CE1149" s="17" t="s">
        <v>672</v>
      </c>
      <c r="CF1149" s="17" t="s">
        <v>6807</v>
      </c>
      <c r="CG1149" s="103" t="s">
        <v>6734</v>
      </c>
      <c r="CH1149" s="275">
        <v>3609700050164</v>
      </c>
      <c r="CM1149" s="273"/>
      <c r="CO1149" s="158"/>
    </row>
    <row r="1150" spans="1:93">
      <c r="A1150" s="452" t="s">
        <v>4892</v>
      </c>
      <c r="B1150" s="83" t="s">
        <v>709</v>
      </c>
      <c r="C1150" s="129" t="s">
        <v>686</v>
      </c>
      <c r="D1150" s="158" t="s">
        <v>1406</v>
      </c>
      <c r="E1150" s="92" t="s">
        <v>513</v>
      </c>
      <c r="F1150" s="452" t="s">
        <v>4892</v>
      </c>
      <c r="G1150" s="59" t="s">
        <v>1580</v>
      </c>
      <c r="H1150" s="449" t="s">
        <v>2570</v>
      </c>
      <c r="I1150" s="234">
        <v>47196</v>
      </c>
      <c r="J1150" s="234">
        <v>0</v>
      </c>
      <c r="K1150" s="234">
        <v>67.13</v>
      </c>
      <c r="L1150" s="234">
        <v>0</v>
      </c>
      <c r="M1150" s="85">
        <v>1386</v>
      </c>
      <c r="N1150" s="85">
        <v>0</v>
      </c>
      <c r="O1150" s="234">
        <v>0</v>
      </c>
      <c r="P1150" s="234">
        <v>1481.58</v>
      </c>
      <c r="Q1150" s="234">
        <v>0</v>
      </c>
      <c r="R1150" s="234">
        <v>1287</v>
      </c>
      <c r="S1150" s="234">
        <v>45880.549999999996</v>
      </c>
      <c r="T1150" s="227" t="s">
        <v>1581</v>
      </c>
      <c r="U1150" s="496">
        <v>422</v>
      </c>
      <c r="V1150" s="129" t="s">
        <v>686</v>
      </c>
      <c r="W1150" s="158" t="s">
        <v>1406</v>
      </c>
      <c r="X1150" s="92" t="s">
        <v>513</v>
      </c>
      <c r="Y1150" s="261">
        <v>3609700054135</v>
      </c>
      <c r="Z1150" s="228" t="s">
        <v>1581</v>
      </c>
      <c r="AA1150" s="243">
        <v>2768.58</v>
      </c>
      <c r="AB1150" s="244">
        <v>0</v>
      </c>
      <c r="AC1150" s="81"/>
      <c r="AD1150" s="243">
        <v>863</v>
      </c>
      <c r="AE1150" s="243">
        <v>424</v>
      </c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245"/>
      <c r="AW1150" s="81"/>
      <c r="AX1150" s="81">
        <v>0</v>
      </c>
      <c r="AY1150" s="244"/>
      <c r="AZ1150" s="244">
        <v>1481.58</v>
      </c>
      <c r="BA1150" s="176">
        <v>0</v>
      </c>
      <c r="BB1150" s="244">
        <v>48649.13</v>
      </c>
      <c r="BC1150" s="244">
        <v>45880.549999999996</v>
      </c>
      <c r="BD1150" s="252"/>
      <c r="BE1150" s="170">
        <v>423</v>
      </c>
      <c r="BF1150" s="1" t="s">
        <v>5889</v>
      </c>
      <c r="BG1150" s="158" t="s">
        <v>1406</v>
      </c>
      <c r="BH1150" s="92" t="s">
        <v>513</v>
      </c>
      <c r="BI1150" s="244">
        <v>0</v>
      </c>
      <c r="BJ1150" s="159">
        <v>0</v>
      </c>
      <c r="BK1150" s="159">
        <v>0</v>
      </c>
      <c r="BL1150" s="158"/>
      <c r="BM1150" s="86"/>
      <c r="BN1150" s="247"/>
      <c r="BO1150" s="247"/>
      <c r="BP1150" s="59"/>
      <c r="BQ1150" s="369">
        <v>82</v>
      </c>
      <c r="BR1150" s="380" t="s">
        <v>709</v>
      </c>
      <c r="BS1150" s="381" t="s">
        <v>1331</v>
      </c>
      <c r="BT1150" s="383" t="s">
        <v>719</v>
      </c>
      <c r="BU1150" s="383" t="s">
        <v>719</v>
      </c>
      <c r="BV1150" s="383" t="s">
        <v>1581</v>
      </c>
      <c r="BW1150" s="383">
        <v>60140</v>
      </c>
      <c r="BX1150" s="385" t="s">
        <v>2631</v>
      </c>
      <c r="BZ1150" s="475">
        <v>192</v>
      </c>
      <c r="CA1150" s="320" t="b">
        <f>EXACT(A1150,CH1150)</f>
        <v>1</v>
      </c>
      <c r="CB1150" s="318" t="b">
        <f>EXACT(D1150,CF1150)</f>
        <v>1</v>
      </c>
      <c r="CC1150" s="318" t="b">
        <f>EXACT(E1150,CG1150)</f>
        <v>1</v>
      </c>
      <c r="CD1150" s="502">
        <f>+S1149-BC1149</f>
        <v>0</v>
      </c>
      <c r="CE1150" s="17" t="s">
        <v>686</v>
      </c>
      <c r="CF1150" s="157" t="s">
        <v>1406</v>
      </c>
      <c r="CG1150" s="103" t="s">
        <v>513</v>
      </c>
      <c r="CH1150" s="311">
        <v>3609700054135</v>
      </c>
      <c r="CM1150" s="273"/>
      <c r="CO1150" s="158"/>
    </row>
    <row r="1151" spans="1:93">
      <c r="A1151" s="452" t="s">
        <v>4457</v>
      </c>
      <c r="B1151" s="83" t="s">
        <v>709</v>
      </c>
      <c r="C1151" s="129" t="s">
        <v>686</v>
      </c>
      <c r="D1151" s="158" t="s">
        <v>1274</v>
      </c>
      <c r="E1151" s="92" t="s">
        <v>513</v>
      </c>
      <c r="F1151" s="452" t="s">
        <v>4457</v>
      </c>
      <c r="G1151" s="59" t="s">
        <v>1580</v>
      </c>
      <c r="H1151" s="449" t="s">
        <v>1977</v>
      </c>
      <c r="I1151" s="234">
        <v>24148.799999999999</v>
      </c>
      <c r="J1151" s="234">
        <v>0</v>
      </c>
      <c r="K1151" s="234">
        <v>114.6</v>
      </c>
      <c r="L1151" s="234">
        <v>0</v>
      </c>
      <c r="M1151" s="85">
        <v>1941</v>
      </c>
      <c r="N1151" s="85">
        <v>0</v>
      </c>
      <c r="O1151" s="234">
        <v>0</v>
      </c>
      <c r="P1151" s="234">
        <v>0</v>
      </c>
      <c r="Q1151" s="234">
        <v>0</v>
      </c>
      <c r="R1151" s="234">
        <v>2208</v>
      </c>
      <c r="S1151" s="234">
        <v>23996.399999999998</v>
      </c>
      <c r="T1151" s="227" t="s">
        <v>1581</v>
      </c>
      <c r="U1151" s="496">
        <v>1205</v>
      </c>
      <c r="V1151" s="129" t="s">
        <v>686</v>
      </c>
      <c r="W1151" s="158" t="s">
        <v>1274</v>
      </c>
      <c r="X1151" s="92" t="s">
        <v>513</v>
      </c>
      <c r="Y1151" s="262">
        <v>3609700054186</v>
      </c>
      <c r="Z1151" s="228" t="s">
        <v>1581</v>
      </c>
      <c r="AA1151" s="233">
        <v>2208</v>
      </c>
      <c r="AB1151" s="141">
        <v>1345</v>
      </c>
      <c r="AC1151" s="234"/>
      <c r="AD1151" s="235">
        <v>863</v>
      </c>
      <c r="AE1151" s="235"/>
      <c r="AF1151" s="141"/>
      <c r="AG1151" s="141"/>
      <c r="AH1151" s="141"/>
      <c r="AI1151" s="141"/>
      <c r="AJ1151" s="141"/>
      <c r="AK1151" s="141"/>
      <c r="AL1151" s="141"/>
      <c r="AM1151" s="85"/>
      <c r="AN1151" s="85"/>
      <c r="AO1151" s="85"/>
      <c r="AP1151" s="85"/>
      <c r="AQ1151" s="159"/>
      <c r="AR1151" s="159"/>
      <c r="AS1151" s="85"/>
      <c r="AT1151" s="85"/>
      <c r="AU1151" s="85"/>
      <c r="AV1151" s="236"/>
      <c r="AW1151" s="85"/>
      <c r="AX1151" s="85">
        <v>0</v>
      </c>
      <c r="AY1151" s="159"/>
      <c r="AZ1151" s="159">
        <v>0</v>
      </c>
      <c r="BA1151" s="176">
        <v>0</v>
      </c>
      <c r="BB1151" s="159">
        <v>26204.399999999998</v>
      </c>
      <c r="BC1151" s="159">
        <v>23996.399999999998</v>
      </c>
      <c r="BD1151" s="252"/>
      <c r="BE1151" s="170">
        <v>1207</v>
      </c>
      <c r="BF1151" s="1" t="s">
        <v>92</v>
      </c>
      <c r="BG1151" s="158" t="s">
        <v>1274</v>
      </c>
      <c r="BH1151" s="92" t="s">
        <v>513</v>
      </c>
      <c r="BI1151" s="159">
        <v>1345</v>
      </c>
      <c r="BJ1151" s="159">
        <v>1345</v>
      </c>
      <c r="BK1151" s="159">
        <v>0</v>
      </c>
      <c r="BL1151" s="158"/>
      <c r="BM1151" s="1" t="s">
        <v>66</v>
      </c>
      <c r="BN1151" s="248"/>
      <c r="BO1151" s="248"/>
      <c r="BP1151" s="59"/>
      <c r="BQ1151" s="370">
        <v>84</v>
      </c>
      <c r="BR1151" s="387" t="s">
        <v>709</v>
      </c>
      <c r="BS1151" s="381" t="s">
        <v>1549</v>
      </c>
      <c r="BT1151" s="388" t="s">
        <v>719</v>
      </c>
      <c r="BU1151" s="388" t="s">
        <v>719</v>
      </c>
      <c r="BV1151" s="388" t="s">
        <v>1581</v>
      </c>
      <c r="BW1151" s="389">
        <v>60140</v>
      </c>
      <c r="BX1151" s="389" t="s">
        <v>1490</v>
      </c>
      <c r="BY1151" s="76"/>
      <c r="BZ1151" s="475">
        <v>1348</v>
      </c>
      <c r="CA1151" s="320" t="b">
        <f>EXACT(A1151,CH1151)</f>
        <v>1</v>
      </c>
      <c r="CB1151" s="318" t="b">
        <f>EXACT(D1151,CF1151)</f>
        <v>1</v>
      </c>
      <c r="CC1151" s="318" t="b">
        <f>EXACT(E1151,CG1151)</f>
        <v>1</v>
      </c>
      <c r="CD1151" s="502">
        <f>+S1150-BC1150</f>
        <v>0</v>
      </c>
      <c r="CE1151" s="17" t="s">
        <v>686</v>
      </c>
      <c r="CF1151" s="17" t="s">
        <v>1274</v>
      </c>
      <c r="CG1151" s="103" t="s">
        <v>513</v>
      </c>
      <c r="CH1151" s="275">
        <v>3609700054186</v>
      </c>
      <c r="CM1151" s="273"/>
      <c r="CO1151" s="157"/>
    </row>
    <row r="1152" spans="1:93">
      <c r="A1152" s="452" t="s">
        <v>5048</v>
      </c>
      <c r="B1152" s="83" t="s">
        <v>709</v>
      </c>
      <c r="C1152" s="129" t="s">
        <v>686</v>
      </c>
      <c r="D1152" s="158" t="s">
        <v>489</v>
      </c>
      <c r="E1152" s="92" t="s">
        <v>490</v>
      </c>
      <c r="F1152" s="452" t="s">
        <v>5048</v>
      </c>
      <c r="G1152" s="59" t="s">
        <v>1580</v>
      </c>
      <c r="H1152" s="449" t="s">
        <v>963</v>
      </c>
      <c r="I1152" s="234">
        <v>23478</v>
      </c>
      <c r="J1152" s="234">
        <v>0</v>
      </c>
      <c r="K1152" s="234">
        <v>87.68</v>
      </c>
      <c r="L1152" s="234">
        <v>0</v>
      </c>
      <c r="M1152" s="85">
        <v>1871</v>
      </c>
      <c r="N1152" s="85">
        <v>0</v>
      </c>
      <c r="O1152" s="234">
        <v>0</v>
      </c>
      <c r="P1152" s="234">
        <v>0</v>
      </c>
      <c r="Q1152" s="234">
        <v>0</v>
      </c>
      <c r="R1152" s="234">
        <v>15687</v>
      </c>
      <c r="S1152" s="234">
        <v>7910.93</v>
      </c>
      <c r="T1152" s="227" t="s">
        <v>1581</v>
      </c>
      <c r="U1152" s="496">
        <v>700</v>
      </c>
      <c r="V1152" s="129" t="s">
        <v>686</v>
      </c>
      <c r="W1152" s="158" t="s">
        <v>489</v>
      </c>
      <c r="X1152" s="92" t="s">
        <v>490</v>
      </c>
      <c r="Y1152" s="262">
        <v>3609700055263</v>
      </c>
      <c r="Z1152" s="228" t="s">
        <v>1581</v>
      </c>
      <c r="AA1152" s="250">
        <v>17525.75</v>
      </c>
      <c r="AB1152" s="250">
        <v>14400</v>
      </c>
      <c r="AC1152" s="86"/>
      <c r="AD1152" s="251">
        <v>863</v>
      </c>
      <c r="AE1152" s="251">
        <v>424</v>
      </c>
      <c r="AF1152" s="86"/>
      <c r="AG1152" s="86"/>
      <c r="AH1152" s="86"/>
      <c r="AI1152" s="86"/>
      <c r="AJ1152" s="86"/>
      <c r="AK1152" s="86"/>
      <c r="AL1152" s="86"/>
      <c r="AM1152" s="86"/>
      <c r="AN1152" s="86"/>
      <c r="AO1152" s="86"/>
      <c r="AP1152" s="86"/>
      <c r="AQ1152" s="86"/>
      <c r="AR1152" s="86"/>
      <c r="AS1152" s="86"/>
      <c r="AT1152" s="86"/>
      <c r="AU1152" s="86"/>
      <c r="AV1152" s="245"/>
      <c r="AW1152" s="86"/>
      <c r="AX1152" s="86">
        <v>1838.75</v>
      </c>
      <c r="AY1152" s="250"/>
      <c r="AZ1152" s="244">
        <v>0</v>
      </c>
      <c r="BA1152" s="176">
        <v>0</v>
      </c>
      <c r="BB1152" s="250">
        <v>25436.68</v>
      </c>
      <c r="BC1152" s="250">
        <v>7910.93</v>
      </c>
      <c r="BD1152" s="252"/>
      <c r="BE1152" s="170">
        <v>701</v>
      </c>
      <c r="BF1152" s="1" t="s">
        <v>2244</v>
      </c>
      <c r="BG1152" s="158" t="s">
        <v>489</v>
      </c>
      <c r="BH1152" s="92" t="s">
        <v>490</v>
      </c>
      <c r="BI1152" s="250">
        <v>14400</v>
      </c>
      <c r="BJ1152" s="250">
        <v>14400</v>
      </c>
      <c r="BK1152" s="159">
        <v>0</v>
      </c>
      <c r="BL1152" s="158"/>
      <c r="BM1152" s="86"/>
      <c r="BN1152" s="86"/>
      <c r="BO1152" s="86"/>
      <c r="BP1152" s="59"/>
      <c r="BQ1152" s="370">
        <v>2042</v>
      </c>
      <c r="BR1152" s="387" t="s">
        <v>709</v>
      </c>
      <c r="BS1152" s="381" t="s">
        <v>1522</v>
      </c>
      <c r="BT1152" s="391" t="s">
        <v>719</v>
      </c>
      <c r="BU1152" s="391" t="s">
        <v>719</v>
      </c>
      <c r="BV1152" s="391" t="s">
        <v>1581</v>
      </c>
      <c r="BW1152" s="391">
        <v>60140</v>
      </c>
      <c r="BX1152" s="389"/>
      <c r="BY1152" s="1"/>
      <c r="BZ1152" s="495">
        <v>423</v>
      </c>
      <c r="CA1152" s="320" t="b">
        <f>EXACT(A1152,CH1152)</f>
        <v>1</v>
      </c>
      <c r="CB1152" s="318" t="b">
        <f>EXACT(D1152,CF1152)</f>
        <v>1</v>
      </c>
      <c r="CC1152" s="318" t="b">
        <f>EXACT(E1152,CG1152)</f>
        <v>1</v>
      </c>
      <c r="CD1152" s="502">
        <f>+S1151-BC1151</f>
        <v>0</v>
      </c>
      <c r="CE1152" s="17" t="s">
        <v>686</v>
      </c>
      <c r="CF1152" s="17" t="s">
        <v>489</v>
      </c>
      <c r="CG1152" s="103" t="s">
        <v>490</v>
      </c>
      <c r="CH1152" s="275">
        <v>3609700055263</v>
      </c>
      <c r="CI1152" s="51"/>
      <c r="CM1152" s="273"/>
    </row>
    <row r="1153" spans="1:93">
      <c r="A1153" s="452" t="s">
        <v>4342</v>
      </c>
      <c r="B1153" s="83" t="s">
        <v>709</v>
      </c>
      <c r="C1153" s="237" t="s">
        <v>672</v>
      </c>
      <c r="D1153" s="86" t="s">
        <v>2989</v>
      </c>
      <c r="E1153" s="92" t="s">
        <v>2990</v>
      </c>
      <c r="F1153" s="452" t="s">
        <v>4342</v>
      </c>
      <c r="G1153" s="59" t="s">
        <v>1580</v>
      </c>
      <c r="H1153" s="449" t="s">
        <v>3057</v>
      </c>
      <c r="I1153" s="244">
        <v>25582.78</v>
      </c>
      <c r="J1153" s="310">
        <v>0</v>
      </c>
      <c r="K1153" s="81">
        <v>59.63</v>
      </c>
      <c r="L1153" s="81">
        <v>0</v>
      </c>
      <c r="M1153" s="85">
        <v>1023</v>
      </c>
      <c r="N1153" s="81">
        <v>0</v>
      </c>
      <c r="O1153" s="81">
        <v>0</v>
      </c>
      <c r="P1153" s="85">
        <v>41.6</v>
      </c>
      <c r="Q1153" s="81">
        <v>0</v>
      </c>
      <c r="R1153" s="85">
        <v>1163</v>
      </c>
      <c r="S1153" s="81">
        <v>25460.81</v>
      </c>
      <c r="T1153" s="227" t="s">
        <v>1581</v>
      </c>
      <c r="U1153" s="496">
        <v>60</v>
      </c>
      <c r="V1153" s="237" t="s">
        <v>672</v>
      </c>
      <c r="W1153" s="86" t="s">
        <v>2989</v>
      </c>
      <c r="X1153" s="92" t="s">
        <v>2990</v>
      </c>
      <c r="Y1153" s="262">
        <v>3609700057100</v>
      </c>
      <c r="Z1153" s="228" t="s">
        <v>1581</v>
      </c>
      <c r="AA1153" s="243">
        <v>1204.5999999999999</v>
      </c>
      <c r="AB1153" s="81">
        <v>300</v>
      </c>
      <c r="AC1153" s="81"/>
      <c r="AD1153" s="81">
        <v>863</v>
      </c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245"/>
      <c r="AW1153" s="81"/>
      <c r="AX1153" s="81">
        <v>0</v>
      </c>
      <c r="AY1153" s="81"/>
      <c r="AZ1153" s="81">
        <v>41.6</v>
      </c>
      <c r="BA1153" s="85">
        <v>0</v>
      </c>
      <c r="BB1153" s="81">
        <v>26665.41</v>
      </c>
      <c r="BC1153" s="81">
        <v>25460.81</v>
      </c>
      <c r="BD1153" s="252"/>
      <c r="BE1153" s="170">
        <v>60</v>
      </c>
      <c r="BF1153" s="81" t="s">
        <v>3108</v>
      </c>
      <c r="BG1153" s="158" t="s">
        <v>2989</v>
      </c>
      <c r="BH1153" s="92" t="s">
        <v>2990</v>
      </c>
      <c r="BI1153" s="81">
        <v>300</v>
      </c>
      <c r="BJ1153" s="85">
        <v>300</v>
      </c>
      <c r="BK1153" s="81">
        <v>0</v>
      </c>
      <c r="BL1153" s="86"/>
      <c r="BM1153" s="86"/>
      <c r="BN1153" s="247"/>
      <c r="BO1153" s="247"/>
      <c r="BP1153" s="48"/>
      <c r="BQ1153" s="368" t="s">
        <v>3234</v>
      </c>
      <c r="BR1153" s="380" t="s">
        <v>51</v>
      </c>
      <c r="BS1153" s="381" t="s">
        <v>709</v>
      </c>
      <c r="BT1153" s="382" t="s">
        <v>719</v>
      </c>
      <c r="BU1153" s="383" t="s">
        <v>719</v>
      </c>
      <c r="BV1153" s="384" t="s">
        <v>1581</v>
      </c>
      <c r="BW1153" s="384">
        <v>60140</v>
      </c>
      <c r="BX1153" s="385" t="s">
        <v>3235</v>
      </c>
      <c r="BZ1153" s="495">
        <v>1205</v>
      </c>
      <c r="CA1153" s="320" t="b">
        <f>EXACT(A1153,CH1153)</f>
        <v>1</v>
      </c>
      <c r="CB1153" s="318" t="b">
        <f>EXACT(D1153,CF1153)</f>
        <v>1</v>
      </c>
      <c r="CC1153" s="318" t="b">
        <f>EXACT(E1153,CG1153)</f>
        <v>1</v>
      </c>
      <c r="CD1153" s="502">
        <f>+S1153-BC1153</f>
        <v>0</v>
      </c>
      <c r="CE1153" s="17" t="s">
        <v>672</v>
      </c>
      <c r="CF1153" s="17" t="s">
        <v>2989</v>
      </c>
      <c r="CG1153" s="103" t="s">
        <v>2990</v>
      </c>
      <c r="CH1153" s="275">
        <v>3609700057100</v>
      </c>
    </row>
    <row r="1154" spans="1:93">
      <c r="A1154" s="452" t="s">
        <v>4891</v>
      </c>
      <c r="B1154" s="83" t="s">
        <v>709</v>
      </c>
      <c r="C1154" s="129" t="s">
        <v>672</v>
      </c>
      <c r="D1154" s="158" t="s">
        <v>415</v>
      </c>
      <c r="E1154" s="92" t="s">
        <v>1391</v>
      </c>
      <c r="F1154" s="452" t="s">
        <v>4891</v>
      </c>
      <c r="G1154" s="59" t="s">
        <v>1580</v>
      </c>
      <c r="H1154" s="449" t="s">
        <v>2776</v>
      </c>
      <c r="I1154" s="234">
        <v>52718.400000000001</v>
      </c>
      <c r="J1154" s="234">
        <v>0</v>
      </c>
      <c r="K1154" s="234">
        <v>114.6</v>
      </c>
      <c r="L1154" s="234">
        <v>0</v>
      </c>
      <c r="M1154" s="85">
        <v>1494</v>
      </c>
      <c r="N1154" s="85">
        <v>0</v>
      </c>
      <c r="O1154" s="234">
        <v>0</v>
      </c>
      <c r="P1154" s="234">
        <v>641.03</v>
      </c>
      <c r="Q1154" s="234">
        <v>0</v>
      </c>
      <c r="R1154" s="234">
        <v>1842</v>
      </c>
      <c r="S1154" s="234">
        <v>51843.97</v>
      </c>
      <c r="T1154" s="227" t="s">
        <v>1581</v>
      </c>
      <c r="U1154" s="496">
        <v>421</v>
      </c>
      <c r="V1154" s="129" t="s">
        <v>672</v>
      </c>
      <c r="W1154" s="158" t="s">
        <v>415</v>
      </c>
      <c r="X1154" s="92" t="s">
        <v>1391</v>
      </c>
      <c r="Y1154" s="262">
        <v>3609700059242</v>
      </c>
      <c r="Z1154" s="228" t="s">
        <v>1581</v>
      </c>
      <c r="AA1154" s="233">
        <v>2483.0299999999997</v>
      </c>
      <c r="AB1154" s="141">
        <v>555</v>
      </c>
      <c r="AC1154" s="234"/>
      <c r="AD1154" s="235">
        <v>863</v>
      </c>
      <c r="AE1154" s="235">
        <v>424</v>
      </c>
      <c r="AF1154" s="141"/>
      <c r="AG1154" s="141"/>
      <c r="AH1154" s="141"/>
      <c r="AI1154" s="141"/>
      <c r="AJ1154" s="141"/>
      <c r="AK1154" s="141"/>
      <c r="AL1154" s="141"/>
      <c r="AM1154" s="85"/>
      <c r="AN1154" s="85"/>
      <c r="AO1154" s="85"/>
      <c r="AP1154" s="85"/>
      <c r="AQ1154" s="159"/>
      <c r="AR1154" s="85"/>
      <c r="AS1154" s="85"/>
      <c r="AT1154" s="85"/>
      <c r="AU1154" s="85"/>
      <c r="AV1154" s="236"/>
      <c r="AW1154" s="85"/>
      <c r="AX1154" s="85">
        <v>0</v>
      </c>
      <c r="AY1154" s="159"/>
      <c r="AZ1154" s="159">
        <v>641.03</v>
      </c>
      <c r="BA1154" s="176">
        <v>0</v>
      </c>
      <c r="BB1154" s="159">
        <v>54327</v>
      </c>
      <c r="BC1154" s="159">
        <v>51843.97</v>
      </c>
      <c r="BD1154" s="252"/>
      <c r="BE1154" s="170">
        <v>422</v>
      </c>
      <c r="BF1154" s="1" t="s">
        <v>2815</v>
      </c>
      <c r="BG1154" s="158" t="s">
        <v>415</v>
      </c>
      <c r="BH1154" s="92" t="s">
        <v>1391</v>
      </c>
      <c r="BI1154" s="159">
        <v>555</v>
      </c>
      <c r="BJ1154" s="159">
        <v>555</v>
      </c>
      <c r="BK1154" s="159">
        <v>0</v>
      </c>
      <c r="BL1154" s="158"/>
      <c r="BM1154" s="1"/>
      <c r="BN1154" s="248"/>
      <c r="BO1154" s="248"/>
      <c r="BP1154" s="48"/>
      <c r="BQ1154" s="368">
        <v>16</v>
      </c>
      <c r="BR1154" s="380" t="s">
        <v>709</v>
      </c>
      <c r="BS1154" s="381" t="s">
        <v>2863</v>
      </c>
      <c r="BT1154" s="382" t="s">
        <v>719</v>
      </c>
      <c r="BU1154" s="383" t="s">
        <v>719</v>
      </c>
      <c r="BV1154" s="384" t="s">
        <v>1581</v>
      </c>
      <c r="BW1154" s="384">
        <v>60140</v>
      </c>
      <c r="BX1154" s="385" t="s">
        <v>2864</v>
      </c>
      <c r="BZ1154" s="475">
        <v>700</v>
      </c>
      <c r="CA1154" s="320" t="b">
        <f>EXACT(A1154,CH1154)</f>
        <v>1</v>
      </c>
      <c r="CB1154" s="318" t="b">
        <f>EXACT(D1154,CF1154)</f>
        <v>1</v>
      </c>
      <c r="CC1154" s="318" t="b">
        <f>EXACT(E1154,CG1154)</f>
        <v>1</v>
      </c>
      <c r="CD1154" s="502">
        <f>+S1153-BC1153</f>
        <v>0</v>
      </c>
      <c r="CE1154" s="17" t="s">
        <v>672</v>
      </c>
      <c r="CF1154" s="157" t="s">
        <v>415</v>
      </c>
      <c r="CG1154" s="103" t="s">
        <v>1391</v>
      </c>
      <c r="CH1154" s="275">
        <v>3609700059242</v>
      </c>
      <c r="CJ1154" s="51"/>
      <c r="CM1154" s="273"/>
      <c r="CO1154" s="157"/>
    </row>
    <row r="1155" spans="1:93">
      <c r="A1155" s="452" t="s">
        <v>4453</v>
      </c>
      <c r="B1155" s="83" t="s">
        <v>709</v>
      </c>
      <c r="C1155" s="129" t="s">
        <v>686</v>
      </c>
      <c r="D1155" s="158" t="s">
        <v>1390</v>
      </c>
      <c r="E1155" s="92" t="s">
        <v>1391</v>
      </c>
      <c r="F1155" s="452" t="s">
        <v>4453</v>
      </c>
      <c r="G1155" s="59" t="s">
        <v>1580</v>
      </c>
      <c r="H1155" s="449" t="s">
        <v>1979</v>
      </c>
      <c r="I1155" s="234">
        <v>17521.8</v>
      </c>
      <c r="J1155" s="234">
        <v>0</v>
      </c>
      <c r="K1155" s="234">
        <v>40.28</v>
      </c>
      <c r="L1155" s="234">
        <v>0</v>
      </c>
      <c r="M1155" s="85">
        <v>1917</v>
      </c>
      <c r="N1155" s="85">
        <v>0</v>
      </c>
      <c r="O1155" s="234">
        <v>0</v>
      </c>
      <c r="P1155" s="234">
        <v>0</v>
      </c>
      <c r="Q1155" s="234">
        <v>0</v>
      </c>
      <c r="R1155" s="234">
        <v>1842</v>
      </c>
      <c r="S1155" s="234">
        <v>17637.079999999998</v>
      </c>
      <c r="T1155" s="227" t="s">
        <v>1581</v>
      </c>
      <c r="U1155" s="496">
        <v>1212</v>
      </c>
      <c r="V1155" s="129" t="s">
        <v>686</v>
      </c>
      <c r="W1155" s="158" t="s">
        <v>1390</v>
      </c>
      <c r="X1155" s="92" t="s">
        <v>1391</v>
      </c>
      <c r="Y1155" s="264">
        <v>3609700059251</v>
      </c>
      <c r="Z1155" s="228" t="s">
        <v>1581</v>
      </c>
      <c r="AA1155" s="243">
        <v>1842</v>
      </c>
      <c r="AB1155" s="141">
        <v>555</v>
      </c>
      <c r="AC1155" s="234"/>
      <c r="AD1155" s="235">
        <v>863</v>
      </c>
      <c r="AE1155" s="235">
        <v>424</v>
      </c>
      <c r="AF1155" s="141"/>
      <c r="AG1155" s="141"/>
      <c r="AH1155" s="141"/>
      <c r="AI1155" s="141"/>
      <c r="AJ1155" s="141"/>
      <c r="AK1155" s="141"/>
      <c r="AL1155" s="141"/>
      <c r="AM1155" s="234"/>
      <c r="AN1155" s="234"/>
      <c r="AO1155" s="234"/>
      <c r="AP1155" s="234"/>
      <c r="AQ1155" s="246"/>
      <c r="AR1155" s="244"/>
      <c r="AS1155" s="81"/>
      <c r="AT1155" s="81"/>
      <c r="AU1155" s="234"/>
      <c r="AV1155" s="245"/>
      <c r="AW1155" s="234"/>
      <c r="AX1155" s="234">
        <v>0</v>
      </c>
      <c r="AY1155" s="246"/>
      <c r="AZ1155" s="246">
        <v>0</v>
      </c>
      <c r="BA1155" s="176">
        <v>0</v>
      </c>
      <c r="BB1155" s="246">
        <v>19479.079999999998</v>
      </c>
      <c r="BC1155" s="246">
        <v>17637.079999999998</v>
      </c>
      <c r="BD1155" s="252"/>
      <c r="BE1155" s="170">
        <v>1214</v>
      </c>
      <c r="BF1155" s="1" t="s">
        <v>94</v>
      </c>
      <c r="BG1155" s="158" t="s">
        <v>1390</v>
      </c>
      <c r="BH1155" s="92" t="s">
        <v>1391</v>
      </c>
      <c r="BI1155" s="246">
        <v>555</v>
      </c>
      <c r="BJ1155" s="246">
        <v>555</v>
      </c>
      <c r="BK1155" s="159">
        <v>0</v>
      </c>
      <c r="BL1155" s="158"/>
      <c r="BM1155" s="158"/>
      <c r="BN1155" s="158"/>
      <c r="BO1155" s="158"/>
      <c r="BP1155" s="59"/>
      <c r="BQ1155" s="369">
        <v>16</v>
      </c>
      <c r="BR1155" s="380" t="s">
        <v>51</v>
      </c>
      <c r="BS1155" s="381" t="s">
        <v>365</v>
      </c>
      <c r="BT1155" s="383" t="s">
        <v>719</v>
      </c>
      <c r="BU1155" s="383" t="s">
        <v>719</v>
      </c>
      <c r="BV1155" s="383" t="s">
        <v>1581</v>
      </c>
      <c r="BW1155" s="383">
        <v>60140</v>
      </c>
      <c r="BX1155" s="385" t="s">
        <v>64</v>
      </c>
      <c r="BZ1155" s="475">
        <v>60</v>
      </c>
      <c r="CA1155" s="320" t="b">
        <f>EXACT(A1155,CH1155)</f>
        <v>1</v>
      </c>
      <c r="CB1155" s="318" t="b">
        <f>EXACT(D1155,CF1155)</f>
        <v>1</v>
      </c>
      <c r="CC1155" s="318" t="b">
        <f>EXACT(E1155,CG1155)</f>
        <v>1</v>
      </c>
      <c r="CD1155" s="502">
        <f>+S1154-BC1154</f>
        <v>0</v>
      </c>
      <c r="CE1155" s="344" t="s">
        <v>686</v>
      </c>
      <c r="CF1155" s="344" t="s">
        <v>1390</v>
      </c>
      <c r="CG1155" s="356" t="s">
        <v>1391</v>
      </c>
      <c r="CH1155" s="357">
        <v>3609700059251</v>
      </c>
      <c r="CI1155" s="364"/>
      <c r="CJ1155" s="344"/>
      <c r="CK1155" s="343"/>
      <c r="CL1155" s="344"/>
      <c r="CM1155" s="345"/>
      <c r="CN1155" s="344"/>
      <c r="CO1155" s="364"/>
    </row>
    <row r="1156" spans="1:93">
      <c r="A1156" s="452" t="s">
        <v>4756</v>
      </c>
      <c r="B1156" s="83" t="s">
        <v>709</v>
      </c>
      <c r="C1156" s="129" t="s">
        <v>672</v>
      </c>
      <c r="D1156" s="158" t="s">
        <v>421</v>
      </c>
      <c r="E1156" s="92" t="s">
        <v>2733</v>
      </c>
      <c r="F1156" s="452" t="s">
        <v>4756</v>
      </c>
      <c r="G1156" s="59" t="s">
        <v>1580</v>
      </c>
      <c r="H1156" s="449" t="s">
        <v>2784</v>
      </c>
      <c r="I1156" s="234">
        <v>41648</v>
      </c>
      <c r="J1156" s="234">
        <v>0</v>
      </c>
      <c r="K1156" s="234">
        <v>70.88</v>
      </c>
      <c r="L1156" s="234">
        <v>0</v>
      </c>
      <c r="M1156" s="85">
        <v>1173</v>
      </c>
      <c r="N1156" s="85">
        <v>0</v>
      </c>
      <c r="O1156" s="234">
        <v>0</v>
      </c>
      <c r="P1156" s="234">
        <v>1080.8499999999999</v>
      </c>
      <c r="Q1156" s="234">
        <v>0</v>
      </c>
      <c r="R1156" s="234">
        <v>18699.900000000001</v>
      </c>
      <c r="S1156" s="234">
        <v>23111.129999999997</v>
      </c>
      <c r="T1156" s="227" t="s">
        <v>1581</v>
      </c>
      <c r="U1156" s="496">
        <v>814</v>
      </c>
      <c r="V1156" s="129" t="s">
        <v>672</v>
      </c>
      <c r="W1156" s="158" t="s">
        <v>421</v>
      </c>
      <c r="X1156" s="92" t="s">
        <v>2733</v>
      </c>
      <c r="Y1156" s="262">
        <v>3609700061115</v>
      </c>
      <c r="Z1156" s="228" t="s">
        <v>1581</v>
      </c>
      <c r="AA1156" s="141">
        <v>19780.75</v>
      </c>
      <c r="AB1156" s="141">
        <v>17412.900000000001</v>
      </c>
      <c r="AC1156" s="1"/>
      <c r="AD1156" s="235">
        <v>863</v>
      </c>
      <c r="AE1156" s="235">
        <v>424</v>
      </c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236"/>
      <c r="AW1156" s="85"/>
      <c r="AX1156" s="1">
        <v>0</v>
      </c>
      <c r="AY1156" s="1"/>
      <c r="AZ1156" s="141">
        <v>1080.8499999999999</v>
      </c>
      <c r="BA1156" s="176">
        <v>0</v>
      </c>
      <c r="BB1156" s="141">
        <v>42891.88</v>
      </c>
      <c r="BC1156" s="141">
        <v>23111.129999999997</v>
      </c>
      <c r="BD1156" s="252"/>
      <c r="BE1156" s="170">
        <v>815</v>
      </c>
      <c r="BF1156" s="1" t="s">
        <v>2822</v>
      </c>
      <c r="BG1156" s="158" t="s">
        <v>421</v>
      </c>
      <c r="BH1156" s="92" t="s">
        <v>2733</v>
      </c>
      <c r="BI1156" s="141">
        <v>17412.900000000001</v>
      </c>
      <c r="BJ1156" s="141">
        <v>17412.900000000001</v>
      </c>
      <c r="BK1156" s="159">
        <v>0</v>
      </c>
      <c r="BL1156" s="158"/>
      <c r="BM1156" s="1" t="s">
        <v>704</v>
      </c>
      <c r="BN1156" s="1"/>
      <c r="BO1156" s="1"/>
      <c r="BP1156" s="48"/>
      <c r="BQ1156" s="368" t="s">
        <v>2851</v>
      </c>
      <c r="BR1156" s="380" t="s">
        <v>709</v>
      </c>
      <c r="BS1156" s="381" t="s">
        <v>2852</v>
      </c>
      <c r="BT1156" s="383" t="s">
        <v>719</v>
      </c>
      <c r="BU1156" s="383" t="s">
        <v>719</v>
      </c>
      <c r="BV1156" s="384" t="s">
        <v>1581</v>
      </c>
      <c r="BW1156" s="384">
        <v>60140</v>
      </c>
      <c r="BX1156" s="385" t="s">
        <v>2853</v>
      </c>
      <c r="BY1156" s="23"/>
      <c r="BZ1156" s="475">
        <v>422</v>
      </c>
      <c r="CA1156" s="320" t="b">
        <f>EXACT(A1156,CH1156)</f>
        <v>1</v>
      </c>
      <c r="CB1156" s="318" t="b">
        <f>EXACT(D1156,CF1156)</f>
        <v>1</v>
      </c>
      <c r="CC1156" s="318" t="b">
        <f>EXACT(E1156,CG1156)</f>
        <v>1</v>
      </c>
      <c r="CD1156" s="502">
        <f>+S1155-BC1155</f>
        <v>0</v>
      </c>
      <c r="CE1156" s="17" t="s">
        <v>672</v>
      </c>
      <c r="CF1156" s="157" t="s">
        <v>421</v>
      </c>
      <c r="CG1156" s="99" t="s">
        <v>2733</v>
      </c>
      <c r="CH1156" s="311">
        <v>3609700061115</v>
      </c>
      <c r="CJ1156" s="51"/>
      <c r="CM1156" s="273"/>
      <c r="CO1156" s="157"/>
    </row>
    <row r="1157" spans="1:93">
      <c r="A1157" s="452" t="s">
        <v>6141</v>
      </c>
      <c r="B1157" s="83" t="s">
        <v>709</v>
      </c>
      <c r="C1157" s="237" t="s">
        <v>686</v>
      </c>
      <c r="D1157" s="86" t="s">
        <v>6139</v>
      </c>
      <c r="E1157" s="92" t="s">
        <v>6140</v>
      </c>
      <c r="F1157" s="452" t="s">
        <v>6141</v>
      </c>
      <c r="G1157" s="59" t="s">
        <v>1580</v>
      </c>
      <c r="H1157" s="283" t="s">
        <v>6305</v>
      </c>
      <c r="I1157" s="244">
        <v>41002</v>
      </c>
      <c r="J1157" s="310">
        <v>0</v>
      </c>
      <c r="K1157" s="81">
        <v>0</v>
      </c>
      <c r="L1157" s="81">
        <v>0</v>
      </c>
      <c r="M1157" s="85">
        <v>0</v>
      </c>
      <c r="N1157" s="81">
        <v>0</v>
      </c>
      <c r="O1157" s="81">
        <v>0</v>
      </c>
      <c r="P1157" s="85">
        <v>508.43</v>
      </c>
      <c r="Q1157" s="81">
        <v>0</v>
      </c>
      <c r="R1157" s="85">
        <v>18642</v>
      </c>
      <c r="S1157" s="81">
        <v>21851.57</v>
      </c>
      <c r="T1157" s="227" t="s">
        <v>1581</v>
      </c>
      <c r="U1157" s="496">
        <v>576</v>
      </c>
      <c r="V1157" s="237" t="s">
        <v>686</v>
      </c>
      <c r="W1157" s="86" t="s">
        <v>6139</v>
      </c>
      <c r="X1157" s="92" t="s">
        <v>6140</v>
      </c>
      <c r="Y1157" s="261">
        <v>3609700065005</v>
      </c>
      <c r="Z1157" s="228" t="s">
        <v>1581</v>
      </c>
      <c r="AA1157" s="243">
        <v>19150.43</v>
      </c>
      <c r="AB1157" s="81">
        <v>17355</v>
      </c>
      <c r="AC1157" s="81"/>
      <c r="AD1157" s="81">
        <v>863</v>
      </c>
      <c r="AE1157" s="81">
        <v>424</v>
      </c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245"/>
      <c r="AW1157" s="81"/>
      <c r="AX1157" s="81">
        <v>0</v>
      </c>
      <c r="AY1157" s="81"/>
      <c r="AZ1157" s="81">
        <v>508.43</v>
      </c>
      <c r="BA1157" s="85">
        <v>0</v>
      </c>
      <c r="BB1157" s="81">
        <v>41002</v>
      </c>
      <c r="BC1157" s="81">
        <v>21851.57</v>
      </c>
      <c r="BD1157" s="260"/>
      <c r="BE1157" s="170">
        <v>577</v>
      </c>
      <c r="BF1157" s="81" t="s">
        <v>6412</v>
      </c>
      <c r="BG1157" s="86" t="s">
        <v>6139</v>
      </c>
      <c r="BH1157" s="86" t="s">
        <v>6140</v>
      </c>
      <c r="BI1157" s="81">
        <v>17355</v>
      </c>
      <c r="BJ1157" s="85">
        <v>17355</v>
      </c>
      <c r="BK1157" s="81">
        <v>0</v>
      </c>
      <c r="BL1157" s="86"/>
      <c r="BM1157" s="86"/>
      <c r="BN1157" s="247"/>
      <c r="BO1157" s="247"/>
      <c r="BP1157" s="48"/>
      <c r="BQ1157" s="368">
        <v>42</v>
      </c>
      <c r="BR1157" s="380" t="s">
        <v>709</v>
      </c>
      <c r="BS1157" s="381" t="s">
        <v>6610</v>
      </c>
      <c r="BT1157" s="382" t="s">
        <v>719</v>
      </c>
      <c r="BU1157" s="383" t="s">
        <v>719</v>
      </c>
      <c r="BV1157" s="384" t="s">
        <v>1581</v>
      </c>
      <c r="BW1157" s="384">
        <v>60140</v>
      </c>
      <c r="BX1157" s="385" t="s">
        <v>6611</v>
      </c>
      <c r="BZ1157" s="475">
        <v>1212</v>
      </c>
      <c r="CA1157" s="320" t="b">
        <f>EXACT(A1157,CH1157)</f>
        <v>1</v>
      </c>
      <c r="CB1157" s="318" t="b">
        <f>EXACT(D1157,CF1157)</f>
        <v>1</v>
      </c>
      <c r="CC1157" s="318" t="b">
        <f>EXACT(E1157,CG1157)</f>
        <v>1</v>
      </c>
      <c r="CD1157" s="502">
        <f>+S1156-BC1156</f>
        <v>0</v>
      </c>
      <c r="CE1157" s="17" t="s">
        <v>686</v>
      </c>
      <c r="CF1157" s="17" t="s">
        <v>6139</v>
      </c>
      <c r="CG1157" s="103" t="s">
        <v>6140</v>
      </c>
      <c r="CH1157" s="275">
        <v>3609700065005</v>
      </c>
    </row>
    <row r="1158" spans="1:93">
      <c r="A1158" s="452" t="s">
        <v>4718</v>
      </c>
      <c r="B1158" s="83" t="s">
        <v>709</v>
      </c>
      <c r="C1158" s="129" t="s">
        <v>672</v>
      </c>
      <c r="D1158" s="158" t="s">
        <v>3762</v>
      </c>
      <c r="E1158" s="92" t="s">
        <v>446</v>
      </c>
      <c r="F1158" s="452" t="s">
        <v>4718</v>
      </c>
      <c r="G1158" s="59" t="s">
        <v>1580</v>
      </c>
      <c r="H1158" s="449" t="s">
        <v>2976</v>
      </c>
      <c r="I1158" s="234">
        <v>16044</v>
      </c>
      <c r="J1158" s="234">
        <v>0</v>
      </c>
      <c r="K1158" s="234">
        <v>0</v>
      </c>
      <c r="L1158" s="234">
        <v>0</v>
      </c>
      <c r="M1158" s="85">
        <v>1749</v>
      </c>
      <c r="N1158" s="85">
        <v>0</v>
      </c>
      <c r="O1158" s="234">
        <v>0</v>
      </c>
      <c r="P1158" s="234">
        <v>0</v>
      </c>
      <c r="Q1158" s="234">
        <v>0</v>
      </c>
      <c r="R1158" s="234">
        <v>10787</v>
      </c>
      <c r="S1158" s="234">
        <v>5880.1399999999994</v>
      </c>
      <c r="T1158" s="227" t="s">
        <v>1581</v>
      </c>
      <c r="U1158" s="496">
        <v>885</v>
      </c>
      <c r="V1158" s="129" t="s">
        <v>672</v>
      </c>
      <c r="W1158" s="158" t="s">
        <v>3762</v>
      </c>
      <c r="X1158" s="92" t="s">
        <v>446</v>
      </c>
      <c r="Y1158" s="262">
        <v>3609700065404</v>
      </c>
      <c r="Z1158" s="228" t="s">
        <v>1581</v>
      </c>
      <c r="AA1158" s="243">
        <v>11912.86</v>
      </c>
      <c r="AB1158" s="244">
        <v>9500</v>
      </c>
      <c r="AC1158" s="81"/>
      <c r="AD1158" s="243">
        <v>863</v>
      </c>
      <c r="AE1158" s="243">
        <v>424</v>
      </c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245"/>
      <c r="AW1158" s="81"/>
      <c r="AX1158" s="81">
        <v>1125.8599999999999</v>
      </c>
      <c r="AY1158" s="81"/>
      <c r="AZ1158" s="244">
        <v>0</v>
      </c>
      <c r="BA1158" s="176">
        <v>0</v>
      </c>
      <c r="BB1158" s="244">
        <v>17793</v>
      </c>
      <c r="BC1158" s="244">
        <v>5880.1399999999994</v>
      </c>
      <c r="BD1158" s="252"/>
      <c r="BE1158" s="170">
        <v>886</v>
      </c>
      <c r="BF1158" s="1" t="s">
        <v>3140</v>
      </c>
      <c r="BG1158" s="158" t="s">
        <v>3762</v>
      </c>
      <c r="BH1158" s="92" t="s">
        <v>446</v>
      </c>
      <c r="BI1158" s="244">
        <v>13910</v>
      </c>
      <c r="BJ1158" s="159">
        <v>9500</v>
      </c>
      <c r="BK1158" s="159">
        <v>4410</v>
      </c>
      <c r="BL1158" s="158"/>
      <c r="BM1158" s="86" t="s">
        <v>704</v>
      </c>
      <c r="BN1158" s="247"/>
      <c r="BO1158" s="247"/>
      <c r="BP1158" s="59"/>
      <c r="BQ1158" s="369" t="s">
        <v>3760</v>
      </c>
      <c r="BR1158" s="380" t="s">
        <v>51</v>
      </c>
      <c r="BS1158" s="381" t="s">
        <v>3761</v>
      </c>
      <c r="BT1158" s="383" t="s">
        <v>719</v>
      </c>
      <c r="BU1158" s="383" t="s">
        <v>719</v>
      </c>
      <c r="BV1158" s="383" t="s">
        <v>1581</v>
      </c>
      <c r="BW1158" s="383">
        <v>60140</v>
      </c>
      <c r="BX1158" s="385" t="s">
        <v>2322</v>
      </c>
      <c r="BY1158" s="76"/>
      <c r="BZ1158" s="475">
        <v>814</v>
      </c>
      <c r="CA1158" s="320" t="b">
        <f>EXACT(A1158,CH1158)</f>
        <v>1</v>
      </c>
      <c r="CB1158" s="318" t="b">
        <f>EXACT(D1158,CF1158)</f>
        <v>1</v>
      </c>
      <c r="CC1158" s="318" t="b">
        <f>EXACT(E1158,CG1158)</f>
        <v>1</v>
      </c>
      <c r="CD1158" s="502">
        <f>+S1157-BC1157</f>
        <v>0</v>
      </c>
      <c r="CE1158" s="17" t="s">
        <v>672</v>
      </c>
      <c r="CF1158" s="157" t="s">
        <v>3762</v>
      </c>
      <c r="CG1158" s="103" t="s">
        <v>446</v>
      </c>
      <c r="CH1158" s="275">
        <v>3609700065404</v>
      </c>
      <c r="CJ1158" s="51"/>
      <c r="CL1158" s="51"/>
      <c r="CM1158" s="273"/>
      <c r="CO1158" s="157"/>
    </row>
    <row r="1159" spans="1:93">
      <c r="A1159" s="452" t="s">
        <v>4745</v>
      </c>
      <c r="B1159" s="83" t="s">
        <v>709</v>
      </c>
      <c r="C1159" s="129" t="s">
        <v>686</v>
      </c>
      <c r="D1159" s="158" t="s">
        <v>2734</v>
      </c>
      <c r="E1159" s="92" t="s">
        <v>2735</v>
      </c>
      <c r="F1159" s="452" t="s">
        <v>4745</v>
      </c>
      <c r="G1159" s="59" t="s">
        <v>1580</v>
      </c>
      <c r="H1159" s="449" t="s">
        <v>2785</v>
      </c>
      <c r="I1159" s="234">
        <v>33505.199999999997</v>
      </c>
      <c r="J1159" s="234">
        <v>0</v>
      </c>
      <c r="K1159" s="234">
        <v>100.2</v>
      </c>
      <c r="L1159" s="234">
        <v>0</v>
      </c>
      <c r="M1159" s="85">
        <v>1005</v>
      </c>
      <c r="N1159" s="85">
        <v>0</v>
      </c>
      <c r="O1159" s="234">
        <v>0</v>
      </c>
      <c r="P1159" s="234">
        <v>33.22</v>
      </c>
      <c r="Q1159" s="234">
        <v>0</v>
      </c>
      <c r="R1159" s="234">
        <v>18119</v>
      </c>
      <c r="S1159" s="234">
        <v>16458.179999999993</v>
      </c>
      <c r="T1159" s="227" t="s">
        <v>1581</v>
      </c>
      <c r="U1159" s="496">
        <v>837</v>
      </c>
      <c r="V1159" s="129" t="s">
        <v>686</v>
      </c>
      <c r="W1159" s="158" t="s">
        <v>2734</v>
      </c>
      <c r="X1159" s="92" t="s">
        <v>2735</v>
      </c>
      <c r="Y1159" s="262">
        <v>3609700065692</v>
      </c>
      <c r="Z1159" s="228" t="s">
        <v>1581</v>
      </c>
      <c r="AA1159" s="141">
        <v>18152.22</v>
      </c>
      <c r="AB1159" s="141">
        <v>17695</v>
      </c>
      <c r="AC1159" s="1"/>
      <c r="AD1159" s="235"/>
      <c r="AE1159" s="235">
        <v>424</v>
      </c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245"/>
      <c r="AW1159" s="1"/>
      <c r="AX1159" s="1">
        <v>0</v>
      </c>
      <c r="AY1159" s="1"/>
      <c r="AZ1159" s="1">
        <v>33.22</v>
      </c>
      <c r="BA1159" s="1">
        <v>0</v>
      </c>
      <c r="BB1159" s="1">
        <v>34610.399999999994</v>
      </c>
      <c r="BC1159" s="1">
        <v>16458.179999999993</v>
      </c>
      <c r="BD1159" s="252"/>
      <c r="BE1159" s="170">
        <v>838</v>
      </c>
      <c r="BF1159" s="158" t="s">
        <v>2823</v>
      </c>
      <c r="BG1159" s="158" t="s">
        <v>2734</v>
      </c>
      <c r="BH1159" s="92" t="s">
        <v>2735</v>
      </c>
      <c r="BI1159" s="141">
        <v>17695</v>
      </c>
      <c r="BJ1159" s="141">
        <v>17695</v>
      </c>
      <c r="BK1159" s="141">
        <v>0</v>
      </c>
      <c r="BL1159" s="158"/>
      <c r="BM1159" s="1"/>
      <c r="BN1159" s="1"/>
      <c r="BO1159" s="1"/>
      <c r="BP1159" s="48"/>
      <c r="BQ1159" s="368" t="s">
        <v>2874</v>
      </c>
      <c r="BR1159" s="380" t="s">
        <v>709</v>
      </c>
      <c r="BS1159" s="381" t="s">
        <v>2875</v>
      </c>
      <c r="BT1159" s="383" t="s">
        <v>133</v>
      </c>
      <c r="BU1159" s="383" t="s">
        <v>719</v>
      </c>
      <c r="BV1159" s="384" t="s">
        <v>1581</v>
      </c>
      <c r="BW1159" s="384">
        <v>60140</v>
      </c>
      <c r="BX1159" s="385" t="s">
        <v>2876</v>
      </c>
      <c r="BY1159" s="1"/>
      <c r="BZ1159" s="495">
        <v>577</v>
      </c>
      <c r="CA1159" s="320" t="b">
        <f>EXACT(A1159,CH1159)</f>
        <v>1</v>
      </c>
      <c r="CB1159" s="318" t="b">
        <f>EXACT(D1159,CF1159)</f>
        <v>1</v>
      </c>
      <c r="CC1159" s="318" t="b">
        <f>EXACT(E1159,CG1159)</f>
        <v>1</v>
      </c>
      <c r="CD1159" s="502">
        <f>+S1158-BC1158</f>
        <v>0</v>
      </c>
      <c r="CE1159" s="17" t="s">
        <v>686</v>
      </c>
      <c r="CF1159" s="105" t="s">
        <v>2734</v>
      </c>
      <c r="CG1159" s="103" t="s">
        <v>2735</v>
      </c>
      <c r="CH1159" s="275">
        <v>3609700065692</v>
      </c>
      <c r="CJ1159" s="51"/>
      <c r="CM1159" s="273"/>
      <c r="CO1159" s="158"/>
    </row>
    <row r="1160" spans="1:93">
      <c r="A1160" s="452" t="s">
        <v>4639</v>
      </c>
      <c r="B1160" s="83" t="s">
        <v>709</v>
      </c>
      <c r="C1160" s="129" t="s">
        <v>672</v>
      </c>
      <c r="D1160" s="158" t="s">
        <v>3415</v>
      </c>
      <c r="E1160" s="92" t="s">
        <v>2735</v>
      </c>
      <c r="F1160" s="452" t="s">
        <v>4639</v>
      </c>
      <c r="G1160" s="59" t="s">
        <v>1580</v>
      </c>
      <c r="H1160" s="449" t="s">
        <v>3503</v>
      </c>
      <c r="I1160" s="234">
        <v>50922</v>
      </c>
      <c r="J1160" s="234">
        <v>0</v>
      </c>
      <c r="K1160" s="234">
        <v>80.55</v>
      </c>
      <c r="L1160" s="234">
        <v>0</v>
      </c>
      <c r="M1160" s="85">
        <v>0</v>
      </c>
      <c r="N1160" s="85">
        <v>0</v>
      </c>
      <c r="O1160" s="234">
        <v>0</v>
      </c>
      <c r="P1160" s="234">
        <v>1058.58</v>
      </c>
      <c r="Q1160" s="234">
        <v>0</v>
      </c>
      <c r="R1160" s="234">
        <v>20559</v>
      </c>
      <c r="S1160" s="234">
        <v>29384.97</v>
      </c>
      <c r="T1160" s="227" t="s">
        <v>1581</v>
      </c>
      <c r="U1160" s="496">
        <v>1006</v>
      </c>
      <c r="V1160" s="129" t="s">
        <v>672</v>
      </c>
      <c r="W1160" s="158" t="s">
        <v>3415</v>
      </c>
      <c r="X1160" s="92" t="s">
        <v>2735</v>
      </c>
      <c r="Y1160" s="262">
        <v>3609700065706</v>
      </c>
      <c r="Z1160" s="228" t="s">
        <v>1581</v>
      </c>
      <c r="AA1160" s="243">
        <v>21617.58</v>
      </c>
      <c r="AB1160" s="244">
        <v>20135</v>
      </c>
      <c r="AC1160" s="81"/>
      <c r="AD1160" s="243">
        <v>0</v>
      </c>
      <c r="AE1160" s="243">
        <v>424</v>
      </c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245"/>
      <c r="AW1160" s="81"/>
      <c r="AX1160" s="81">
        <v>0</v>
      </c>
      <c r="AY1160" s="244"/>
      <c r="AZ1160" s="244">
        <v>1058.58</v>
      </c>
      <c r="BA1160" s="176">
        <v>0</v>
      </c>
      <c r="BB1160" s="244">
        <v>51002.55</v>
      </c>
      <c r="BC1160" s="244">
        <v>29384.97</v>
      </c>
      <c r="BD1160" s="252"/>
      <c r="BE1160" s="170">
        <v>1007</v>
      </c>
      <c r="BF1160" s="1" t="s">
        <v>3583</v>
      </c>
      <c r="BG1160" s="158" t="s">
        <v>3415</v>
      </c>
      <c r="BH1160" s="92" t="s">
        <v>2735</v>
      </c>
      <c r="BI1160" s="244">
        <v>20135</v>
      </c>
      <c r="BJ1160" s="159">
        <v>20135</v>
      </c>
      <c r="BK1160" s="159">
        <v>0</v>
      </c>
      <c r="BL1160" s="158"/>
      <c r="BM1160" s="86"/>
      <c r="BN1160" s="247"/>
      <c r="BO1160" s="247"/>
      <c r="BP1160" s="59"/>
      <c r="BQ1160" s="370" t="s">
        <v>3689</v>
      </c>
      <c r="BR1160" s="387" t="s">
        <v>709</v>
      </c>
      <c r="BS1160" s="381" t="s">
        <v>2442</v>
      </c>
      <c r="BT1160" s="388" t="s">
        <v>719</v>
      </c>
      <c r="BU1160" s="388" t="s">
        <v>719</v>
      </c>
      <c r="BV1160" s="388" t="s">
        <v>1581</v>
      </c>
      <c r="BW1160" s="389">
        <v>60140</v>
      </c>
      <c r="BX1160" s="389" t="s">
        <v>2876</v>
      </c>
      <c r="BZ1160" s="495">
        <v>885</v>
      </c>
      <c r="CA1160" s="320" t="b">
        <f>EXACT(A1160,CH1160)</f>
        <v>1</v>
      </c>
      <c r="CB1160" s="318" t="b">
        <f>EXACT(D1160,CF1160)</f>
        <v>1</v>
      </c>
      <c r="CC1160" s="318" t="b">
        <f>EXACT(E1160,CG1160)</f>
        <v>1</v>
      </c>
      <c r="CD1160" s="502">
        <f>+S1159-BC1159</f>
        <v>0</v>
      </c>
      <c r="CE1160" s="17" t="s">
        <v>672</v>
      </c>
      <c r="CF1160" s="157" t="s">
        <v>3415</v>
      </c>
      <c r="CG1160" s="99" t="s">
        <v>2735</v>
      </c>
      <c r="CH1160" s="275">
        <v>3609700065706</v>
      </c>
      <c r="CL1160" s="51"/>
      <c r="CM1160" s="273"/>
      <c r="CO1160" s="157"/>
    </row>
    <row r="1161" spans="1:93">
      <c r="A1161" s="452" t="s">
        <v>4996</v>
      </c>
      <c r="B1161" s="83" t="s">
        <v>709</v>
      </c>
      <c r="C1161" s="129" t="s">
        <v>686</v>
      </c>
      <c r="D1161" s="158" t="s">
        <v>1660</v>
      </c>
      <c r="E1161" s="92" t="s">
        <v>1661</v>
      </c>
      <c r="F1161" s="452" t="s">
        <v>4996</v>
      </c>
      <c r="G1161" s="59" t="s">
        <v>1580</v>
      </c>
      <c r="H1161" s="449" t="s">
        <v>1681</v>
      </c>
      <c r="I1161" s="234">
        <v>20355.87</v>
      </c>
      <c r="J1161" s="234">
        <v>0</v>
      </c>
      <c r="K1161" s="234">
        <v>22.65</v>
      </c>
      <c r="L1161" s="234">
        <v>0</v>
      </c>
      <c r="M1161" s="85">
        <v>1871</v>
      </c>
      <c r="N1161" s="85">
        <v>0</v>
      </c>
      <c r="O1161" s="234">
        <v>0</v>
      </c>
      <c r="P1161" s="234">
        <v>0</v>
      </c>
      <c r="Q1161" s="234">
        <v>0</v>
      </c>
      <c r="R1161" s="234">
        <v>3028</v>
      </c>
      <c r="S1161" s="234">
        <v>19221.52</v>
      </c>
      <c r="T1161" s="227" t="s">
        <v>1581</v>
      </c>
      <c r="U1161" s="496">
        <v>590</v>
      </c>
      <c r="V1161" s="129" t="s">
        <v>686</v>
      </c>
      <c r="W1161" s="158" t="s">
        <v>1660</v>
      </c>
      <c r="X1161" s="92" t="s">
        <v>1661</v>
      </c>
      <c r="Y1161" s="262">
        <v>3609700065749</v>
      </c>
      <c r="Z1161" s="228" t="s">
        <v>1581</v>
      </c>
      <c r="AA1161" s="243">
        <v>3028</v>
      </c>
      <c r="AB1161" s="244">
        <v>2165</v>
      </c>
      <c r="AC1161" s="81"/>
      <c r="AD1161" s="243">
        <v>863</v>
      </c>
      <c r="AE1161" s="243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245"/>
      <c r="AW1161" s="81"/>
      <c r="AX1161" s="81">
        <v>0</v>
      </c>
      <c r="AY1161" s="81"/>
      <c r="AZ1161" s="81">
        <v>0</v>
      </c>
      <c r="BA1161" s="85">
        <v>0</v>
      </c>
      <c r="BB1161" s="81">
        <v>22249.52</v>
      </c>
      <c r="BC1161" s="81">
        <v>19221.52</v>
      </c>
      <c r="BD1161" s="252"/>
      <c r="BE1161" s="170">
        <v>591</v>
      </c>
      <c r="BF1161" s="158" t="s">
        <v>117</v>
      </c>
      <c r="BG1161" s="158" t="s">
        <v>1660</v>
      </c>
      <c r="BH1161" s="92" t="s">
        <v>1661</v>
      </c>
      <c r="BI1161" s="81">
        <v>2165</v>
      </c>
      <c r="BJ1161" s="85">
        <v>2165</v>
      </c>
      <c r="BK1161" s="81">
        <v>0</v>
      </c>
      <c r="BL1161" s="158"/>
      <c r="BM1161" s="86"/>
      <c r="BN1161" s="247"/>
      <c r="BO1161" s="247"/>
      <c r="BP1161" s="48"/>
      <c r="BQ1161" s="368" t="s">
        <v>147</v>
      </c>
      <c r="BR1161" s="380" t="s">
        <v>709</v>
      </c>
      <c r="BS1161" s="381" t="s">
        <v>148</v>
      </c>
      <c r="BT1161" s="383" t="s">
        <v>133</v>
      </c>
      <c r="BU1161" s="383" t="s">
        <v>719</v>
      </c>
      <c r="BV1161" s="384" t="s">
        <v>1581</v>
      </c>
      <c r="BW1161" s="384">
        <v>60140</v>
      </c>
      <c r="BX1161" s="385" t="s">
        <v>149</v>
      </c>
      <c r="BY1161" s="70"/>
      <c r="BZ1161" s="495">
        <v>837</v>
      </c>
      <c r="CA1161" s="320" t="b">
        <f>EXACT(A1161,CH1161)</f>
        <v>1</v>
      </c>
      <c r="CB1161" s="318" t="b">
        <f>EXACT(D1161,CF1161)</f>
        <v>1</v>
      </c>
      <c r="CC1161" s="318" t="b">
        <f>EXACT(E1161,CG1161)</f>
        <v>1</v>
      </c>
      <c r="CD1161" s="502">
        <f>+S1160-BC1160</f>
        <v>0</v>
      </c>
      <c r="CE1161" s="51" t="s">
        <v>686</v>
      </c>
      <c r="CF1161" s="157" t="s">
        <v>1660</v>
      </c>
      <c r="CG1161" s="99" t="s">
        <v>1661</v>
      </c>
      <c r="CH1161" s="311">
        <v>3609700065749</v>
      </c>
      <c r="CJ1161" s="51"/>
      <c r="CM1161" s="273"/>
      <c r="CO1161" s="158"/>
    </row>
    <row r="1162" spans="1:93">
      <c r="A1162" s="451" t="s">
        <v>7467</v>
      </c>
      <c r="B1162" s="83" t="s">
        <v>709</v>
      </c>
      <c r="C1162" s="242" t="s">
        <v>686</v>
      </c>
      <c r="D1162" s="1" t="s">
        <v>489</v>
      </c>
      <c r="E1162" s="1" t="s">
        <v>6784</v>
      </c>
      <c r="F1162" s="451" t="s">
        <v>7467</v>
      </c>
      <c r="G1162" s="59" t="s">
        <v>1580</v>
      </c>
      <c r="H1162" s="449" t="s">
        <v>6918</v>
      </c>
      <c r="I1162" s="234">
        <v>33636.870000000003</v>
      </c>
      <c r="J1162" s="234">
        <v>0</v>
      </c>
      <c r="K1162" s="234">
        <v>0</v>
      </c>
      <c r="L1162" s="234">
        <v>0</v>
      </c>
      <c r="M1162" s="85">
        <v>0</v>
      </c>
      <c r="N1162" s="85">
        <v>0</v>
      </c>
      <c r="O1162" s="234">
        <v>0</v>
      </c>
      <c r="P1162" s="234">
        <v>205.79</v>
      </c>
      <c r="Q1162" s="234">
        <v>0</v>
      </c>
      <c r="R1162" s="234">
        <v>2397</v>
      </c>
      <c r="S1162" s="234">
        <v>31034.080000000002</v>
      </c>
      <c r="T1162" s="227" t="s">
        <v>1581</v>
      </c>
      <c r="U1162" s="496">
        <v>698</v>
      </c>
      <c r="V1162" s="242" t="s">
        <v>686</v>
      </c>
      <c r="W1162" s="1" t="s">
        <v>489</v>
      </c>
      <c r="X1162" s="1" t="s">
        <v>6784</v>
      </c>
      <c r="Y1162" s="262">
        <v>3609700067903</v>
      </c>
      <c r="Z1162" s="228" t="s">
        <v>1581</v>
      </c>
      <c r="AA1162" s="233">
        <v>2602.79</v>
      </c>
      <c r="AB1162" s="141">
        <v>1110</v>
      </c>
      <c r="AC1162" s="234"/>
      <c r="AD1162" s="235">
        <v>863</v>
      </c>
      <c r="AE1162" s="235">
        <v>424</v>
      </c>
      <c r="AF1162" s="141"/>
      <c r="AG1162" s="141"/>
      <c r="AH1162" s="141"/>
      <c r="AI1162" s="141"/>
      <c r="AJ1162" s="141"/>
      <c r="AK1162" s="141"/>
      <c r="AL1162" s="141"/>
      <c r="AM1162" s="85"/>
      <c r="AN1162" s="85"/>
      <c r="AO1162" s="85"/>
      <c r="AP1162" s="85"/>
      <c r="AQ1162" s="159"/>
      <c r="AR1162" s="159"/>
      <c r="AS1162" s="85"/>
      <c r="AT1162" s="85"/>
      <c r="AU1162" s="85"/>
      <c r="AV1162" s="236"/>
      <c r="AW1162" s="85"/>
      <c r="AX1162" s="85">
        <v>0</v>
      </c>
      <c r="AY1162" s="159"/>
      <c r="AZ1162" s="159">
        <v>205.79</v>
      </c>
      <c r="BA1162" s="176">
        <v>0</v>
      </c>
      <c r="BB1162" s="159">
        <v>33636.870000000003</v>
      </c>
      <c r="BC1162" s="159">
        <v>31034.080000000002</v>
      </c>
      <c r="BD1162" s="252"/>
      <c r="BE1162" s="170">
        <v>699</v>
      </c>
      <c r="BF1162" s="1" t="s">
        <v>7080</v>
      </c>
      <c r="BG1162" s="158" t="s">
        <v>489</v>
      </c>
      <c r="BH1162" s="92" t="s">
        <v>6784</v>
      </c>
      <c r="BI1162" s="159">
        <v>1110</v>
      </c>
      <c r="BJ1162" s="159">
        <v>1110</v>
      </c>
      <c r="BK1162" s="159">
        <v>0</v>
      </c>
      <c r="BL1162" s="158"/>
      <c r="BM1162" s="1"/>
      <c r="BN1162" s="248"/>
      <c r="BO1162" s="248"/>
      <c r="BP1162" s="59"/>
      <c r="BQ1162" s="369">
        <v>166</v>
      </c>
      <c r="BR1162" s="380">
        <v>21</v>
      </c>
      <c r="BS1162" s="381" t="s">
        <v>709</v>
      </c>
      <c r="BT1162" s="391" t="s">
        <v>719</v>
      </c>
      <c r="BU1162" s="391" t="s">
        <v>719</v>
      </c>
      <c r="BV1162" s="391" t="s">
        <v>1581</v>
      </c>
      <c r="BW1162" s="391">
        <v>60140</v>
      </c>
      <c r="BX1162" s="385" t="s">
        <v>7276</v>
      </c>
      <c r="BY1162" s="23"/>
      <c r="BZ1162" s="475">
        <v>1006</v>
      </c>
      <c r="CA1162" s="320" t="b">
        <f>EXACT(A1162,CH1162)</f>
        <v>1</v>
      </c>
      <c r="CB1162" s="318" t="b">
        <f>EXACT(D1162,CF1162)</f>
        <v>1</v>
      </c>
      <c r="CC1162" s="318" t="b">
        <f>EXACT(E1162,CG1162)</f>
        <v>1</v>
      </c>
      <c r="CD1162" s="502">
        <f>+S1161-BC1161</f>
        <v>0</v>
      </c>
      <c r="CE1162" s="17" t="s">
        <v>686</v>
      </c>
      <c r="CF1162" s="17" t="s">
        <v>489</v>
      </c>
      <c r="CG1162" s="103" t="s">
        <v>6784</v>
      </c>
      <c r="CH1162" s="275">
        <v>3609700067903</v>
      </c>
      <c r="CM1162" s="273"/>
      <c r="CO1162" s="157"/>
    </row>
    <row r="1163" spans="1:93">
      <c r="A1163" s="452" t="s">
        <v>7488</v>
      </c>
      <c r="B1163" s="83" t="s">
        <v>709</v>
      </c>
      <c r="C1163" s="86" t="s">
        <v>672</v>
      </c>
      <c r="D1163" s="86" t="s">
        <v>6807</v>
      </c>
      <c r="E1163" s="86" t="s">
        <v>6784</v>
      </c>
      <c r="F1163" s="452" t="s">
        <v>7488</v>
      </c>
      <c r="G1163" s="59" t="s">
        <v>1580</v>
      </c>
      <c r="H1163" s="449" t="s">
        <v>6936</v>
      </c>
      <c r="I1163" s="234">
        <v>33815.370000000003</v>
      </c>
      <c r="J1163" s="234">
        <v>0</v>
      </c>
      <c r="K1163" s="234">
        <v>0</v>
      </c>
      <c r="L1163" s="234">
        <v>0</v>
      </c>
      <c r="M1163" s="85">
        <v>0</v>
      </c>
      <c r="N1163" s="85">
        <v>0</v>
      </c>
      <c r="O1163" s="234">
        <v>0</v>
      </c>
      <c r="P1163" s="234">
        <v>338.26</v>
      </c>
      <c r="Q1163" s="234">
        <v>0</v>
      </c>
      <c r="R1163" s="234">
        <v>4397</v>
      </c>
      <c r="S1163" s="234">
        <v>29080.11</v>
      </c>
      <c r="T1163" s="227" t="s">
        <v>1581</v>
      </c>
      <c r="U1163" s="496">
        <v>862</v>
      </c>
      <c r="V1163" s="86" t="s">
        <v>672</v>
      </c>
      <c r="W1163" s="86" t="s">
        <v>6807</v>
      </c>
      <c r="X1163" s="422" t="s">
        <v>6784</v>
      </c>
      <c r="Y1163" s="262">
        <v>3609700067938</v>
      </c>
      <c r="Z1163" s="228" t="s">
        <v>1581</v>
      </c>
      <c r="AA1163" s="243">
        <v>4735.26</v>
      </c>
      <c r="AB1163" s="244">
        <v>3110</v>
      </c>
      <c r="AC1163" s="81"/>
      <c r="AD1163" s="243">
        <v>863</v>
      </c>
      <c r="AE1163" s="243">
        <v>424</v>
      </c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245"/>
      <c r="AW1163" s="81"/>
      <c r="AX1163" s="81">
        <v>0</v>
      </c>
      <c r="AY1163" s="244"/>
      <c r="AZ1163" s="244">
        <v>338.26</v>
      </c>
      <c r="BA1163" s="176">
        <v>0</v>
      </c>
      <c r="BB1163" s="244">
        <v>33815.370000000003</v>
      </c>
      <c r="BC1163" s="244">
        <v>29080.11</v>
      </c>
      <c r="BD1163" s="252"/>
      <c r="BE1163" s="170">
        <v>863</v>
      </c>
      <c r="BF1163" s="1" t="s">
        <v>7109</v>
      </c>
      <c r="BG1163" s="158" t="s">
        <v>6807</v>
      </c>
      <c r="BH1163" s="92" t="s">
        <v>6784</v>
      </c>
      <c r="BI1163" s="244">
        <v>3110</v>
      </c>
      <c r="BJ1163" s="159">
        <v>3110</v>
      </c>
      <c r="BK1163" s="159">
        <v>0</v>
      </c>
      <c r="BL1163" s="158"/>
      <c r="BM1163" s="86"/>
      <c r="BN1163" s="247"/>
      <c r="BO1163" s="247"/>
      <c r="BP1163" s="48"/>
      <c r="BQ1163" s="368">
        <v>166</v>
      </c>
      <c r="BR1163" s="380" t="s">
        <v>778</v>
      </c>
      <c r="BS1163" s="381" t="s">
        <v>709</v>
      </c>
      <c r="BT1163" s="382" t="s">
        <v>719</v>
      </c>
      <c r="BU1163" s="383" t="s">
        <v>719</v>
      </c>
      <c r="BV1163" s="384" t="s">
        <v>1581</v>
      </c>
      <c r="BW1163" s="384">
        <v>60140</v>
      </c>
      <c r="BX1163" s="385" t="s">
        <v>7347</v>
      </c>
      <c r="BY1163" s="62"/>
      <c r="BZ1163" s="495">
        <v>591</v>
      </c>
      <c r="CA1163" s="320" t="b">
        <f>EXACT(A1163,CH1163)</f>
        <v>1</v>
      </c>
      <c r="CB1163" s="318" t="b">
        <f>EXACT(D1163,CF1163)</f>
        <v>1</v>
      </c>
      <c r="CC1163" s="318" t="b">
        <f>EXACT(E1163,CG1163)</f>
        <v>1</v>
      </c>
      <c r="CD1163" s="502">
        <f>+S1162-BC1162</f>
        <v>0</v>
      </c>
      <c r="CE1163" s="17" t="s">
        <v>672</v>
      </c>
      <c r="CF1163" s="94" t="s">
        <v>6807</v>
      </c>
      <c r="CG1163" s="99" t="s">
        <v>6784</v>
      </c>
      <c r="CH1163" s="311">
        <v>3609700067938</v>
      </c>
      <c r="CM1163" s="273"/>
      <c r="CO1163" s="157"/>
    </row>
    <row r="1164" spans="1:93">
      <c r="A1164" s="452" t="s">
        <v>4903</v>
      </c>
      <c r="B1164" s="83" t="s">
        <v>709</v>
      </c>
      <c r="C1164" s="129" t="s">
        <v>672</v>
      </c>
      <c r="D1164" s="158" t="s">
        <v>220</v>
      </c>
      <c r="E1164" s="92" t="s">
        <v>406</v>
      </c>
      <c r="F1164" s="452" t="s">
        <v>4903</v>
      </c>
      <c r="G1164" s="59" t="s">
        <v>1580</v>
      </c>
      <c r="H1164" s="449" t="s">
        <v>1809</v>
      </c>
      <c r="I1164" s="234">
        <v>29248</v>
      </c>
      <c r="J1164" s="234">
        <v>0</v>
      </c>
      <c r="K1164" s="234">
        <v>266.35000000000002</v>
      </c>
      <c r="L1164" s="234">
        <v>0</v>
      </c>
      <c r="M1164" s="85">
        <v>4188</v>
      </c>
      <c r="N1164" s="85">
        <v>0</v>
      </c>
      <c r="O1164" s="234">
        <v>0</v>
      </c>
      <c r="P1164" s="234">
        <v>113.45</v>
      </c>
      <c r="Q1164" s="234">
        <v>0</v>
      </c>
      <c r="R1164" s="234">
        <v>14327</v>
      </c>
      <c r="S1164" s="234">
        <v>19261.899999999998</v>
      </c>
      <c r="T1164" s="227" t="s">
        <v>1581</v>
      </c>
      <c r="U1164" s="496">
        <v>437</v>
      </c>
      <c r="V1164" s="129" t="s">
        <v>672</v>
      </c>
      <c r="W1164" s="158" t="s">
        <v>220</v>
      </c>
      <c r="X1164" s="92" t="s">
        <v>406</v>
      </c>
      <c r="Y1164" s="262">
        <v>3609700067971</v>
      </c>
      <c r="Z1164" s="228" t="s">
        <v>1581</v>
      </c>
      <c r="AA1164" s="243">
        <v>14440.45</v>
      </c>
      <c r="AB1164" s="141">
        <v>12840</v>
      </c>
      <c r="AC1164" s="234"/>
      <c r="AD1164" s="235">
        <v>863</v>
      </c>
      <c r="AE1164" s="235">
        <v>424</v>
      </c>
      <c r="AF1164" s="141"/>
      <c r="AG1164" s="141"/>
      <c r="AH1164" s="141"/>
      <c r="AI1164" s="141">
        <v>200</v>
      </c>
      <c r="AJ1164" s="141"/>
      <c r="AK1164" s="141"/>
      <c r="AL1164" s="141"/>
      <c r="AM1164" s="81"/>
      <c r="AN1164" s="81"/>
      <c r="AO1164" s="81"/>
      <c r="AP1164" s="81"/>
      <c r="AQ1164" s="244"/>
      <c r="AR1164" s="244"/>
      <c r="AS1164" s="81"/>
      <c r="AT1164" s="81"/>
      <c r="AU1164" s="81"/>
      <c r="AV1164" s="245"/>
      <c r="AW1164" s="81"/>
      <c r="AX1164" s="81">
        <v>0</v>
      </c>
      <c r="AY1164" s="244"/>
      <c r="AZ1164" s="244">
        <v>113.45</v>
      </c>
      <c r="BA1164" s="176">
        <v>0</v>
      </c>
      <c r="BB1164" s="244">
        <v>33702.35</v>
      </c>
      <c r="BC1164" s="244">
        <v>19261.899999999998</v>
      </c>
      <c r="BD1164" s="252"/>
      <c r="BE1164" s="170">
        <v>438</v>
      </c>
      <c r="BF1164" s="1" t="s">
        <v>2187</v>
      </c>
      <c r="BG1164" s="158" t="s">
        <v>220</v>
      </c>
      <c r="BH1164" s="92" t="s">
        <v>406</v>
      </c>
      <c r="BI1164" s="244">
        <v>12840</v>
      </c>
      <c r="BJ1164" s="159">
        <v>12840</v>
      </c>
      <c r="BK1164" s="159">
        <v>0</v>
      </c>
      <c r="BL1164" s="158"/>
      <c r="BM1164" s="86"/>
      <c r="BN1164" s="247"/>
      <c r="BO1164" s="247"/>
      <c r="BP1164" s="59"/>
      <c r="BQ1164" s="369" t="s">
        <v>1309</v>
      </c>
      <c r="BR1164" s="380">
        <v>1</v>
      </c>
      <c r="BS1164" s="381" t="s">
        <v>51</v>
      </c>
      <c r="BT1164" s="382" t="s">
        <v>692</v>
      </c>
      <c r="BU1164" s="383" t="s">
        <v>679</v>
      </c>
      <c r="BV1164" s="383" t="s">
        <v>1581</v>
      </c>
      <c r="BW1164" s="383">
        <v>60160</v>
      </c>
      <c r="BX1164" s="389" t="s">
        <v>237</v>
      </c>
      <c r="BZ1164" s="475">
        <v>698</v>
      </c>
      <c r="CA1164" s="320" t="b">
        <f>EXACT(A1164,CH1164)</f>
        <v>1</v>
      </c>
      <c r="CB1164" s="318" t="b">
        <f>EXACT(D1164,CF1164)</f>
        <v>1</v>
      </c>
      <c r="CC1164" s="318" t="b">
        <f>EXACT(E1164,CG1164)</f>
        <v>1</v>
      </c>
      <c r="CD1164" s="502">
        <f>+S1163-BC1163</f>
        <v>0</v>
      </c>
      <c r="CE1164" s="17" t="s">
        <v>672</v>
      </c>
      <c r="CF1164" s="17" t="s">
        <v>220</v>
      </c>
      <c r="CG1164" s="103" t="s">
        <v>406</v>
      </c>
      <c r="CH1164" s="275">
        <v>3609700067971</v>
      </c>
    </row>
    <row r="1165" spans="1:93">
      <c r="A1165" s="452" t="s">
        <v>4944</v>
      </c>
      <c r="B1165" s="83" t="s">
        <v>709</v>
      </c>
      <c r="C1165" s="129" t="s">
        <v>686</v>
      </c>
      <c r="D1165" s="158" t="s">
        <v>263</v>
      </c>
      <c r="E1165" s="92" t="s">
        <v>3376</v>
      </c>
      <c r="F1165" s="452" t="s">
        <v>4944</v>
      </c>
      <c r="G1165" s="59" t="s">
        <v>1580</v>
      </c>
      <c r="H1165" s="449" t="s">
        <v>3471</v>
      </c>
      <c r="I1165" s="234">
        <v>27505.919999999998</v>
      </c>
      <c r="J1165" s="234">
        <v>0</v>
      </c>
      <c r="K1165" s="234">
        <v>80.55</v>
      </c>
      <c r="L1165" s="234">
        <v>0</v>
      </c>
      <c r="M1165" s="85">
        <v>0</v>
      </c>
      <c r="N1165" s="85">
        <v>0</v>
      </c>
      <c r="O1165" s="234">
        <v>0</v>
      </c>
      <c r="P1165" s="234">
        <v>69.319999999999993</v>
      </c>
      <c r="Q1165" s="234">
        <v>0</v>
      </c>
      <c r="R1165" s="234">
        <v>16287</v>
      </c>
      <c r="S1165" s="234">
        <v>8424.5299999999988</v>
      </c>
      <c r="T1165" s="227" t="s">
        <v>1581</v>
      </c>
      <c r="U1165" s="496">
        <v>505</v>
      </c>
      <c r="V1165" s="129" t="s">
        <v>686</v>
      </c>
      <c r="W1165" s="158" t="s">
        <v>263</v>
      </c>
      <c r="X1165" s="92" t="s">
        <v>3376</v>
      </c>
      <c r="Y1165" s="262">
        <v>3609700068926</v>
      </c>
      <c r="Z1165" s="228" t="s">
        <v>1581</v>
      </c>
      <c r="AA1165" s="243">
        <v>19161.939999999999</v>
      </c>
      <c r="AB1165" s="244">
        <v>15000</v>
      </c>
      <c r="AC1165" s="81"/>
      <c r="AD1165" s="243">
        <v>863</v>
      </c>
      <c r="AE1165" s="243">
        <v>424</v>
      </c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244"/>
      <c r="AR1165" s="244"/>
      <c r="AS1165" s="81"/>
      <c r="AT1165" s="81"/>
      <c r="AU1165" s="81"/>
      <c r="AV1165" s="245"/>
      <c r="AW1165" s="81"/>
      <c r="AX1165" s="81">
        <v>2805.62</v>
      </c>
      <c r="AY1165" s="244"/>
      <c r="AZ1165" s="244">
        <v>69.319999999999993</v>
      </c>
      <c r="BA1165" s="176">
        <v>0</v>
      </c>
      <c r="BB1165" s="244">
        <v>27586.469999999998</v>
      </c>
      <c r="BC1165" s="244">
        <v>8424.5299999999988</v>
      </c>
      <c r="BD1165" s="252"/>
      <c r="BE1165" s="170">
        <v>506</v>
      </c>
      <c r="BF1165" s="1" t="s">
        <v>3554</v>
      </c>
      <c r="BG1165" s="158" t="s">
        <v>263</v>
      </c>
      <c r="BH1165" s="92" t="s">
        <v>3376</v>
      </c>
      <c r="BI1165" s="244">
        <v>21200</v>
      </c>
      <c r="BJ1165" s="159">
        <v>15000</v>
      </c>
      <c r="BK1165" s="159">
        <v>6200</v>
      </c>
      <c r="BL1165" s="158"/>
      <c r="BM1165" s="86"/>
      <c r="BN1165" s="247"/>
      <c r="BO1165" s="247"/>
      <c r="BP1165" s="48"/>
      <c r="BQ1165" s="368" t="s">
        <v>3206</v>
      </c>
      <c r="BR1165" s="380" t="s">
        <v>709</v>
      </c>
      <c r="BS1165" s="381" t="s">
        <v>3681</v>
      </c>
      <c r="BT1165" s="382" t="s">
        <v>719</v>
      </c>
      <c r="BU1165" s="383" t="s">
        <v>719</v>
      </c>
      <c r="BV1165" s="384" t="s">
        <v>1581</v>
      </c>
      <c r="BW1165" s="384">
        <v>60140</v>
      </c>
      <c r="BX1165" s="385" t="s">
        <v>3682</v>
      </c>
      <c r="BY1165" s="51"/>
      <c r="BZ1165" s="475">
        <v>862</v>
      </c>
      <c r="CA1165" s="320" t="b">
        <f>EXACT(A1165,CH1165)</f>
        <v>1</v>
      </c>
      <c r="CB1165" s="318" t="b">
        <f>EXACT(D1165,CF1165)</f>
        <v>1</v>
      </c>
      <c r="CC1165" s="318" t="b">
        <f>EXACT(E1165,CG1165)</f>
        <v>1</v>
      </c>
      <c r="CD1165" s="502">
        <f>+S1164-BC1164</f>
        <v>0</v>
      </c>
      <c r="CE1165" s="17" t="s">
        <v>686</v>
      </c>
      <c r="CF1165" s="17" t="s">
        <v>263</v>
      </c>
      <c r="CG1165" s="103" t="s">
        <v>3376</v>
      </c>
      <c r="CH1165" s="275">
        <v>3609700068926</v>
      </c>
      <c r="CI1165" s="51"/>
      <c r="CM1165" s="273"/>
      <c r="CO1165" s="158"/>
    </row>
    <row r="1166" spans="1:93">
      <c r="A1166" s="452" t="s">
        <v>4823</v>
      </c>
      <c r="B1166" s="83" t="s">
        <v>709</v>
      </c>
      <c r="C1166" s="129" t="s">
        <v>672</v>
      </c>
      <c r="D1166" s="158" t="s">
        <v>2527</v>
      </c>
      <c r="E1166" s="92" t="s">
        <v>2528</v>
      </c>
      <c r="F1166" s="452" t="s">
        <v>4823</v>
      </c>
      <c r="G1166" s="59" t="s">
        <v>1580</v>
      </c>
      <c r="H1166" s="449" t="s">
        <v>2567</v>
      </c>
      <c r="I1166" s="234">
        <v>24112.43</v>
      </c>
      <c r="J1166" s="234">
        <v>0</v>
      </c>
      <c r="K1166" s="234">
        <v>56.63</v>
      </c>
      <c r="L1166" s="234">
        <v>0</v>
      </c>
      <c r="M1166" s="85">
        <v>964</v>
      </c>
      <c r="N1166" s="85">
        <v>0</v>
      </c>
      <c r="O1166" s="234">
        <v>0</v>
      </c>
      <c r="P1166" s="234">
        <v>0</v>
      </c>
      <c r="Q1166" s="234">
        <v>0</v>
      </c>
      <c r="R1166" s="234">
        <v>863</v>
      </c>
      <c r="S1166" s="234">
        <v>24270.06</v>
      </c>
      <c r="T1166" s="227" t="s">
        <v>1581</v>
      </c>
      <c r="U1166" s="496">
        <v>300</v>
      </c>
      <c r="V1166" s="129" t="s">
        <v>672</v>
      </c>
      <c r="W1166" s="158" t="s">
        <v>2527</v>
      </c>
      <c r="X1166" s="92" t="s">
        <v>2528</v>
      </c>
      <c r="Y1166" s="262">
        <v>3609700070254</v>
      </c>
      <c r="Z1166" s="228" t="s">
        <v>1581</v>
      </c>
      <c r="AA1166" s="243">
        <v>863</v>
      </c>
      <c r="AB1166" s="244">
        <v>0</v>
      </c>
      <c r="AC1166" s="81"/>
      <c r="AD1166" s="243">
        <v>863</v>
      </c>
      <c r="AE1166" s="243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244"/>
      <c r="AR1166" s="244"/>
      <c r="AS1166" s="81"/>
      <c r="AT1166" s="81"/>
      <c r="AU1166" s="81"/>
      <c r="AV1166" s="245"/>
      <c r="AW1166" s="81"/>
      <c r="AX1166" s="81">
        <v>0</v>
      </c>
      <c r="AY1166" s="244"/>
      <c r="AZ1166" s="244">
        <v>0</v>
      </c>
      <c r="BA1166" s="176">
        <v>0</v>
      </c>
      <c r="BB1166" s="244">
        <v>25133.06</v>
      </c>
      <c r="BC1166" s="244">
        <v>24270.06</v>
      </c>
      <c r="BD1166" s="252"/>
      <c r="BE1166" s="170">
        <v>301</v>
      </c>
      <c r="BF1166" s="1" t="s">
        <v>2592</v>
      </c>
      <c r="BG1166" s="158" t="s">
        <v>2527</v>
      </c>
      <c r="BH1166" s="92" t="s">
        <v>2528</v>
      </c>
      <c r="BI1166" s="244">
        <v>0</v>
      </c>
      <c r="BJ1166" s="159">
        <v>0</v>
      </c>
      <c r="BK1166" s="159">
        <v>0</v>
      </c>
      <c r="BL1166" s="158"/>
      <c r="BM1166" s="86"/>
      <c r="BN1166" s="247"/>
      <c r="BO1166" s="247"/>
      <c r="BP1166" s="48"/>
      <c r="BQ1166" s="368">
        <v>9</v>
      </c>
      <c r="BR1166" s="380" t="s">
        <v>709</v>
      </c>
      <c r="BS1166" s="381" t="s">
        <v>709</v>
      </c>
      <c r="BT1166" s="382" t="s">
        <v>719</v>
      </c>
      <c r="BU1166" s="383" t="s">
        <v>719</v>
      </c>
      <c r="BV1166" s="384" t="s">
        <v>1581</v>
      </c>
      <c r="BW1166" s="384">
        <v>60140</v>
      </c>
      <c r="BX1166" s="385" t="s">
        <v>2648</v>
      </c>
      <c r="BY1166" s="61"/>
      <c r="BZ1166" s="475">
        <v>438</v>
      </c>
      <c r="CA1166" s="320" t="b">
        <f>EXACT(A1166,CH1166)</f>
        <v>1</v>
      </c>
      <c r="CB1166" s="318" t="b">
        <f>EXACT(D1166,CF1166)</f>
        <v>1</v>
      </c>
      <c r="CC1166" s="318" t="b">
        <f>EXACT(E1166,CG1166)</f>
        <v>1</v>
      </c>
      <c r="CD1166" s="502">
        <f>+S1165-BC1165</f>
        <v>0</v>
      </c>
      <c r="CE1166" s="51" t="s">
        <v>672</v>
      </c>
      <c r="CF1166" s="90" t="s">
        <v>2527</v>
      </c>
      <c r="CG1166" s="103" t="s">
        <v>2528</v>
      </c>
      <c r="CH1166" s="275">
        <v>3609700070254</v>
      </c>
      <c r="CI1166" s="51"/>
      <c r="CM1166" s="273"/>
      <c r="CO1166" s="157"/>
    </row>
    <row r="1167" spans="1:93">
      <c r="A1167" s="452" t="s">
        <v>4659</v>
      </c>
      <c r="B1167" s="83" t="s">
        <v>709</v>
      </c>
      <c r="C1167" s="129" t="s">
        <v>686</v>
      </c>
      <c r="D1167" s="158" t="s">
        <v>2131</v>
      </c>
      <c r="E1167" s="92" t="s">
        <v>2132</v>
      </c>
      <c r="F1167" s="452" t="s">
        <v>4659</v>
      </c>
      <c r="G1167" s="59" t="s">
        <v>1580</v>
      </c>
      <c r="H1167" s="449" t="s">
        <v>2133</v>
      </c>
      <c r="I1167" s="234">
        <v>24967.8</v>
      </c>
      <c r="J1167" s="234">
        <v>0</v>
      </c>
      <c r="K1167" s="234">
        <v>20.25</v>
      </c>
      <c r="L1167" s="234">
        <v>0</v>
      </c>
      <c r="M1167" s="85">
        <v>998</v>
      </c>
      <c r="N1167" s="85">
        <v>0</v>
      </c>
      <c r="O1167" s="234">
        <v>0</v>
      </c>
      <c r="P1167" s="234">
        <v>0</v>
      </c>
      <c r="Q1167" s="234">
        <v>0</v>
      </c>
      <c r="R1167" s="234">
        <v>14063</v>
      </c>
      <c r="S1167" s="234">
        <v>8723.0499999999993</v>
      </c>
      <c r="T1167" s="227" t="s">
        <v>1581</v>
      </c>
      <c r="U1167" s="496">
        <v>981</v>
      </c>
      <c r="V1167" s="129" t="s">
        <v>686</v>
      </c>
      <c r="W1167" s="158" t="s">
        <v>2131</v>
      </c>
      <c r="X1167" s="92" t="s">
        <v>2132</v>
      </c>
      <c r="Y1167" s="262">
        <v>3609700070327</v>
      </c>
      <c r="Z1167" s="228" t="s">
        <v>1581</v>
      </c>
      <c r="AA1167" s="243">
        <v>17263</v>
      </c>
      <c r="AB1167" s="244">
        <v>13200</v>
      </c>
      <c r="AC1167" s="81"/>
      <c r="AD1167" s="243">
        <v>863</v>
      </c>
      <c r="AE1167" s="243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245"/>
      <c r="AW1167" s="81"/>
      <c r="AX1167" s="81">
        <v>3200</v>
      </c>
      <c r="AY1167" s="244"/>
      <c r="AZ1167" s="244">
        <v>0</v>
      </c>
      <c r="BA1167" s="176">
        <v>0</v>
      </c>
      <c r="BB1167" s="244">
        <v>25986.05</v>
      </c>
      <c r="BC1167" s="244">
        <v>8723.0499999999993</v>
      </c>
      <c r="BD1167" s="252"/>
      <c r="BE1167" s="170">
        <v>982</v>
      </c>
      <c r="BF1167" s="1" t="s">
        <v>2166</v>
      </c>
      <c r="BG1167" s="158" t="s">
        <v>2131</v>
      </c>
      <c r="BH1167" s="92" t="s">
        <v>2132</v>
      </c>
      <c r="BI1167" s="244">
        <v>21100</v>
      </c>
      <c r="BJ1167" s="159">
        <v>13200</v>
      </c>
      <c r="BK1167" s="159">
        <v>7900</v>
      </c>
      <c r="BL1167" s="158"/>
      <c r="BM1167" s="86"/>
      <c r="BN1167" s="247"/>
      <c r="BO1167" s="247"/>
      <c r="BP1167" s="59"/>
      <c r="BQ1167" s="370" t="s">
        <v>5132</v>
      </c>
      <c r="BR1167" s="387" t="s">
        <v>5133</v>
      </c>
      <c r="BS1167" s="381" t="s">
        <v>5134</v>
      </c>
      <c r="BT1167" s="388" t="s">
        <v>3764</v>
      </c>
      <c r="BU1167" s="388" t="s">
        <v>3765</v>
      </c>
      <c r="BV1167" s="388" t="s">
        <v>384</v>
      </c>
      <c r="BW1167" s="389">
        <v>10220</v>
      </c>
      <c r="BX1167" s="389" t="s">
        <v>1074</v>
      </c>
      <c r="BZ1167" s="475">
        <v>506</v>
      </c>
      <c r="CA1167" s="320" t="b">
        <f>EXACT(A1167,CH1167)</f>
        <v>1</v>
      </c>
      <c r="CB1167" s="318" t="b">
        <f>EXACT(D1167,CF1167)</f>
        <v>1</v>
      </c>
      <c r="CC1167" s="318" t="b">
        <f>EXACT(E1167,CG1167)</f>
        <v>1</v>
      </c>
      <c r="CD1167" s="502">
        <f>+S1166-BC1166</f>
        <v>0</v>
      </c>
      <c r="CE1167" s="17" t="s">
        <v>686</v>
      </c>
      <c r="CF1167" s="17" t="s">
        <v>2131</v>
      </c>
      <c r="CG1167" s="103" t="s">
        <v>2132</v>
      </c>
      <c r="CH1167" s="275">
        <v>3609700070327</v>
      </c>
      <c r="CI1167" s="51"/>
      <c r="CL1167" s="51"/>
      <c r="CM1167" s="273"/>
      <c r="CO1167" s="157"/>
    </row>
    <row r="1168" spans="1:93">
      <c r="A1168" s="452" t="s">
        <v>5068</v>
      </c>
      <c r="B1168" s="83" t="s">
        <v>709</v>
      </c>
      <c r="C1168" s="129" t="s">
        <v>686</v>
      </c>
      <c r="D1168" s="158" t="s">
        <v>438</v>
      </c>
      <c r="E1168" s="92" t="s">
        <v>70</v>
      </c>
      <c r="F1168" s="452" t="s">
        <v>5068</v>
      </c>
      <c r="G1168" s="59" t="s">
        <v>1580</v>
      </c>
      <c r="H1168" s="449" t="s">
        <v>3486</v>
      </c>
      <c r="I1168" s="234">
        <v>17577</v>
      </c>
      <c r="J1168" s="234">
        <v>0</v>
      </c>
      <c r="K1168" s="234">
        <v>137.78</v>
      </c>
      <c r="L1168" s="234">
        <v>0</v>
      </c>
      <c r="M1168" s="85">
        <v>3392</v>
      </c>
      <c r="N1168" s="85">
        <v>0</v>
      </c>
      <c r="O1168" s="234">
        <v>0</v>
      </c>
      <c r="P1168" s="234">
        <v>0</v>
      </c>
      <c r="Q1168" s="234">
        <v>0</v>
      </c>
      <c r="R1168" s="234">
        <v>14735</v>
      </c>
      <c r="S1168" s="234">
        <v>4903.66</v>
      </c>
      <c r="T1168" s="227" t="s">
        <v>1581</v>
      </c>
      <c r="U1168" s="496">
        <v>731</v>
      </c>
      <c r="V1168" s="129" t="s">
        <v>686</v>
      </c>
      <c r="W1168" s="158" t="s">
        <v>438</v>
      </c>
      <c r="X1168" s="92" t="s">
        <v>70</v>
      </c>
      <c r="Y1168" s="262">
        <v>3609700070815</v>
      </c>
      <c r="Z1168" s="228" t="s">
        <v>1581</v>
      </c>
      <c r="AA1168" s="243">
        <v>16203.119999999999</v>
      </c>
      <c r="AB1168" s="244">
        <v>12660</v>
      </c>
      <c r="AC1168" s="81"/>
      <c r="AD1168" s="243">
        <v>751</v>
      </c>
      <c r="AE1168" s="243">
        <v>396</v>
      </c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>
        <v>928</v>
      </c>
      <c r="AP1168" s="81"/>
      <c r="AQ1168" s="81"/>
      <c r="AR1168" s="81"/>
      <c r="AS1168" s="81"/>
      <c r="AT1168" s="81"/>
      <c r="AU1168" s="81"/>
      <c r="AV1168" s="245"/>
      <c r="AW1168" s="81"/>
      <c r="AX1168" s="81">
        <v>1468.12</v>
      </c>
      <c r="AY1168" s="81"/>
      <c r="AZ1168" s="81">
        <v>0</v>
      </c>
      <c r="BA1168" s="85">
        <v>0</v>
      </c>
      <c r="BB1168" s="81">
        <v>21106.78</v>
      </c>
      <c r="BC1168" s="81">
        <v>4903.66</v>
      </c>
      <c r="BD1168" s="252"/>
      <c r="BE1168" s="170">
        <v>732</v>
      </c>
      <c r="BF1168" s="158" t="s">
        <v>107</v>
      </c>
      <c r="BG1168" s="158" t="s">
        <v>438</v>
      </c>
      <c r="BH1168" s="92" t="s">
        <v>70</v>
      </c>
      <c r="BI1168" s="81">
        <v>12660</v>
      </c>
      <c r="BJ1168" s="85">
        <v>12660</v>
      </c>
      <c r="BK1168" s="81">
        <v>0</v>
      </c>
      <c r="BL1168" s="158"/>
      <c r="BM1168" s="86"/>
      <c r="BN1168" s="247"/>
      <c r="BO1168" s="247"/>
      <c r="BP1168" s="59"/>
      <c r="BQ1168" s="370" t="s">
        <v>1251</v>
      </c>
      <c r="BR1168" s="387" t="s">
        <v>1252</v>
      </c>
      <c r="BS1168" s="381" t="s">
        <v>1253</v>
      </c>
      <c r="BT1168" s="391" t="s">
        <v>719</v>
      </c>
      <c r="BU1168" s="388" t="s">
        <v>719</v>
      </c>
      <c r="BV1168" s="391" t="s">
        <v>1581</v>
      </c>
      <c r="BW1168" s="391">
        <v>60140</v>
      </c>
      <c r="BX1168" s="389"/>
      <c r="BY1168" s="61"/>
      <c r="BZ1168" s="495">
        <v>301</v>
      </c>
      <c r="CA1168" s="320" t="b">
        <f>EXACT(A1168,CH1168)</f>
        <v>1</v>
      </c>
      <c r="CB1168" s="318" t="b">
        <f>EXACT(D1168,CF1168)</f>
        <v>1</v>
      </c>
      <c r="CC1168" s="318" t="b">
        <f>EXACT(E1168,CG1168)</f>
        <v>1</v>
      </c>
      <c r="CD1168" s="502">
        <f>+S1167-BC1167</f>
        <v>0</v>
      </c>
      <c r="CE1168" s="17" t="s">
        <v>686</v>
      </c>
      <c r="CF1168" s="17" t="s">
        <v>438</v>
      </c>
      <c r="CG1168" s="103" t="s">
        <v>70</v>
      </c>
      <c r="CH1168" s="311">
        <v>3609700070815</v>
      </c>
      <c r="CM1168" s="273"/>
      <c r="CO1168" s="157"/>
    </row>
    <row r="1169" spans="1:93">
      <c r="A1169" s="452" t="s">
        <v>5031</v>
      </c>
      <c r="B1169" s="83" t="s">
        <v>709</v>
      </c>
      <c r="C1169" s="158" t="s">
        <v>695</v>
      </c>
      <c r="D1169" s="158" t="s">
        <v>2536</v>
      </c>
      <c r="E1169" s="92" t="s">
        <v>3863</v>
      </c>
      <c r="F1169" s="452" t="s">
        <v>5031</v>
      </c>
      <c r="G1169" s="59" t="s">
        <v>1580</v>
      </c>
      <c r="H1169" s="449" t="s">
        <v>3977</v>
      </c>
      <c r="I1169" s="234">
        <v>52228.800000000003</v>
      </c>
      <c r="J1169" s="234">
        <v>0</v>
      </c>
      <c r="K1169" s="234">
        <v>33.979999999999997</v>
      </c>
      <c r="L1169" s="234">
        <v>0</v>
      </c>
      <c r="M1169" s="85">
        <v>0</v>
      </c>
      <c r="N1169" s="85">
        <v>0</v>
      </c>
      <c r="O1169" s="234">
        <v>0</v>
      </c>
      <c r="P1169" s="234">
        <v>2017.94</v>
      </c>
      <c r="Q1169" s="234">
        <v>0</v>
      </c>
      <c r="R1169" s="234">
        <v>11688</v>
      </c>
      <c r="S1169" s="234">
        <v>38556.840000000004</v>
      </c>
      <c r="T1169" s="227" t="s">
        <v>1581</v>
      </c>
      <c r="U1169" s="496">
        <v>665</v>
      </c>
      <c r="V1169" s="129" t="s">
        <v>695</v>
      </c>
      <c r="W1169" s="158" t="s">
        <v>2536</v>
      </c>
      <c r="X1169" s="92" t="s">
        <v>3863</v>
      </c>
      <c r="Y1169" s="262">
        <v>3609700075256</v>
      </c>
      <c r="Z1169" s="228" t="s">
        <v>1581</v>
      </c>
      <c r="AA1169" s="233">
        <v>13705.94</v>
      </c>
      <c r="AB1169" s="141">
        <v>10825</v>
      </c>
      <c r="AC1169" s="234"/>
      <c r="AD1169" s="235">
        <v>863</v>
      </c>
      <c r="AE1169" s="235"/>
      <c r="AF1169" s="141"/>
      <c r="AG1169" s="141"/>
      <c r="AH1169" s="141"/>
      <c r="AI1169" s="141"/>
      <c r="AJ1169" s="141"/>
      <c r="AK1169" s="141"/>
      <c r="AL1169" s="141"/>
      <c r="AM1169" s="85"/>
      <c r="AN1169" s="85"/>
      <c r="AO1169" s="85"/>
      <c r="AP1169" s="85"/>
      <c r="AQ1169" s="159"/>
      <c r="AR1169" s="159"/>
      <c r="AS1169" s="85"/>
      <c r="AT1169" s="85"/>
      <c r="AU1169" s="85"/>
      <c r="AV1169" s="236"/>
      <c r="AW1169" s="85"/>
      <c r="AX1169" s="85">
        <v>0</v>
      </c>
      <c r="AY1169" s="159"/>
      <c r="AZ1169" s="159">
        <v>2017.94</v>
      </c>
      <c r="BA1169" s="176">
        <v>0</v>
      </c>
      <c r="BB1169" s="159">
        <v>52262.780000000006</v>
      </c>
      <c r="BC1169" s="159">
        <v>38556.840000000004</v>
      </c>
      <c r="BD1169" s="252"/>
      <c r="BE1169" s="170">
        <v>666</v>
      </c>
      <c r="BF1169" s="1" t="s">
        <v>7078</v>
      </c>
      <c r="BG1169" s="158" t="s">
        <v>2536</v>
      </c>
      <c r="BH1169" s="92" t="s">
        <v>3863</v>
      </c>
      <c r="BI1169" s="159">
        <v>10825</v>
      </c>
      <c r="BJ1169" s="159">
        <v>10825</v>
      </c>
      <c r="BK1169" s="159">
        <v>0</v>
      </c>
      <c r="BL1169" s="158"/>
      <c r="BM1169" s="1"/>
      <c r="BN1169" s="248"/>
      <c r="BO1169" s="248"/>
      <c r="BP1169" s="48"/>
      <c r="BQ1169" s="368" t="s">
        <v>4226</v>
      </c>
      <c r="BR1169" s="380" t="s">
        <v>51</v>
      </c>
      <c r="BS1169" s="381" t="s">
        <v>4227</v>
      </c>
      <c r="BT1169" s="383" t="s">
        <v>133</v>
      </c>
      <c r="BU1169" s="383" t="s">
        <v>719</v>
      </c>
      <c r="BV1169" s="384" t="s">
        <v>128</v>
      </c>
      <c r="BW1169" s="384">
        <v>60140</v>
      </c>
      <c r="BX1169" s="385" t="s">
        <v>4228</v>
      </c>
      <c r="BZ1169" s="495">
        <v>981</v>
      </c>
      <c r="CA1169" s="320" t="b">
        <f>EXACT(A1169,CH1169)</f>
        <v>1</v>
      </c>
      <c r="CB1169" s="318" t="b">
        <f>EXACT(D1169,CF1169)</f>
        <v>1</v>
      </c>
      <c r="CC1169" s="318" t="b">
        <f>EXACT(E1169,CG1169)</f>
        <v>1</v>
      </c>
      <c r="CD1169" s="502">
        <f>+S1168-BC1168</f>
        <v>0</v>
      </c>
      <c r="CE1169" s="17" t="s">
        <v>695</v>
      </c>
      <c r="CF1169" s="17" t="s">
        <v>2536</v>
      </c>
      <c r="CG1169" s="103" t="s">
        <v>3863</v>
      </c>
      <c r="CH1169" s="275">
        <v>3609700075256</v>
      </c>
    </row>
    <row r="1170" spans="1:93">
      <c r="A1170" s="452" t="s">
        <v>4396</v>
      </c>
      <c r="B1170" s="83" t="s">
        <v>709</v>
      </c>
      <c r="C1170" s="158" t="s">
        <v>695</v>
      </c>
      <c r="D1170" s="158" t="s">
        <v>462</v>
      </c>
      <c r="E1170" s="92" t="s">
        <v>463</v>
      </c>
      <c r="F1170" s="465" t="s">
        <v>4396</v>
      </c>
      <c r="G1170" s="59" t="s">
        <v>1580</v>
      </c>
      <c r="H1170" s="449" t="s">
        <v>1747</v>
      </c>
      <c r="I1170" s="234">
        <v>13284.08</v>
      </c>
      <c r="J1170" s="234">
        <v>0</v>
      </c>
      <c r="K1170" s="234">
        <v>0</v>
      </c>
      <c r="L1170" s="234">
        <v>0</v>
      </c>
      <c r="M1170" s="85">
        <v>1221</v>
      </c>
      <c r="N1170" s="85">
        <v>0</v>
      </c>
      <c r="O1170" s="234">
        <v>0</v>
      </c>
      <c r="P1170" s="234">
        <v>0</v>
      </c>
      <c r="Q1170" s="234">
        <v>0</v>
      </c>
      <c r="R1170" s="234">
        <v>2873</v>
      </c>
      <c r="S1170" s="234">
        <v>11632.08</v>
      </c>
      <c r="T1170" s="227" t="s">
        <v>1581</v>
      </c>
      <c r="U1170" s="496">
        <v>132</v>
      </c>
      <c r="V1170" s="158" t="s">
        <v>695</v>
      </c>
      <c r="W1170" s="158" t="s">
        <v>462</v>
      </c>
      <c r="X1170" s="92" t="s">
        <v>463</v>
      </c>
      <c r="Y1170" s="267">
        <v>3609700076708</v>
      </c>
      <c r="Z1170" s="228" t="s">
        <v>1581</v>
      </c>
      <c r="AA1170" s="233">
        <v>2873</v>
      </c>
      <c r="AB1170" s="141">
        <v>2010</v>
      </c>
      <c r="AC1170" s="234"/>
      <c r="AD1170" s="235">
        <v>863</v>
      </c>
      <c r="AE1170" s="235"/>
      <c r="AF1170" s="141"/>
      <c r="AG1170" s="141"/>
      <c r="AH1170" s="141"/>
      <c r="AI1170" s="141"/>
      <c r="AJ1170" s="141"/>
      <c r="AK1170" s="141"/>
      <c r="AL1170" s="141"/>
      <c r="AM1170" s="85"/>
      <c r="AN1170" s="85"/>
      <c r="AO1170" s="85"/>
      <c r="AP1170" s="85"/>
      <c r="AQ1170" s="159"/>
      <c r="AR1170" s="85"/>
      <c r="AS1170" s="85"/>
      <c r="AT1170" s="85"/>
      <c r="AU1170" s="85"/>
      <c r="AV1170" s="236"/>
      <c r="AW1170" s="85"/>
      <c r="AX1170" s="85">
        <v>0</v>
      </c>
      <c r="AY1170" s="159"/>
      <c r="AZ1170" s="159">
        <v>0</v>
      </c>
      <c r="BA1170" s="176">
        <v>0</v>
      </c>
      <c r="BB1170" s="159">
        <v>14505.08</v>
      </c>
      <c r="BC1170" s="159">
        <v>11632.08</v>
      </c>
      <c r="BD1170" s="85"/>
      <c r="BE1170" s="170">
        <v>132</v>
      </c>
      <c r="BF1170" s="272" t="s">
        <v>7004</v>
      </c>
      <c r="BG1170" s="158" t="s">
        <v>462</v>
      </c>
      <c r="BH1170" s="92" t="s">
        <v>463</v>
      </c>
      <c r="BI1170" s="159">
        <v>2010</v>
      </c>
      <c r="BJ1170" s="159">
        <v>2010</v>
      </c>
      <c r="BK1170" s="159">
        <v>0</v>
      </c>
      <c r="BL1170" s="158"/>
      <c r="BM1170" s="1"/>
      <c r="BN1170" s="248"/>
      <c r="BO1170" s="248"/>
      <c r="BP1170" s="86"/>
      <c r="BQ1170" s="324">
        <v>162</v>
      </c>
      <c r="BR1170" s="380" t="s">
        <v>709</v>
      </c>
      <c r="BS1170" s="381" t="s">
        <v>1411</v>
      </c>
      <c r="BT1170" s="382" t="s">
        <v>8</v>
      </c>
      <c r="BU1170" s="383" t="s">
        <v>719</v>
      </c>
      <c r="BV1170" s="384" t="s">
        <v>1581</v>
      </c>
      <c r="BW1170" s="384">
        <v>60140</v>
      </c>
      <c r="BX1170" s="385" t="s">
        <v>1412</v>
      </c>
      <c r="BY1170" s="61"/>
      <c r="BZ1170" s="495">
        <v>731</v>
      </c>
      <c r="CA1170" s="320" t="b">
        <f>EXACT(A1170,CH1170)</f>
        <v>1</v>
      </c>
      <c r="CB1170" s="318" t="b">
        <f>EXACT(D1170,CF1170)</f>
        <v>1</v>
      </c>
      <c r="CC1170" s="318" t="b">
        <f>EXACT(E1170,CG1170)</f>
        <v>1</v>
      </c>
      <c r="CD1170" s="502">
        <f>+S1170-BC1170</f>
        <v>0</v>
      </c>
      <c r="CE1170" s="51" t="s">
        <v>695</v>
      </c>
      <c r="CF1170" s="17" t="s">
        <v>462</v>
      </c>
      <c r="CG1170" s="103" t="s">
        <v>463</v>
      </c>
      <c r="CH1170" s="275">
        <v>3609700076708</v>
      </c>
      <c r="CJ1170" s="51"/>
      <c r="CM1170" s="273"/>
      <c r="CO1170" s="157"/>
    </row>
    <row r="1171" spans="1:93">
      <c r="A1171" s="452" t="s">
        <v>4737</v>
      </c>
      <c r="B1171" s="83" t="s">
        <v>709</v>
      </c>
      <c r="C1171" s="87" t="s">
        <v>686</v>
      </c>
      <c r="D1171" s="158" t="s">
        <v>1407</v>
      </c>
      <c r="E1171" s="92" t="s">
        <v>597</v>
      </c>
      <c r="F1171" s="452" t="s">
        <v>4737</v>
      </c>
      <c r="G1171" s="59" t="s">
        <v>1580</v>
      </c>
      <c r="H1171" s="449" t="s">
        <v>644</v>
      </c>
      <c r="I1171" s="234">
        <v>22975.4</v>
      </c>
      <c r="J1171" s="234">
        <v>0</v>
      </c>
      <c r="K1171" s="234">
        <v>125.25</v>
      </c>
      <c r="L1171" s="234">
        <v>0</v>
      </c>
      <c r="M1171" s="85">
        <v>2112</v>
      </c>
      <c r="N1171" s="85">
        <v>0</v>
      </c>
      <c r="O1171" s="234">
        <v>0</v>
      </c>
      <c r="P1171" s="234">
        <v>0</v>
      </c>
      <c r="Q1171" s="234">
        <v>0</v>
      </c>
      <c r="R1171" s="234">
        <v>17894</v>
      </c>
      <c r="S1171" s="234">
        <v>7318.6500000000015</v>
      </c>
      <c r="T1171" s="227" t="s">
        <v>1581</v>
      </c>
      <c r="U1171" s="496">
        <v>856</v>
      </c>
      <c r="V1171" s="241" t="s">
        <v>686</v>
      </c>
      <c r="W1171" s="158" t="s">
        <v>1407</v>
      </c>
      <c r="X1171" s="92" t="s">
        <v>597</v>
      </c>
      <c r="Y1171" s="262">
        <v>3609700077704</v>
      </c>
      <c r="Z1171" s="228" t="s">
        <v>1581</v>
      </c>
      <c r="AA1171" s="243">
        <v>17894</v>
      </c>
      <c r="AB1171" s="244">
        <v>17470</v>
      </c>
      <c r="AC1171" s="81"/>
      <c r="AD1171" s="243">
        <v>0</v>
      </c>
      <c r="AE1171" s="243">
        <v>424</v>
      </c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245"/>
      <c r="AW1171" s="81"/>
      <c r="AX1171" s="81">
        <v>0</v>
      </c>
      <c r="AY1171" s="244"/>
      <c r="AZ1171" s="244">
        <v>0</v>
      </c>
      <c r="BA1171" s="176">
        <v>0</v>
      </c>
      <c r="BB1171" s="244">
        <v>25212.65</v>
      </c>
      <c r="BC1171" s="244">
        <v>7318.6500000000015</v>
      </c>
      <c r="BD1171" s="252"/>
      <c r="BE1171" s="170">
        <v>857</v>
      </c>
      <c r="BF1171" s="1" t="s">
        <v>1883</v>
      </c>
      <c r="BG1171" s="158" t="s">
        <v>1407</v>
      </c>
      <c r="BH1171" s="92" t="s">
        <v>597</v>
      </c>
      <c r="BI1171" s="244">
        <v>17470</v>
      </c>
      <c r="BJ1171" s="159">
        <v>17470</v>
      </c>
      <c r="BK1171" s="159">
        <v>0</v>
      </c>
      <c r="BL1171" s="158"/>
      <c r="BM1171" s="86"/>
      <c r="BN1171" s="247"/>
      <c r="BO1171" s="247"/>
      <c r="BP1171" s="59"/>
      <c r="BQ1171" s="370" t="s">
        <v>1910</v>
      </c>
      <c r="BR1171" s="387" t="s">
        <v>709</v>
      </c>
      <c r="BS1171" s="381" t="s">
        <v>1918</v>
      </c>
      <c r="BT1171" s="388" t="s">
        <v>719</v>
      </c>
      <c r="BU1171" s="388" t="s">
        <v>719</v>
      </c>
      <c r="BV1171" s="388" t="s">
        <v>1581</v>
      </c>
      <c r="BW1171" s="389">
        <v>60140</v>
      </c>
      <c r="BX1171" s="389" t="s">
        <v>1919</v>
      </c>
      <c r="BY1171" s="51"/>
      <c r="BZ1171" s="475">
        <v>666</v>
      </c>
      <c r="CA1171" s="320" t="b">
        <f>EXACT(A1171,CH1171)</f>
        <v>1</v>
      </c>
      <c r="CB1171" s="318" t="b">
        <f>EXACT(D1171,CF1171)</f>
        <v>1</v>
      </c>
      <c r="CC1171" s="318" t="b">
        <f>EXACT(E1171,CG1171)</f>
        <v>1</v>
      </c>
      <c r="CD1171" s="502">
        <f>+S1170-BC1170</f>
        <v>0</v>
      </c>
      <c r="CE1171" s="17" t="s">
        <v>686</v>
      </c>
      <c r="CF1171" s="17" t="s">
        <v>1407</v>
      </c>
      <c r="CG1171" s="103" t="s">
        <v>597</v>
      </c>
      <c r="CH1171" s="275">
        <v>3609700077704</v>
      </c>
      <c r="CL1171" s="51"/>
      <c r="CM1171" s="273"/>
      <c r="CO1171" s="158"/>
    </row>
    <row r="1172" spans="1:93">
      <c r="A1172" s="452" t="s">
        <v>4817</v>
      </c>
      <c r="B1172" s="83" t="s">
        <v>709</v>
      </c>
      <c r="C1172" s="129" t="s">
        <v>672</v>
      </c>
      <c r="D1172" s="158" t="s">
        <v>57</v>
      </c>
      <c r="E1172" s="92" t="s">
        <v>2099</v>
      </c>
      <c r="F1172" s="452" t="s">
        <v>4817</v>
      </c>
      <c r="G1172" s="59" t="s">
        <v>1580</v>
      </c>
      <c r="H1172" s="449" t="s">
        <v>2100</v>
      </c>
      <c r="I1172" s="234">
        <v>23454.6</v>
      </c>
      <c r="J1172" s="234">
        <v>0</v>
      </c>
      <c r="K1172" s="234">
        <v>0</v>
      </c>
      <c r="L1172" s="234">
        <v>0</v>
      </c>
      <c r="M1172" s="85">
        <v>756</v>
      </c>
      <c r="N1172" s="85">
        <v>0</v>
      </c>
      <c r="O1172" s="234">
        <v>0</v>
      </c>
      <c r="P1172" s="234">
        <v>0</v>
      </c>
      <c r="Q1172" s="234">
        <v>0</v>
      </c>
      <c r="R1172" s="234">
        <v>13710</v>
      </c>
      <c r="S1172" s="234">
        <v>8212.8599999999988</v>
      </c>
      <c r="T1172" s="227" t="s">
        <v>1581</v>
      </c>
      <c r="U1172" s="496">
        <v>290</v>
      </c>
      <c r="V1172" s="129" t="s">
        <v>672</v>
      </c>
      <c r="W1172" s="158" t="s">
        <v>57</v>
      </c>
      <c r="X1172" s="92" t="s">
        <v>2099</v>
      </c>
      <c r="Y1172" s="262">
        <v>3609700080667</v>
      </c>
      <c r="Z1172" s="228" t="s">
        <v>1581</v>
      </c>
      <c r="AA1172" s="233">
        <v>15997.74</v>
      </c>
      <c r="AB1172" s="141">
        <v>13710</v>
      </c>
      <c r="AC1172" s="234"/>
      <c r="AD1172" s="235"/>
      <c r="AE1172" s="235"/>
      <c r="AF1172" s="141"/>
      <c r="AG1172" s="141"/>
      <c r="AH1172" s="141"/>
      <c r="AI1172" s="141"/>
      <c r="AJ1172" s="141"/>
      <c r="AK1172" s="141"/>
      <c r="AL1172" s="141"/>
      <c r="AM1172" s="85"/>
      <c r="AN1172" s="85"/>
      <c r="AO1172" s="85"/>
      <c r="AP1172" s="85"/>
      <c r="AQ1172" s="159"/>
      <c r="AR1172" s="85"/>
      <c r="AS1172" s="85"/>
      <c r="AT1172" s="85"/>
      <c r="AU1172" s="85"/>
      <c r="AV1172" s="236"/>
      <c r="AW1172" s="85"/>
      <c r="AX1172" s="85">
        <v>2287.7399999999998</v>
      </c>
      <c r="AY1172" s="159"/>
      <c r="AZ1172" s="159">
        <v>0</v>
      </c>
      <c r="BA1172" s="176">
        <v>0</v>
      </c>
      <c r="BB1172" s="159">
        <v>24210.6</v>
      </c>
      <c r="BC1172" s="159">
        <v>8212.8599999999988</v>
      </c>
      <c r="BD1172" s="252"/>
      <c r="BE1172" s="170">
        <v>291</v>
      </c>
      <c r="BF1172" s="158" t="s">
        <v>2152</v>
      </c>
      <c r="BG1172" s="158" t="s">
        <v>57</v>
      </c>
      <c r="BH1172" s="92" t="s">
        <v>2099</v>
      </c>
      <c r="BI1172" s="159">
        <v>13710</v>
      </c>
      <c r="BJ1172" s="159">
        <v>13710</v>
      </c>
      <c r="BK1172" s="159">
        <v>0</v>
      </c>
      <c r="BL1172" s="158"/>
      <c r="BM1172" s="1"/>
      <c r="BN1172" s="248"/>
      <c r="BO1172" s="248"/>
      <c r="BP1172" s="48"/>
      <c r="BQ1172" s="368">
        <v>87</v>
      </c>
      <c r="BR1172" s="380" t="s">
        <v>709</v>
      </c>
      <c r="BS1172" s="381" t="s">
        <v>1337</v>
      </c>
      <c r="BT1172" s="382" t="s">
        <v>719</v>
      </c>
      <c r="BU1172" s="383" t="s">
        <v>719</v>
      </c>
      <c r="BV1172" s="388" t="s">
        <v>1581</v>
      </c>
      <c r="BW1172" s="384">
        <v>60140</v>
      </c>
      <c r="BX1172" s="385" t="s">
        <v>1097</v>
      </c>
      <c r="BY1172" s="62"/>
      <c r="BZ1172" s="475">
        <v>132</v>
      </c>
      <c r="CA1172" s="320" t="b">
        <f>EXACT(A1172,CH1172)</f>
        <v>1</v>
      </c>
      <c r="CB1172" s="318" t="b">
        <f>EXACT(D1172,CF1172)</f>
        <v>1</v>
      </c>
      <c r="CC1172" s="318" t="b">
        <f>EXACT(E1172,CG1172)</f>
        <v>1</v>
      </c>
      <c r="CD1172" s="502">
        <f>+S1171-BC1171</f>
        <v>0</v>
      </c>
      <c r="CE1172" s="51" t="s">
        <v>672</v>
      </c>
      <c r="CF1172" s="157" t="s">
        <v>57</v>
      </c>
      <c r="CG1172" s="99" t="s">
        <v>2099</v>
      </c>
      <c r="CH1172" s="311">
        <v>3609700080667</v>
      </c>
      <c r="CL1172" s="51"/>
      <c r="CM1172" s="273"/>
      <c r="CO1172" s="157"/>
    </row>
    <row r="1173" spans="1:93" s="344" customFormat="1">
      <c r="A1173" s="452" t="s">
        <v>6143</v>
      </c>
      <c r="B1173" s="83" t="s">
        <v>709</v>
      </c>
      <c r="C1173" s="237" t="s">
        <v>686</v>
      </c>
      <c r="D1173" s="86" t="s">
        <v>6142</v>
      </c>
      <c r="E1173" s="92" t="s">
        <v>3877</v>
      </c>
      <c r="F1173" s="452" t="s">
        <v>6143</v>
      </c>
      <c r="G1173" s="59" t="s">
        <v>1580</v>
      </c>
      <c r="H1173" s="283" t="s">
        <v>6306</v>
      </c>
      <c r="I1173" s="244">
        <v>42352</v>
      </c>
      <c r="J1173" s="310">
        <v>0</v>
      </c>
      <c r="K1173" s="81">
        <v>9.5299999999999994</v>
      </c>
      <c r="L1173" s="81">
        <v>0</v>
      </c>
      <c r="M1173" s="85">
        <v>0</v>
      </c>
      <c r="N1173" s="81">
        <v>0</v>
      </c>
      <c r="O1173" s="81">
        <v>0</v>
      </c>
      <c r="P1173" s="85">
        <v>473.97</v>
      </c>
      <c r="Q1173" s="81">
        <v>0</v>
      </c>
      <c r="R1173" s="85">
        <v>13042</v>
      </c>
      <c r="S1173" s="81">
        <v>28845.559999999998</v>
      </c>
      <c r="T1173" s="227" t="s">
        <v>1581</v>
      </c>
      <c r="U1173" s="496">
        <v>629</v>
      </c>
      <c r="V1173" s="237" t="s">
        <v>686</v>
      </c>
      <c r="W1173" s="86" t="s">
        <v>6142</v>
      </c>
      <c r="X1173" s="92" t="s">
        <v>3877</v>
      </c>
      <c r="Y1173" s="261">
        <v>3609700085898</v>
      </c>
      <c r="Z1173" s="228" t="s">
        <v>1581</v>
      </c>
      <c r="AA1173" s="243">
        <v>13515.97</v>
      </c>
      <c r="AB1173" s="81">
        <v>11755</v>
      </c>
      <c r="AC1173" s="81"/>
      <c r="AD1173" s="81">
        <v>863</v>
      </c>
      <c r="AE1173" s="81">
        <v>424</v>
      </c>
      <c r="AF1173" s="81">
        <v>0</v>
      </c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245"/>
      <c r="AW1173" s="81"/>
      <c r="AX1173" s="81">
        <v>0</v>
      </c>
      <c r="AY1173" s="81"/>
      <c r="AZ1173" s="81">
        <v>473.97</v>
      </c>
      <c r="BA1173" s="85">
        <v>0</v>
      </c>
      <c r="BB1173" s="81">
        <v>42361.53</v>
      </c>
      <c r="BC1173" s="81">
        <v>28845.559999999998</v>
      </c>
      <c r="BD1173" s="260"/>
      <c r="BE1173" s="170">
        <v>630</v>
      </c>
      <c r="BF1173" s="81" t="s">
        <v>6413</v>
      </c>
      <c r="BG1173" s="86" t="s">
        <v>6142</v>
      </c>
      <c r="BH1173" s="86" t="s">
        <v>3877</v>
      </c>
      <c r="BI1173" s="81">
        <v>11755</v>
      </c>
      <c r="BJ1173" s="85">
        <v>11755</v>
      </c>
      <c r="BK1173" s="81">
        <v>0</v>
      </c>
      <c r="BL1173" s="86"/>
      <c r="BM1173" s="86"/>
      <c r="BN1173" s="247"/>
      <c r="BO1173" s="247"/>
      <c r="BP1173" s="48"/>
      <c r="BQ1173" s="368">
        <v>7</v>
      </c>
      <c r="BR1173" s="381" t="s">
        <v>709</v>
      </c>
      <c r="BS1173" s="381" t="s">
        <v>6469</v>
      </c>
      <c r="BT1173" s="382" t="s">
        <v>719</v>
      </c>
      <c r="BU1173" s="383" t="s">
        <v>719</v>
      </c>
      <c r="BV1173" s="384" t="s">
        <v>1581</v>
      </c>
      <c r="BW1173" s="384">
        <v>60140</v>
      </c>
      <c r="BX1173" s="385" t="s">
        <v>6470</v>
      </c>
      <c r="BY1173" s="22"/>
      <c r="BZ1173" s="475">
        <v>856</v>
      </c>
      <c r="CA1173" s="320" t="b">
        <f>EXACT(A1173,CH1173)</f>
        <v>1</v>
      </c>
      <c r="CB1173" s="318" t="b">
        <f>EXACT(D1173,CF1173)</f>
        <v>1</v>
      </c>
      <c r="CC1173" s="318" t="b">
        <f>EXACT(E1173,CG1173)</f>
        <v>1</v>
      </c>
      <c r="CD1173" s="502">
        <f>+S1172-BC1172</f>
        <v>0</v>
      </c>
      <c r="CE1173" s="17" t="s">
        <v>686</v>
      </c>
      <c r="CF1173" s="17" t="s">
        <v>6142</v>
      </c>
      <c r="CG1173" s="103" t="s">
        <v>3877</v>
      </c>
      <c r="CH1173" s="275">
        <v>3609700085898</v>
      </c>
      <c r="CI1173" s="447"/>
      <c r="CJ1173" s="17"/>
      <c r="CK1173" s="276"/>
      <c r="CL1173" s="17"/>
      <c r="CM1173" s="273"/>
      <c r="CN1173" s="17"/>
      <c r="CO1173" s="17"/>
    </row>
    <row r="1174" spans="1:93">
      <c r="A1174" s="452" t="s">
        <v>4429</v>
      </c>
      <c r="B1174" s="83" t="s">
        <v>709</v>
      </c>
      <c r="C1174" s="129" t="s">
        <v>686</v>
      </c>
      <c r="D1174" s="158" t="s">
        <v>2143</v>
      </c>
      <c r="E1174" s="158" t="s">
        <v>2144</v>
      </c>
      <c r="F1174" s="452" t="s">
        <v>4429</v>
      </c>
      <c r="G1174" s="59" t="s">
        <v>1580</v>
      </c>
      <c r="H1174" s="449" t="s">
        <v>2145</v>
      </c>
      <c r="I1174" s="234">
        <v>29507.4</v>
      </c>
      <c r="J1174" s="234">
        <v>0</v>
      </c>
      <c r="K1174" s="234">
        <v>107.4</v>
      </c>
      <c r="L1174" s="234">
        <v>0</v>
      </c>
      <c r="M1174" s="85">
        <v>945</v>
      </c>
      <c r="N1174" s="85">
        <v>0</v>
      </c>
      <c r="O1174" s="234">
        <v>0</v>
      </c>
      <c r="P1174" s="234">
        <v>220.07</v>
      </c>
      <c r="Q1174" s="234">
        <v>0</v>
      </c>
      <c r="R1174" s="234">
        <v>16287</v>
      </c>
      <c r="S1174" s="234">
        <v>9852.7300000000032</v>
      </c>
      <c r="T1174" s="227" t="s">
        <v>1581</v>
      </c>
      <c r="U1174" s="496">
        <v>1251</v>
      </c>
      <c r="V1174" s="129" t="s">
        <v>686</v>
      </c>
      <c r="W1174" s="158" t="s">
        <v>2143</v>
      </c>
      <c r="X1174" s="158" t="s">
        <v>2144</v>
      </c>
      <c r="Y1174" s="262">
        <v>3609700087858</v>
      </c>
      <c r="Z1174" s="228" t="s">
        <v>1581</v>
      </c>
      <c r="AA1174" s="233">
        <v>20707.07</v>
      </c>
      <c r="AB1174" s="141">
        <v>15000</v>
      </c>
      <c r="AC1174" s="234"/>
      <c r="AD1174" s="235">
        <v>863</v>
      </c>
      <c r="AE1174" s="235">
        <v>424</v>
      </c>
      <c r="AF1174" s="141"/>
      <c r="AG1174" s="141"/>
      <c r="AH1174" s="141"/>
      <c r="AI1174" s="141"/>
      <c r="AJ1174" s="141"/>
      <c r="AK1174" s="141"/>
      <c r="AL1174" s="141"/>
      <c r="AM1174" s="85"/>
      <c r="AN1174" s="85"/>
      <c r="AO1174" s="85"/>
      <c r="AP1174" s="85"/>
      <c r="AQ1174" s="159"/>
      <c r="AR1174" s="159"/>
      <c r="AS1174" s="85"/>
      <c r="AT1174" s="85"/>
      <c r="AU1174" s="85"/>
      <c r="AV1174" s="236"/>
      <c r="AW1174" s="85"/>
      <c r="AX1174" s="85">
        <v>4200</v>
      </c>
      <c r="AY1174" s="159"/>
      <c r="AZ1174" s="159">
        <v>220.07</v>
      </c>
      <c r="BA1174" s="176">
        <v>0</v>
      </c>
      <c r="BB1174" s="159">
        <v>30559.800000000003</v>
      </c>
      <c r="BC1174" s="159">
        <v>9852.7300000000032</v>
      </c>
      <c r="BD1174" s="252"/>
      <c r="BE1174" s="170">
        <v>1253</v>
      </c>
      <c r="BF1174" s="1" t="s">
        <v>2171</v>
      </c>
      <c r="BG1174" s="158" t="s">
        <v>2143</v>
      </c>
      <c r="BH1174" s="158" t="s">
        <v>2144</v>
      </c>
      <c r="BI1174" s="159">
        <v>21750</v>
      </c>
      <c r="BJ1174" s="159">
        <v>15000</v>
      </c>
      <c r="BK1174" s="159">
        <v>6750</v>
      </c>
      <c r="BL1174" s="158"/>
      <c r="BM1174" s="1"/>
      <c r="BN1174" s="248"/>
      <c r="BO1174" s="248"/>
      <c r="BP1174" s="59"/>
      <c r="BQ1174" s="369" t="s">
        <v>3275</v>
      </c>
      <c r="BR1174" s="380" t="s">
        <v>709</v>
      </c>
      <c r="BS1174" s="381" t="s">
        <v>3276</v>
      </c>
      <c r="BT1174" s="383" t="s">
        <v>3277</v>
      </c>
      <c r="BU1174" s="383" t="s">
        <v>3278</v>
      </c>
      <c r="BV1174" s="383" t="s">
        <v>1455</v>
      </c>
      <c r="BW1174" s="383">
        <v>10150</v>
      </c>
      <c r="BX1174" s="385" t="s">
        <v>2174</v>
      </c>
      <c r="BY1174" s="23"/>
      <c r="BZ1174" s="495">
        <v>291</v>
      </c>
      <c r="CA1174" s="320" t="b">
        <f>EXACT(A1174,CH1174)</f>
        <v>1</v>
      </c>
      <c r="CB1174" s="318" t="b">
        <f>EXACT(D1174,CF1174)</f>
        <v>1</v>
      </c>
      <c r="CC1174" s="318" t="b">
        <f>EXACT(E1174,CG1174)</f>
        <v>1</v>
      </c>
      <c r="CD1174" s="502">
        <f>+S1173-BC1173</f>
        <v>0</v>
      </c>
      <c r="CE1174" s="17" t="s">
        <v>686</v>
      </c>
      <c r="CF1174" s="17" t="s">
        <v>2143</v>
      </c>
      <c r="CG1174" s="103" t="s">
        <v>2144</v>
      </c>
      <c r="CH1174" s="275">
        <v>3609700087858</v>
      </c>
    </row>
    <row r="1175" spans="1:93">
      <c r="A1175" s="451" t="s">
        <v>5250</v>
      </c>
      <c r="B1175" s="83" t="s">
        <v>709</v>
      </c>
      <c r="C1175" s="129" t="s">
        <v>686</v>
      </c>
      <c r="D1175" s="158" t="s">
        <v>3007</v>
      </c>
      <c r="E1175" s="92" t="s">
        <v>5249</v>
      </c>
      <c r="F1175" s="451" t="s">
        <v>5250</v>
      </c>
      <c r="G1175" s="59" t="s">
        <v>1580</v>
      </c>
      <c r="H1175" s="449" t="s">
        <v>5251</v>
      </c>
      <c r="I1175" s="234">
        <v>39226.199999999997</v>
      </c>
      <c r="J1175" s="234">
        <v>0</v>
      </c>
      <c r="K1175" s="234">
        <v>22.65</v>
      </c>
      <c r="L1175" s="234">
        <v>0</v>
      </c>
      <c r="M1175" s="85">
        <v>0</v>
      </c>
      <c r="N1175" s="85">
        <v>0</v>
      </c>
      <c r="O1175" s="234">
        <v>0</v>
      </c>
      <c r="P1175" s="234">
        <v>716.55</v>
      </c>
      <c r="Q1175" s="234">
        <v>0</v>
      </c>
      <c r="R1175" s="234">
        <v>25287</v>
      </c>
      <c r="S1175" s="234">
        <v>10543.239999999998</v>
      </c>
      <c r="T1175" s="227" t="s">
        <v>1581</v>
      </c>
      <c r="U1175" s="496">
        <v>342</v>
      </c>
      <c r="V1175" s="129" t="s">
        <v>686</v>
      </c>
      <c r="W1175" s="158" t="s">
        <v>3007</v>
      </c>
      <c r="X1175" s="92" t="s">
        <v>5249</v>
      </c>
      <c r="Y1175" s="262">
        <v>3609700105970</v>
      </c>
      <c r="Z1175" s="228" t="s">
        <v>1581</v>
      </c>
      <c r="AA1175" s="243">
        <v>28705.61</v>
      </c>
      <c r="AB1175" s="244">
        <v>24000</v>
      </c>
      <c r="AC1175" s="81"/>
      <c r="AD1175" s="243">
        <v>863</v>
      </c>
      <c r="AE1175" s="243">
        <v>424</v>
      </c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245"/>
      <c r="AW1175" s="81"/>
      <c r="AX1175" s="81">
        <v>2702.06</v>
      </c>
      <c r="AY1175" s="244"/>
      <c r="AZ1175" s="244">
        <v>716.55</v>
      </c>
      <c r="BA1175" s="176">
        <v>0</v>
      </c>
      <c r="BB1175" s="244">
        <v>39248.85</v>
      </c>
      <c r="BC1175" s="244">
        <v>10543.239999999998</v>
      </c>
      <c r="BD1175" s="252"/>
      <c r="BE1175" s="170">
        <v>343</v>
      </c>
      <c r="BF1175" s="1" t="s">
        <v>5569</v>
      </c>
      <c r="BG1175" s="158" t="s">
        <v>3007</v>
      </c>
      <c r="BH1175" s="92" t="s">
        <v>5249</v>
      </c>
      <c r="BI1175" s="244">
        <v>24000</v>
      </c>
      <c r="BJ1175" s="159">
        <v>24000</v>
      </c>
      <c r="BK1175" s="159">
        <v>0</v>
      </c>
      <c r="BL1175" s="158"/>
      <c r="BM1175" s="86"/>
      <c r="BN1175" s="247"/>
      <c r="BO1175" s="247"/>
      <c r="BP1175" s="59"/>
      <c r="BQ1175" s="370">
        <v>23</v>
      </c>
      <c r="BR1175" s="387" t="s">
        <v>725</v>
      </c>
      <c r="BS1175" s="381" t="s">
        <v>5710</v>
      </c>
      <c r="BT1175" s="388" t="s">
        <v>11</v>
      </c>
      <c r="BU1175" s="388" t="s">
        <v>719</v>
      </c>
      <c r="BV1175" s="388" t="s">
        <v>1581</v>
      </c>
      <c r="BW1175" s="389">
        <v>60210</v>
      </c>
      <c r="BX1175" s="389" t="s">
        <v>5711</v>
      </c>
      <c r="BY1175" s="84"/>
      <c r="BZ1175" s="475">
        <v>630</v>
      </c>
      <c r="CA1175" s="320" t="b">
        <f>EXACT(A1175,CH1175)</f>
        <v>1</v>
      </c>
      <c r="CB1175" s="318" t="b">
        <f>EXACT(D1175,CF1175)</f>
        <v>1</v>
      </c>
      <c r="CC1175" s="318" t="b">
        <f>EXACT(E1175,CG1175)</f>
        <v>1</v>
      </c>
      <c r="CD1175" s="502">
        <f>+S1174-BC1174</f>
        <v>0</v>
      </c>
      <c r="CE1175" s="17" t="s">
        <v>686</v>
      </c>
      <c r="CF1175" s="17" t="s">
        <v>3007</v>
      </c>
      <c r="CG1175" s="103" t="s">
        <v>5249</v>
      </c>
      <c r="CH1175" s="275">
        <v>3609700105970</v>
      </c>
      <c r="CI1175" s="51"/>
      <c r="CL1175" s="51"/>
      <c r="CM1175" s="273"/>
      <c r="CO1175" s="157"/>
    </row>
    <row r="1176" spans="1:93">
      <c r="A1176" s="452" t="s">
        <v>4810</v>
      </c>
      <c r="B1176" s="83" t="s">
        <v>709</v>
      </c>
      <c r="C1176" s="129" t="s">
        <v>695</v>
      </c>
      <c r="D1176" s="158" t="s">
        <v>2096</v>
      </c>
      <c r="E1176" s="92" t="s">
        <v>2097</v>
      </c>
      <c r="F1176" s="452" t="s">
        <v>4810</v>
      </c>
      <c r="G1176" s="59" t="s">
        <v>1580</v>
      </c>
      <c r="H1176" s="449" t="s">
        <v>2098</v>
      </c>
      <c r="I1176" s="234">
        <v>21184.799999999999</v>
      </c>
      <c r="J1176" s="234">
        <v>0</v>
      </c>
      <c r="K1176" s="234">
        <v>0</v>
      </c>
      <c r="L1176" s="234">
        <v>0</v>
      </c>
      <c r="M1176" s="85">
        <v>646</v>
      </c>
      <c r="N1176" s="85">
        <v>0</v>
      </c>
      <c r="O1176" s="234">
        <v>0</v>
      </c>
      <c r="P1176" s="234">
        <v>0</v>
      </c>
      <c r="Q1176" s="234">
        <v>0</v>
      </c>
      <c r="R1176" s="234">
        <v>11011.16</v>
      </c>
      <c r="S1176" s="234">
        <v>9018.27</v>
      </c>
      <c r="T1176" s="227" t="s">
        <v>1581</v>
      </c>
      <c r="U1176" s="496">
        <v>279</v>
      </c>
      <c r="V1176" s="129" t="s">
        <v>695</v>
      </c>
      <c r="W1176" s="158" t="s">
        <v>2096</v>
      </c>
      <c r="X1176" s="92" t="s">
        <v>2097</v>
      </c>
      <c r="Y1176" s="262">
        <v>3609700106003</v>
      </c>
      <c r="Z1176" s="228" t="s">
        <v>1581</v>
      </c>
      <c r="AA1176" s="233">
        <v>12812.529999999999</v>
      </c>
      <c r="AB1176" s="141">
        <v>7285</v>
      </c>
      <c r="AC1176" s="234"/>
      <c r="AD1176" s="235">
        <v>2589</v>
      </c>
      <c r="AE1176" s="235">
        <v>848</v>
      </c>
      <c r="AF1176" s="141">
        <v>289.16000000000003</v>
      </c>
      <c r="AG1176" s="141"/>
      <c r="AH1176" s="141"/>
      <c r="AI1176" s="141"/>
      <c r="AJ1176" s="141"/>
      <c r="AK1176" s="141"/>
      <c r="AL1176" s="141"/>
      <c r="AM1176" s="85"/>
      <c r="AN1176" s="85"/>
      <c r="AO1176" s="85"/>
      <c r="AP1176" s="85"/>
      <c r="AQ1176" s="159"/>
      <c r="AR1176" s="159"/>
      <c r="AS1176" s="85"/>
      <c r="AT1176" s="85"/>
      <c r="AU1176" s="85"/>
      <c r="AV1176" s="236"/>
      <c r="AW1176" s="85"/>
      <c r="AX1176" s="85">
        <v>1801.37</v>
      </c>
      <c r="AY1176" s="159"/>
      <c r="AZ1176" s="159">
        <v>0</v>
      </c>
      <c r="BA1176" s="176">
        <v>0</v>
      </c>
      <c r="BB1176" s="159">
        <v>21830.799999999999</v>
      </c>
      <c r="BC1176" s="159">
        <v>9018.27</v>
      </c>
      <c r="BD1176" s="252"/>
      <c r="BE1176" s="170">
        <v>280</v>
      </c>
      <c r="BF1176" s="1" t="s">
        <v>7021</v>
      </c>
      <c r="BG1176" s="158" t="s">
        <v>2096</v>
      </c>
      <c r="BH1176" s="92" t="s">
        <v>2097</v>
      </c>
      <c r="BI1176" s="159">
        <v>7285</v>
      </c>
      <c r="BJ1176" s="159">
        <v>7285</v>
      </c>
      <c r="BK1176" s="159">
        <v>0</v>
      </c>
      <c r="BL1176" s="158"/>
      <c r="BM1176" s="1"/>
      <c r="BN1176" s="248"/>
      <c r="BO1176" s="248"/>
      <c r="BP1176" s="48"/>
      <c r="BQ1176" s="368">
        <v>5</v>
      </c>
      <c r="BR1176" s="380" t="s">
        <v>1099</v>
      </c>
      <c r="BS1176" s="381" t="s">
        <v>1098</v>
      </c>
      <c r="BT1176" s="382" t="s">
        <v>11</v>
      </c>
      <c r="BU1176" s="383" t="s">
        <v>719</v>
      </c>
      <c r="BV1176" s="384" t="s">
        <v>1581</v>
      </c>
      <c r="BW1176" s="384">
        <v>60210</v>
      </c>
      <c r="BX1176" s="385" t="s">
        <v>3279</v>
      </c>
      <c r="BZ1176" s="495">
        <v>1251</v>
      </c>
      <c r="CA1176" s="320" t="b">
        <f>EXACT(A1176,CH1176)</f>
        <v>1</v>
      </c>
      <c r="CB1176" s="318" t="b">
        <f>EXACT(D1176,CF1176)</f>
        <v>1</v>
      </c>
      <c r="CC1176" s="318" t="b">
        <f>EXACT(E1176,CG1176)</f>
        <v>1</v>
      </c>
      <c r="CD1176" s="502">
        <f>+S1175-BC1175</f>
        <v>0</v>
      </c>
      <c r="CE1176" s="17" t="s">
        <v>695</v>
      </c>
      <c r="CF1176" s="17" t="s">
        <v>2096</v>
      </c>
      <c r="CG1176" s="103" t="s">
        <v>2097</v>
      </c>
      <c r="CH1176" s="275">
        <v>3609700106003</v>
      </c>
    </row>
    <row r="1177" spans="1:93">
      <c r="A1177" s="511" t="s">
        <v>8512</v>
      </c>
      <c r="B1177" s="83" t="s">
        <v>709</v>
      </c>
      <c r="C1177" s="237" t="s">
        <v>686</v>
      </c>
      <c r="D1177" s="17" t="s">
        <v>8410</v>
      </c>
      <c r="E1177" s="75" t="s">
        <v>7737</v>
      </c>
      <c r="F1177" s="514" t="s">
        <v>8512</v>
      </c>
      <c r="G1177" s="59" t="s">
        <v>1580</v>
      </c>
      <c r="H1177" s="98" t="s">
        <v>8608</v>
      </c>
      <c r="I1177" s="133">
        <v>53851.199999999997</v>
      </c>
      <c r="J1177" s="167">
        <v>0</v>
      </c>
      <c r="K1177" s="18">
        <v>0</v>
      </c>
      <c r="L1177" s="18">
        <v>0</v>
      </c>
      <c r="M1177" s="53">
        <v>0</v>
      </c>
      <c r="N1177" s="18">
        <v>0</v>
      </c>
      <c r="O1177" s="18">
        <v>0</v>
      </c>
      <c r="P1177" s="53">
        <v>1826.34</v>
      </c>
      <c r="Q1177" s="18">
        <v>0</v>
      </c>
      <c r="R1177" s="53">
        <v>32485.4</v>
      </c>
      <c r="S1177" s="18">
        <v>16907.269999999997</v>
      </c>
      <c r="T1177" s="227" t="s">
        <v>1581</v>
      </c>
      <c r="U1177" s="496">
        <v>1295</v>
      </c>
      <c r="V1177" s="516" t="s">
        <v>686</v>
      </c>
      <c r="W1177" s="17" t="s">
        <v>8410</v>
      </c>
      <c r="X1177" s="17" t="s">
        <v>7737</v>
      </c>
      <c r="Y1177" s="261">
        <v>3609700107051</v>
      </c>
      <c r="Z1177" s="228" t="s">
        <v>1581</v>
      </c>
      <c r="AA1177" s="243">
        <v>36943.93</v>
      </c>
      <c r="AB1177" s="81">
        <v>29000</v>
      </c>
      <c r="AC1177" s="81"/>
      <c r="AD1177" s="81">
        <v>863</v>
      </c>
      <c r="AE1177" s="81">
        <v>424</v>
      </c>
      <c r="AF1177" s="81">
        <v>2198.4</v>
      </c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245"/>
      <c r="AW1177" s="81"/>
      <c r="AX1177" s="81">
        <v>2632.19</v>
      </c>
      <c r="AY1177" s="81"/>
      <c r="AZ1177" s="81">
        <v>1826.34</v>
      </c>
      <c r="BA1177" s="85">
        <v>0</v>
      </c>
      <c r="BB1177" s="81">
        <v>53851.199999999997</v>
      </c>
      <c r="BC1177" s="81">
        <v>16907.269999999997</v>
      </c>
      <c r="BD1177" s="260"/>
      <c r="BE1177" s="170">
        <v>1297</v>
      </c>
      <c r="BF1177" s="81" t="s">
        <v>8703</v>
      </c>
      <c r="BG1177" s="51" t="s">
        <v>8410</v>
      </c>
      <c r="BH1177" s="17" t="s">
        <v>7737</v>
      </c>
      <c r="BI1177" s="81">
        <v>43555</v>
      </c>
      <c r="BJ1177" s="85">
        <v>29000</v>
      </c>
      <c r="BK1177" s="81">
        <v>14555</v>
      </c>
      <c r="BM1177" s="86"/>
      <c r="BN1177" s="247"/>
      <c r="BO1177" s="247"/>
      <c r="BP1177" s="48"/>
      <c r="BQ1177" s="435" t="s">
        <v>8822</v>
      </c>
      <c r="BR1177" s="380">
        <v>3</v>
      </c>
      <c r="BS1177" s="381"/>
      <c r="BT1177" s="382" t="s">
        <v>797</v>
      </c>
      <c r="BU1177" s="383" t="s">
        <v>752</v>
      </c>
      <c r="BV1177" s="384" t="s">
        <v>1581</v>
      </c>
      <c r="BW1177" s="384">
        <v>60190</v>
      </c>
      <c r="BX1177" s="385" t="s">
        <v>8823</v>
      </c>
      <c r="BZ1177" s="495">
        <v>343</v>
      </c>
      <c r="CA1177" s="320" t="b">
        <f>EXACT(A1177,CH1177)</f>
        <v>1</v>
      </c>
      <c r="CB1177" s="318" t="b">
        <f>EXACT(D1177,CF1177)</f>
        <v>1</v>
      </c>
      <c r="CC1177" s="318" t="b">
        <f>EXACT(E1177,CG1177)</f>
        <v>1</v>
      </c>
      <c r="CD1177" s="502">
        <f>+S1176-BC1176</f>
        <v>0</v>
      </c>
      <c r="CE1177" s="17" t="s">
        <v>686</v>
      </c>
      <c r="CF1177" s="157" t="s">
        <v>8410</v>
      </c>
      <c r="CG1177" s="99" t="s">
        <v>7737</v>
      </c>
      <c r="CH1177" s="311">
        <v>3609700107051</v>
      </c>
      <c r="CI1177" s="51"/>
      <c r="CL1177" s="51"/>
      <c r="CM1177" s="273"/>
      <c r="CO1177" s="157"/>
    </row>
    <row r="1178" spans="1:93">
      <c r="A1178" s="452" t="s">
        <v>6145</v>
      </c>
      <c r="B1178" s="83" t="s">
        <v>709</v>
      </c>
      <c r="C1178" s="237" t="s">
        <v>686</v>
      </c>
      <c r="D1178" s="86" t="s">
        <v>6056</v>
      </c>
      <c r="E1178" s="92" t="s">
        <v>6144</v>
      </c>
      <c r="F1178" s="452" t="s">
        <v>6145</v>
      </c>
      <c r="G1178" s="59" t="s">
        <v>1580</v>
      </c>
      <c r="H1178" s="283" t="s">
        <v>6307</v>
      </c>
      <c r="I1178" s="244">
        <v>39175.599999999999</v>
      </c>
      <c r="J1178" s="310">
        <v>0</v>
      </c>
      <c r="K1178" s="81">
        <v>0</v>
      </c>
      <c r="L1178" s="81">
        <v>0</v>
      </c>
      <c r="M1178" s="85">
        <v>0</v>
      </c>
      <c r="N1178" s="81">
        <v>0</v>
      </c>
      <c r="O1178" s="81">
        <v>0</v>
      </c>
      <c r="P1178" s="85">
        <v>709.22</v>
      </c>
      <c r="Q1178" s="81">
        <v>0</v>
      </c>
      <c r="R1178" s="85">
        <v>23352</v>
      </c>
      <c r="S1178" s="81">
        <v>15114.379999999997</v>
      </c>
      <c r="T1178" s="227" t="s">
        <v>1581</v>
      </c>
      <c r="U1178" s="496">
        <v>154</v>
      </c>
      <c r="V1178" s="237" t="s">
        <v>686</v>
      </c>
      <c r="W1178" s="86" t="s">
        <v>6056</v>
      </c>
      <c r="X1178" s="92" t="s">
        <v>6144</v>
      </c>
      <c r="Y1178" s="261">
        <v>3609700107841</v>
      </c>
      <c r="Z1178" s="228" t="s">
        <v>1581</v>
      </c>
      <c r="AA1178" s="243">
        <v>24061.22</v>
      </c>
      <c r="AB1178" s="81">
        <v>22065</v>
      </c>
      <c r="AC1178" s="81"/>
      <c r="AD1178" s="81">
        <v>863</v>
      </c>
      <c r="AE1178" s="81">
        <v>424</v>
      </c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245"/>
      <c r="AW1178" s="81"/>
      <c r="AX1178" s="81">
        <v>0</v>
      </c>
      <c r="AY1178" s="81"/>
      <c r="AZ1178" s="81">
        <v>709.22</v>
      </c>
      <c r="BA1178" s="85">
        <v>0</v>
      </c>
      <c r="BB1178" s="81">
        <v>39175.599999999999</v>
      </c>
      <c r="BC1178" s="81">
        <v>15114.379999999997</v>
      </c>
      <c r="BD1178" s="260"/>
      <c r="BE1178" s="170">
        <v>154</v>
      </c>
      <c r="BF1178" s="81" t="s">
        <v>6414</v>
      </c>
      <c r="BG1178" s="86" t="s">
        <v>6056</v>
      </c>
      <c r="BH1178" s="86" t="s">
        <v>6144</v>
      </c>
      <c r="BI1178" s="81">
        <v>22065</v>
      </c>
      <c r="BJ1178" s="85">
        <v>22065</v>
      </c>
      <c r="BK1178" s="81">
        <v>0</v>
      </c>
      <c r="BL1178" s="86"/>
      <c r="BM1178" s="86"/>
      <c r="BN1178" s="247"/>
      <c r="BO1178" s="247"/>
      <c r="BP1178" s="48"/>
      <c r="BQ1178" s="368" t="s">
        <v>6554</v>
      </c>
      <c r="BR1178" s="380" t="s">
        <v>689</v>
      </c>
      <c r="BS1178" s="381" t="s">
        <v>709</v>
      </c>
      <c r="BT1178" s="382" t="s">
        <v>1316</v>
      </c>
      <c r="BU1178" s="383" t="s">
        <v>707</v>
      </c>
      <c r="BV1178" s="384" t="s">
        <v>1581</v>
      </c>
      <c r="BW1178" s="384">
        <v>60220</v>
      </c>
      <c r="BX1178" s="385" t="s">
        <v>6555</v>
      </c>
      <c r="BZ1178" s="475">
        <v>280</v>
      </c>
      <c r="CA1178" s="320" t="b">
        <f>EXACT(A1178,CH1178)</f>
        <v>1</v>
      </c>
      <c r="CB1178" s="318" t="b">
        <f>EXACT(D1178,CF1178)</f>
        <v>1</v>
      </c>
      <c r="CC1178" s="318" t="b">
        <f>EXACT(E1178,CG1178)</f>
        <v>1</v>
      </c>
      <c r="CD1178" s="502">
        <f>+S1178-BC1178</f>
        <v>0</v>
      </c>
      <c r="CE1178" s="17" t="s">
        <v>686</v>
      </c>
      <c r="CF1178" s="17" t="s">
        <v>6056</v>
      </c>
      <c r="CG1178" s="103" t="s">
        <v>6144</v>
      </c>
      <c r="CH1178" s="275">
        <v>3609700107841</v>
      </c>
      <c r="CI1178" s="51"/>
      <c r="CL1178" s="51"/>
      <c r="CM1178" s="273"/>
      <c r="CO1178" s="157"/>
    </row>
    <row r="1179" spans="1:93">
      <c r="A1179" s="452" t="s">
        <v>5043</v>
      </c>
      <c r="B1179" s="83" t="s">
        <v>709</v>
      </c>
      <c r="C1179" s="158" t="s">
        <v>686</v>
      </c>
      <c r="D1179" s="158" t="s">
        <v>2051</v>
      </c>
      <c r="E1179" s="92" t="s">
        <v>2052</v>
      </c>
      <c r="F1179" s="452" t="s">
        <v>5043</v>
      </c>
      <c r="G1179" s="59" t="s">
        <v>1580</v>
      </c>
      <c r="H1179" s="449" t="s">
        <v>961</v>
      </c>
      <c r="I1179" s="234">
        <v>17592</v>
      </c>
      <c r="J1179" s="234">
        <v>0</v>
      </c>
      <c r="K1179" s="234">
        <v>0</v>
      </c>
      <c r="L1179" s="234">
        <v>0</v>
      </c>
      <c r="M1179" s="85">
        <v>1313</v>
      </c>
      <c r="N1179" s="85">
        <v>0</v>
      </c>
      <c r="O1179" s="234">
        <v>0</v>
      </c>
      <c r="P1179" s="234">
        <v>0</v>
      </c>
      <c r="Q1179" s="234">
        <v>0</v>
      </c>
      <c r="R1179" s="234">
        <v>9568</v>
      </c>
      <c r="S1179" s="234">
        <v>9337</v>
      </c>
      <c r="T1179" s="227" t="s">
        <v>1581</v>
      </c>
      <c r="U1179" s="496">
        <v>688</v>
      </c>
      <c r="V1179" s="158" t="s">
        <v>686</v>
      </c>
      <c r="W1179" s="158" t="s">
        <v>2051</v>
      </c>
      <c r="X1179" s="92" t="s">
        <v>2052</v>
      </c>
      <c r="Y1179" s="267">
        <v>3609700110817</v>
      </c>
      <c r="Z1179" s="228" t="s">
        <v>1581</v>
      </c>
      <c r="AA1179" s="141">
        <v>9568</v>
      </c>
      <c r="AB1179" s="141">
        <v>8705</v>
      </c>
      <c r="AC1179" s="1"/>
      <c r="AD1179" s="235">
        <v>863</v>
      </c>
      <c r="AE1179" s="235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245"/>
      <c r="AW1179" s="1"/>
      <c r="AX1179" s="1">
        <v>0</v>
      </c>
      <c r="AY1179" s="1"/>
      <c r="AZ1179" s="1">
        <v>0</v>
      </c>
      <c r="BA1179" s="1">
        <v>0</v>
      </c>
      <c r="BB1179" s="1">
        <v>18905</v>
      </c>
      <c r="BC1179" s="1">
        <v>9337</v>
      </c>
      <c r="BD1179" s="85"/>
      <c r="BE1179" s="170">
        <v>689</v>
      </c>
      <c r="BF1179" s="158" t="s">
        <v>2242</v>
      </c>
      <c r="BG1179" s="158" t="s">
        <v>2051</v>
      </c>
      <c r="BH1179" s="92" t="s">
        <v>2052</v>
      </c>
      <c r="BI1179" s="1">
        <v>8705</v>
      </c>
      <c r="BJ1179" s="1">
        <v>8705</v>
      </c>
      <c r="BK1179" s="159">
        <v>0</v>
      </c>
      <c r="BL1179" s="158"/>
      <c r="BM1179" s="1"/>
      <c r="BN1179" s="1"/>
      <c r="BO1179" s="1"/>
      <c r="BP1179" s="86"/>
      <c r="BQ1179" s="324">
        <v>6</v>
      </c>
      <c r="BR1179" s="380" t="s">
        <v>2176</v>
      </c>
      <c r="BS1179" s="381" t="s">
        <v>709</v>
      </c>
      <c r="BT1179" s="382" t="s">
        <v>11</v>
      </c>
      <c r="BU1179" s="383" t="s">
        <v>719</v>
      </c>
      <c r="BV1179" s="383" t="s">
        <v>1581</v>
      </c>
      <c r="BW1179" s="384">
        <v>60210</v>
      </c>
      <c r="BX1179" s="385" t="s">
        <v>5126</v>
      </c>
      <c r="BZ1179" s="495">
        <v>1295</v>
      </c>
      <c r="CA1179" s="320" t="b">
        <f>EXACT(A1179,CH1179)</f>
        <v>1</v>
      </c>
      <c r="CB1179" s="318" t="b">
        <f>EXACT(D1179,CF1179)</f>
        <v>1</v>
      </c>
      <c r="CC1179" s="318" t="b">
        <f>EXACT(E1179,CG1179)</f>
        <v>1</v>
      </c>
      <c r="CD1179" s="502">
        <f>+S1178-BC1178</f>
        <v>0</v>
      </c>
      <c r="CE1179" s="17" t="s">
        <v>686</v>
      </c>
      <c r="CF1179" s="51" t="s">
        <v>2051</v>
      </c>
      <c r="CG1179" s="51" t="s">
        <v>2052</v>
      </c>
      <c r="CH1179" s="312">
        <v>3609700110817</v>
      </c>
      <c r="CI1179" s="51"/>
      <c r="CM1179" s="273"/>
      <c r="CO1179" s="158"/>
    </row>
    <row r="1180" spans="1:93">
      <c r="A1180" s="452" t="s">
        <v>7459</v>
      </c>
      <c r="B1180" s="83" t="s">
        <v>709</v>
      </c>
      <c r="C1180" s="1" t="s">
        <v>686</v>
      </c>
      <c r="D1180" s="86" t="s">
        <v>6775</v>
      </c>
      <c r="E1180" s="86" t="s">
        <v>6776</v>
      </c>
      <c r="F1180" s="452" t="s">
        <v>7459</v>
      </c>
      <c r="G1180" s="59" t="s">
        <v>1580</v>
      </c>
      <c r="H1180" s="283" t="s">
        <v>6910</v>
      </c>
      <c r="I1180" s="244">
        <v>36481.08</v>
      </c>
      <c r="J1180" s="310">
        <v>0</v>
      </c>
      <c r="K1180" s="81">
        <v>0</v>
      </c>
      <c r="L1180" s="81">
        <v>0</v>
      </c>
      <c r="M1180" s="85">
        <v>0</v>
      </c>
      <c r="N1180" s="81">
        <v>0</v>
      </c>
      <c r="O1180" s="81">
        <v>0</v>
      </c>
      <c r="P1180" s="85">
        <v>476.92</v>
      </c>
      <c r="Q1180" s="81">
        <v>0</v>
      </c>
      <c r="R1180" s="85">
        <v>18647</v>
      </c>
      <c r="S1180" s="81">
        <v>17357.160000000003</v>
      </c>
      <c r="T1180" s="227" t="s">
        <v>1581</v>
      </c>
      <c r="U1180" s="496">
        <v>603</v>
      </c>
      <c r="V1180" s="1" t="s">
        <v>686</v>
      </c>
      <c r="W1180" s="86" t="s">
        <v>6775</v>
      </c>
      <c r="X1180" s="422" t="s">
        <v>6776</v>
      </c>
      <c r="Y1180" s="268">
        <v>3609700113808</v>
      </c>
      <c r="Z1180" s="228" t="s">
        <v>1581</v>
      </c>
      <c r="AA1180" s="243">
        <v>19123.919999999998</v>
      </c>
      <c r="AB1180" s="81">
        <v>17360</v>
      </c>
      <c r="AC1180" s="81"/>
      <c r="AD1180" s="81">
        <v>863</v>
      </c>
      <c r="AE1180" s="81">
        <v>424</v>
      </c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245"/>
      <c r="AW1180" s="81"/>
      <c r="AX1180" s="81">
        <v>0</v>
      </c>
      <c r="AY1180" s="81"/>
      <c r="AZ1180" s="81">
        <v>476.92</v>
      </c>
      <c r="BA1180" s="85">
        <v>0</v>
      </c>
      <c r="BB1180" s="81">
        <v>36481.08</v>
      </c>
      <c r="BC1180" s="81">
        <v>17357.160000000003</v>
      </c>
      <c r="BE1180" s="170">
        <v>604</v>
      </c>
      <c r="BF1180" s="81" t="s">
        <v>7067</v>
      </c>
      <c r="BG1180" s="86" t="s">
        <v>6775</v>
      </c>
      <c r="BH1180" s="86" t="s">
        <v>6776</v>
      </c>
      <c r="BI1180" s="81">
        <v>17360</v>
      </c>
      <c r="BJ1180" s="85">
        <v>17360</v>
      </c>
      <c r="BK1180" s="81">
        <v>0</v>
      </c>
      <c r="BL1180" s="86"/>
      <c r="BM1180" s="86"/>
      <c r="BN1180" s="247"/>
      <c r="BO1180" s="247"/>
      <c r="BP1180" s="86"/>
      <c r="BQ1180" s="324" t="s">
        <v>7265</v>
      </c>
      <c r="BR1180" s="381" t="s">
        <v>709</v>
      </c>
      <c r="BS1180" s="381" t="s">
        <v>5686</v>
      </c>
      <c r="BT1180" s="382" t="s">
        <v>719</v>
      </c>
      <c r="BU1180" s="383" t="s">
        <v>719</v>
      </c>
      <c r="BV1180" s="384" t="s">
        <v>1581</v>
      </c>
      <c r="BW1180" s="384">
        <v>60140</v>
      </c>
      <c r="BX1180" s="385" t="s">
        <v>7266</v>
      </c>
      <c r="BZ1180" s="475">
        <v>154</v>
      </c>
      <c r="CA1180" s="320" t="b">
        <f>EXACT(A1180,CH1180)</f>
        <v>1</v>
      </c>
      <c r="CB1180" s="318" t="b">
        <f>EXACT(D1180,CF1180)</f>
        <v>1</v>
      </c>
      <c r="CC1180" s="318" t="b">
        <f>EXACT(E1180,CG1180)</f>
        <v>1</v>
      </c>
      <c r="CD1180" s="502">
        <f>+S1179-BC1179</f>
        <v>0</v>
      </c>
      <c r="CE1180" s="51" t="s">
        <v>686</v>
      </c>
      <c r="CF1180" s="157" t="s">
        <v>6775</v>
      </c>
      <c r="CG1180" s="99" t="s">
        <v>6776</v>
      </c>
      <c r="CH1180" s="311">
        <v>3609700113808</v>
      </c>
      <c r="CI1180" s="51"/>
      <c r="CJ1180" s="157"/>
      <c r="CL1180" s="51"/>
      <c r="CM1180" s="273"/>
      <c r="CO1180" s="455"/>
    </row>
    <row r="1181" spans="1:93">
      <c r="A1181" s="452" t="s">
        <v>4630</v>
      </c>
      <c r="B1181" s="83" t="s">
        <v>709</v>
      </c>
      <c r="C1181" s="158" t="s">
        <v>672</v>
      </c>
      <c r="D1181" s="158" t="s">
        <v>5929</v>
      </c>
      <c r="E1181" s="92" t="s">
        <v>3416</v>
      </c>
      <c r="F1181" s="452" t="s">
        <v>4630</v>
      </c>
      <c r="G1181" s="59" t="s">
        <v>1580</v>
      </c>
      <c r="H1181" s="449" t="s">
        <v>3504</v>
      </c>
      <c r="I1181" s="234">
        <v>35820.17</v>
      </c>
      <c r="J1181" s="234">
        <v>0</v>
      </c>
      <c r="K1181" s="234">
        <v>33.979999999999997</v>
      </c>
      <c r="L1181" s="234">
        <v>0</v>
      </c>
      <c r="M1181" s="85">
        <v>0</v>
      </c>
      <c r="N1181" s="85">
        <v>0</v>
      </c>
      <c r="O1181" s="234">
        <v>0</v>
      </c>
      <c r="P1181" s="234">
        <v>251.04</v>
      </c>
      <c r="Q1181" s="234">
        <v>0</v>
      </c>
      <c r="R1181" s="234">
        <v>22287</v>
      </c>
      <c r="S1181" s="234">
        <v>11435.970000000001</v>
      </c>
      <c r="T1181" s="227" t="s">
        <v>1581</v>
      </c>
      <c r="U1181" s="496">
        <v>1</v>
      </c>
      <c r="V1181" s="158" t="s">
        <v>672</v>
      </c>
      <c r="W1181" s="158" t="s">
        <v>5929</v>
      </c>
      <c r="X1181" s="92" t="s">
        <v>3416</v>
      </c>
      <c r="Y1181" s="267">
        <v>3609700116858</v>
      </c>
      <c r="Z1181" s="228" t="s">
        <v>1581</v>
      </c>
      <c r="AA1181" s="243">
        <v>24418.18</v>
      </c>
      <c r="AB1181" s="244">
        <v>21000</v>
      </c>
      <c r="AC1181" s="81"/>
      <c r="AD1181" s="243">
        <v>863</v>
      </c>
      <c r="AE1181" s="243">
        <v>424</v>
      </c>
      <c r="AF1181" s="81">
        <v>0</v>
      </c>
      <c r="AG1181" s="81" t="s">
        <v>8974</v>
      </c>
      <c r="AH1181" s="81"/>
      <c r="AI1181" s="81"/>
      <c r="AJ1181" s="81"/>
      <c r="AK1181" s="81"/>
      <c r="AL1181" s="81">
        <v>0</v>
      </c>
      <c r="AM1181" s="81"/>
      <c r="AN1181" s="81"/>
      <c r="AO1181" s="81">
        <v>0</v>
      </c>
      <c r="AP1181" s="81">
        <v>0</v>
      </c>
      <c r="AQ1181" s="81"/>
      <c r="AR1181" s="81"/>
      <c r="AS1181" s="81"/>
      <c r="AT1181" s="81"/>
      <c r="AU1181" s="81"/>
      <c r="AV1181" s="245"/>
      <c r="AW1181" s="81"/>
      <c r="AX1181" s="81">
        <v>1880.14</v>
      </c>
      <c r="AY1181" s="81"/>
      <c r="AZ1181" s="244">
        <v>251.04</v>
      </c>
      <c r="BA1181" s="176">
        <v>0</v>
      </c>
      <c r="BB1181" s="244">
        <v>35854.15</v>
      </c>
      <c r="BC1181" s="244">
        <v>11435.970000000001</v>
      </c>
      <c r="BD1181" s="85"/>
      <c r="BE1181" s="540">
        <v>1</v>
      </c>
      <c r="BF1181" s="1" t="s">
        <v>6225</v>
      </c>
      <c r="BG1181" s="158" t="s">
        <v>5929</v>
      </c>
      <c r="BH1181" s="92" t="s">
        <v>3416</v>
      </c>
      <c r="BI1181" s="244">
        <v>29041.09</v>
      </c>
      <c r="BJ1181" s="159">
        <v>21000</v>
      </c>
      <c r="BK1181" s="159">
        <v>8041.09</v>
      </c>
      <c r="BL1181" s="158"/>
      <c r="BM1181" s="86" t="s">
        <v>792</v>
      </c>
      <c r="BN1181" s="247"/>
      <c r="BO1181" s="247"/>
      <c r="BP1181" s="1"/>
      <c r="BQ1181" s="284">
        <v>96</v>
      </c>
      <c r="BR1181" s="380" t="s">
        <v>676</v>
      </c>
      <c r="BS1181" s="381" t="s">
        <v>709</v>
      </c>
      <c r="BT1181" s="382" t="s">
        <v>692</v>
      </c>
      <c r="BU1181" s="383" t="s">
        <v>679</v>
      </c>
      <c r="BV1181" s="383" t="s">
        <v>1581</v>
      </c>
      <c r="BW1181" s="383">
        <v>60160</v>
      </c>
      <c r="BX1181" s="389" t="s">
        <v>3709</v>
      </c>
      <c r="BZ1181" s="495">
        <v>689</v>
      </c>
      <c r="CA1181" s="320" t="b">
        <f>EXACT(A1181,CH1181)</f>
        <v>1</v>
      </c>
      <c r="CB1181" s="318" t="b">
        <f>EXACT(D1181,CF1181)</f>
        <v>1</v>
      </c>
      <c r="CC1181" s="318" t="b">
        <f>EXACT(E1181,CG1181)</f>
        <v>1</v>
      </c>
      <c r="CD1181" s="502">
        <f>+S1181-BC1181</f>
        <v>0</v>
      </c>
      <c r="CE1181" s="51" t="s">
        <v>672</v>
      </c>
      <c r="CF1181" s="90" t="s">
        <v>5929</v>
      </c>
      <c r="CG1181" s="103" t="s">
        <v>3416</v>
      </c>
      <c r="CH1181" s="275">
        <v>3609700116858</v>
      </c>
      <c r="CM1181" s="273"/>
    </row>
    <row r="1182" spans="1:93">
      <c r="A1182" s="452" t="s">
        <v>4783</v>
      </c>
      <c r="B1182" s="83" t="s">
        <v>709</v>
      </c>
      <c r="C1182" s="86" t="s">
        <v>672</v>
      </c>
      <c r="D1182" s="86" t="s">
        <v>3361</v>
      </c>
      <c r="E1182" s="92" t="s">
        <v>3362</v>
      </c>
      <c r="F1182" s="452" t="s">
        <v>4783</v>
      </c>
      <c r="G1182" s="59" t="s">
        <v>1580</v>
      </c>
      <c r="H1182" s="449" t="s">
        <v>3454</v>
      </c>
      <c r="I1182" s="244">
        <v>27489.119999999999</v>
      </c>
      <c r="J1182" s="310">
        <v>0</v>
      </c>
      <c r="K1182" s="81">
        <v>59.63</v>
      </c>
      <c r="L1182" s="81">
        <v>0</v>
      </c>
      <c r="M1182" s="85">
        <v>0</v>
      </c>
      <c r="N1182" s="81">
        <v>0</v>
      </c>
      <c r="O1182" s="81">
        <v>0</v>
      </c>
      <c r="P1182" s="85">
        <v>0</v>
      </c>
      <c r="Q1182" s="81">
        <v>0</v>
      </c>
      <c r="R1182" s="85">
        <v>18029.400000000001</v>
      </c>
      <c r="S1182" s="81">
        <v>9519.3499999999985</v>
      </c>
      <c r="T1182" s="227" t="s">
        <v>1581</v>
      </c>
      <c r="U1182" s="496">
        <v>246</v>
      </c>
      <c r="V1182" s="86" t="s">
        <v>672</v>
      </c>
      <c r="W1182" s="86" t="s">
        <v>3361</v>
      </c>
      <c r="X1182" s="92" t="s">
        <v>3362</v>
      </c>
      <c r="Y1182" s="267">
        <v>3609700118532</v>
      </c>
      <c r="Z1182" s="228" t="s">
        <v>1581</v>
      </c>
      <c r="AA1182" s="243">
        <v>18029.400000000001</v>
      </c>
      <c r="AB1182" s="244">
        <v>16000</v>
      </c>
      <c r="AC1182" s="81"/>
      <c r="AD1182" s="243">
        <v>863</v>
      </c>
      <c r="AE1182" s="243">
        <v>424</v>
      </c>
      <c r="AF1182" s="81">
        <v>742.4</v>
      </c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244"/>
      <c r="AR1182" s="244"/>
      <c r="AS1182" s="81"/>
      <c r="AT1182" s="81"/>
      <c r="AU1182" s="81"/>
      <c r="AV1182" s="245"/>
      <c r="AW1182" s="81"/>
      <c r="AX1182" s="81">
        <v>0</v>
      </c>
      <c r="AY1182" s="244"/>
      <c r="AZ1182" s="244">
        <v>0</v>
      </c>
      <c r="BA1182" s="176">
        <v>0</v>
      </c>
      <c r="BB1182" s="244">
        <v>27548.75</v>
      </c>
      <c r="BC1182" s="244">
        <v>9519.3499999999985</v>
      </c>
      <c r="BD1182" s="85"/>
      <c r="BE1182" s="170">
        <v>247</v>
      </c>
      <c r="BF1182" s="1" t="s">
        <v>3538</v>
      </c>
      <c r="BG1182" s="158" t="s">
        <v>3361</v>
      </c>
      <c r="BH1182" s="92" t="s">
        <v>3362</v>
      </c>
      <c r="BI1182" s="244">
        <v>19043.8</v>
      </c>
      <c r="BJ1182" s="159">
        <v>16000</v>
      </c>
      <c r="BK1182" s="159">
        <v>3043.7999999999993</v>
      </c>
      <c r="BL1182" s="158"/>
      <c r="BM1182" s="86"/>
      <c r="BN1182" s="247"/>
      <c r="BO1182" s="247"/>
      <c r="BP1182" s="86"/>
      <c r="BQ1182" s="324" t="s">
        <v>3675</v>
      </c>
      <c r="BR1182" s="380" t="s">
        <v>709</v>
      </c>
      <c r="BS1182" s="381" t="s">
        <v>1505</v>
      </c>
      <c r="BT1182" s="382" t="s">
        <v>719</v>
      </c>
      <c r="BU1182" s="383" t="s">
        <v>719</v>
      </c>
      <c r="BV1182" s="384" t="s">
        <v>1581</v>
      </c>
      <c r="BW1182" s="384">
        <v>60140</v>
      </c>
      <c r="BX1182" s="385" t="s">
        <v>3676</v>
      </c>
      <c r="BZ1182" s="475">
        <v>604</v>
      </c>
      <c r="CA1182" s="320" t="b">
        <f>EXACT(A1182,CH1182)</f>
        <v>1</v>
      </c>
      <c r="CB1182" s="318" t="b">
        <f>EXACT(D1182,CF1182)</f>
        <v>1</v>
      </c>
      <c r="CC1182" s="318" t="b">
        <f>EXACT(E1182,CG1182)</f>
        <v>1</v>
      </c>
      <c r="CD1182" s="502">
        <f>+S1181-BC1181</f>
        <v>0</v>
      </c>
      <c r="CE1182" s="17" t="s">
        <v>672</v>
      </c>
      <c r="CF1182" s="90" t="s">
        <v>3361</v>
      </c>
      <c r="CG1182" s="103" t="s">
        <v>3362</v>
      </c>
      <c r="CH1182" s="275">
        <v>3609700118532</v>
      </c>
      <c r="CL1182" s="51"/>
      <c r="CM1182" s="273"/>
      <c r="CO1182" s="157"/>
    </row>
    <row r="1183" spans="1:93">
      <c r="A1183" s="452" t="s">
        <v>4436</v>
      </c>
      <c r="B1183" s="83" t="s">
        <v>709</v>
      </c>
      <c r="C1183" s="158" t="s">
        <v>686</v>
      </c>
      <c r="D1183" s="158" t="s">
        <v>613</v>
      </c>
      <c r="E1183" s="92" t="s">
        <v>615</v>
      </c>
      <c r="F1183" s="452" t="s">
        <v>4436</v>
      </c>
      <c r="G1183" s="59" t="s">
        <v>1580</v>
      </c>
      <c r="H1183" s="449" t="s">
        <v>657</v>
      </c>
      <c r="I1183" s="234">
        <v>19211.060000000001</v>
      </c>
      <c r="J1183" s="234">
        <v>0</v>
      </c>
      <c r="K1183" s="234">
        <v>0</v>
      </c>
      <c r="L1183" s="234">
        <v>0</v>
      </c>
      <c r="M1183" s="85">
        <v>1766</v>
      </c>
      <c r="N1183" s="85">
        <v>0</v>
      </c>
      <c r="O1183" s="234">
        <v>0</v>
      </c>
      <c r="P1183" s="234">
        <v>0</v>
      </c>
      <c r="Q1183" s="234">
        <v>0</v>
      </c>
      <c r="R1183" s="234">
        <v>3767</v>
      </c>
      <c r="S1183" s="234">
        <v>15310.060000000001</v>
      </c>
      <c r="T1183" s="227" t="s">
        <v>1581</v>
      </c>
      <c r="U1183" s="496">
        <v>1237</v>
      </c>
      <c r="V1183" s="158" t="s">
        <v>686</v>
      </c>
      <c r="W1183" s="158" t="s">
        <v>613</v>
      </c>
      <c r="X1183" s="92" t="s">
        <v>615</v>
      </c>
      <c r="Y1183" s="267">
        <v>3609700118559</v>
      </c>
      <c r="Z1183" s="228" t="s">
        <v>1581</v>
      </c>
      <c r="AA1183" s="233">
        <v>5667</v>
      </c>
      <c r="AB1183" s="141">
        <v>2480</v>
      </c>
      <c r="AC1183" s="234"/>
      <c r="AD1183" s="235">
        <v>863</v>
      </c>
      <c r="AE1183" s="235">
        <v>424</v>
      </c>
      <c r="AF1183" s="141"/>
      <c r="AG1183" s="141"/>
      <c r="AH1183" s="141"/>
      <c r="AI1183" s="141"/>
      <c r="AJ1183" s="141"/>
      <c r="AK1183" s="141"/>
      <c r="AL1183" s="141"/>
      <c r="AM1183" s="85"/>
      <c r="AN1183" s="85"/>
      <c r="AO1183" s="85"/>
      <c r="AP1183" s="85"/>
      <c r="AQ1183" s="159"/>
      <c r="AR1183" s="85"/>
      <c r="AS1183" s="85"/>
      <c r="AT1183" s="85"/>
      <c r="AU1183" s="85"/>
      <c r="AV1183" s="236"/>
      <c r="AW1183" s="85"/>
      <c r="AX1183" s="85">
        <v>1900</v>
      </c>
      <c r="AY1183" s="159"/>
      <c r="AZ1183" s="159">
        <v>0</v>
      </c>
      <c r="BA1183" s="176">
        <v>0</v>
      </c>
      <c r="BB1183" s="159">
        <v>20977.06</v>
      </c>
      <c r="BC1183" s="159">
        <v>15310.060000000001</v>
      </c>
      <c r="BD1183" s="85"/>
      <c r="BE1183" s="170">
        <v>1239</v>
      </c>
      <c r="BF1183" s="1" t="s">
        <v>1896</v>
      </c>
      <c r="BG1183" s="158" t="s">
        <v>613</v>
      </c>
      <c r="BH1183" s="92" t="s">
        <v>615</v>
      </c>
      <c r="BI1183" s="159">
        <v>2480</v>
      </c>
      <c r="BJ1183" s="159">
        <v>2480</v>
      </c>
      <c r="BK1183" s="159">
        <v>0</v>
      </c>
      <c r="BL1183" s="158"/>
      <c r="BM1183" s="1"/>
      <c r="BN1183" s="248"/>
      <c r="BO1183" s="248"/>
      <c r="BP1183" s="86"/>
      <c r="BQ1183" s="324" t="s">
        <v>1920</v>
      </c>
      <c r="BR1183" s="380" t="s">
        <v>709</v>
      </c>
      <c r="BS1183" s="381" t="s">
        <v>1921</v>
      </c>
      <c r="BT1183" s="382" t="s">
        <v>719</v>
      </c>
      <c r="BU1183" s="383" t="s">
        <v>719</v>
      </c>
      <c r="BV1183" s="384" t="s">
        <v>1581</v>
      </c>
      <c r="BW1183" s="384">
        <v>60140</v>
      </c>
      <c r="BX1183" s="385" t="s">
        <v>1922</v>
      </c>
      <c r="BY1183" s="157"/>
      <c r="BZ1183" s="495">
        <v>1</v>
      </c>
      <c r="CA1183" s="320" t="b">
        <f>EXACT(A1183,CH1183)</f>
        <v>1</v>
      </c>
      <c r="CB1183" s="318" t="b">
        <f>EXACT(D1183,CF1183)</f>
        <v>1</v>
      </c>
      <c r="CC1183" s="318" t="b">
        <f>EXACT(E1183,CG1183)</f>
        <v>1</v>
      </c>
      <c r="CD1183" s="502">
        <f>+S1182-BC1182</f>
        <v>0</v>
      </c>
      <c r="CE1183" s="17" t="s">
        <v>686</v>
      </c>
      <c r="CF1183" s="90" t="s">
        <v>613</v>
      </c>
      <c r="CG1183" s="103" t="s">
        <v>615</v>
      </c>
      <c r="CH1183" s="275">
        <v>3609700118559</v>
      </c>
      <c r="CL1183" s="51"/>
      <c r="CM1183" s="273"/>
      <c r="CO1183" s="450"/>
    </row>
    <row r="1184" spans="1:93">
      <c r="A1184" s="511" t="s">
        <v>8538</v>
      </c>
      <c r="B1184" s="83" t="s">
        <v>709</v>
      </c>
      <c r="C1184" s="86" t="s">
        <v>6221</v>
      </c>
      <c r="D1184" s="17" t="s">
        <v>8436</v>
      </c>
      <c r="E1184" s="75" t="s">
        <v>8437</v>
      </c>
      <c r="F1184" s="514" t="s">
        <v>8538</v>
      </c>
      <c r="G1184" s="59" t="s">
        <v>1580</v>
      </c>
      <c r="H1184" s="98" t="s">
        <v>8634</v>
      </c>
      <c r="I1184" s="133">
        <v>31581.07</v>
      </c>
      <c r="J1184" s="167">
        <v>0</v>
      </c>
      <c r="K1184" s="18">
        <v>0</v>
      </c>
      <c r="L1184" s="18">
        <v>0</v>
      </c>
      <c r="M1184" s="53">
        <v>0</v>
      </c>
      <c r="N1184" s="18">
        <v>0</v>
      </c>
      <c r="O1184" s="18">
        <v>0</v>
      </c>
      <c r="P1184" s="53">
        <v>250.05</v>
      </c>
      <c r="Q1184" s="18">
        <v>0</v>
      </c>
      <c r="R1184" s="53">
        <v>10776</v>
      </c>
      <c r="S1184" s="18">
        <v>20555.02</v>
      </c>
      <c r="T1184" s="227" t="s">
        <v>1581</v>
      </c>
      <c r="U1184" s="496">
        <v>1321</v>
      </c>
      <c r="V1184" s="467" t="s">
        <v>6221</v>
      </c>
      <c r="W1184" s="17" t="s">
        <v>8436</v>
      </c>
      <c r="X1184" s="17" t="s">
        <v>8437</v>
      </c>
      <c r="Y1184" s="268">
        <v>3609700118664</v>
      </c>
      <c r="Z1184" s="228" t="s">
        <v>1581</v>
      </c>
      <c r="AA1184" s="243">
        <v>11026.05</v>
      </c>
      <c r="AB1184" s="81">
        <v>9050</v>
      </c>
      <c r="AC1184" s="81"/>
      <c r="AD1184" s="81">
        <v>1726</v>
      </c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245"/>
      <c r="AW1184" s="81"/>
      <c r="AX1184" s="81">
        <v>0</v>
      </c>
      <c r="AY1184" s="81"/>
      <c r="AZ1184" s="81">
        <v>250.05</v>
      </c>
      <c r="BA1184" s="85">
        <v>0</v>
      </c>
      <c r="BB1184" s="81">
        <v>31581.07</v>
      </c>
      <c r="BC1184" s="81">
        <v>20555.02</v>
      </c>
      <c r="BE1184" s="170">
        <v>1323</v>
      </c>
      <c r="BF1184" s="81" t="s">
        <v>8729</v>
      </c>
      <c r="BG1184" s="51" t="s">
        <v>8436</v>
      </c>
      <c r="BH1184" s="17" t="s">
        <v>8437</v>
      </c>
      <c r="BI1184" s="81">
        <v>9050</v>
      </c>
      <c r="BJ1184" s="85">
        <v>9050</v>
      </c>
      <c r="BK1184" s="81">
        <v>0</v>
      </c>
      <c r="BM1184" s="86"/>
      <c r="BN1184" s="247"/>
      <c r="BO1184" s="247"/>
      <c r="BP1184" s="86"/>
      <c r="BQ1184" s="440" t="s">
        <v>8869</v>
      </c>
      <c r="BR1184" s="380"/>
      <c r="BS1184" s="381" t="s">
        <v>7985</v>
      </c>
      <c r="BT1184" s="382" t="s">
        <v>719</v>
      </c>
      <c r="BU1184" s="383" t="s">
        <v>719</v>
      </c>
      <c r="BV1184" s="384" t="s">
        <v>1581</v>
      </c>
      <c r="BW1184" s="384">
        <v>60140</v>
      </c>
      <c r="BX1184" s="385" t="s">
        <v>8870</v>
      </c>
      <c r="BZ1184" s="495">
        <v>247</v>
      </c>
      <c r="CA1184" s="320" t="b">
        <f>EXACT(A1184,CH1184)</f>
        <v>1</v>
      </c>
      <c r="CB1184" s="318" t="b">
        <f>EXACT(D1184,CF1184)</f>
        <v>1</v>
      </c>
      <c r="CC1184" s="318" t="b">
        <f>EXACT(E1184,CG1184)</f>
        <v>1</v>
      </c>
      <c r="CD1184" s="502">
        <f>+S1183-BC1183</f>
        <v>0</v>
      </c>
      <c r="CE1184" s="17" t="s">
        <v>6221</v>
      </c>
      <c r="CF1184" s="157" t="s">
        <v>8436</v>
      </c>
      <c r="CG1184" s="99" t="s">
        <v>8437</v>
      </c>
      <c r="CH1184" s="311">
        <v>3609700118664</v>
      </c>
      <c r="CI1184" s="51"/>
      <c r="CM1184" s="273"/>
      <c r="CO1184" s="157"/>
    </row>
    <row r="1185" spans="1:93">
      <c r="A1185" s="452" t="s">
        <v>4569</v>
      </c>
      <c r="B1185" s="83" t="s">
        <v>709</v>
      </c>
      <c r="C1185" s="158" t="s">
        <v>672</v>
      </c>
      <c r="D1185" s="158" t="s">
        <v>213</v>
      </c>
      <c r="E1185" s="92" t="s">
        <v>3901</v>
      </c>
      <c r="F1185" s="452" t="s">
        <v>4569</v>
      </c>
      <c r="G1185" s="59" t="s">
        <v>1580</v>
      </c>
      <c r="H1185" s="449" t="s">
        <v>4009</v>
      </c>
      <c r="I1185" s="234">
        <v>47879.8</v>
      </c>
      <c r="J1185" s="234">
        <v>0</v>
      </c>
      <c r="K1185" s="234">
        <v>67.13</v>
      </c>
      <c r="L1185" s="234">
        <v>0</v>
      </c>
      <c r="M1185" s="85">
        <v>0</v>
      </c>
      <c r="N1185" s="85">
        <v>0</v>
      </c>
      <c r="O1185" s="234">
        <v>0</v>
      </c>
      <c r="P1185" s="234">
        <v>832.96</v>
      </c>
      <c r="Q1185" s="234">
        <v>0</v>
      </c>
      <c r="R1185" s="234">
        <v>15417</v>
      </c>
      <c r="S1185" s="234">
        <v>31696.97</v>
      </c>
      <c r="T1185" s="227" t="s">
        <v>1581</v>
      </c>
      <c r="U1185" s="496">
        <v>1088</v>
      </c>
      <c r="V1185" s="158" t="s">
        <v>672</v>
      </c>
      <c r="W1185" s="158" t="s">
        <v>213</v>
      </c>
      <c r="X1185" s="92" t="s">
        <v>3901</v>
      </c>
      <c r="Y1185" s="267">
        <v>3609700121215</v>
      </c>
      <c r="Z1185" s="228" t="s">
        <v>1581</v>
      </c>
      <c r="AA1185" s="243">
        <v>16249.96</v>
      </c>
      <c r="AB1185" s="81">
        <v>14130</v>
      </c>
      <c r="AC1185" s="81"/>
      <c r="AD1185" s="81">
        <v>863</v>
      </c>
      <c r="AE1185" s="81">
        <v>424</v>
      </c>
      <c r="AF1185" s="81">
        <v>0</v>
      </c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245"/>
      <c r="AW1185" s="81"/>
      <c r="AX1185" s="81">
        <v>0</v>
      </c>
      <c r="AY1185" s="81"/>
      <c r="AZ1185" s="81">
        <v>832.96</v>
      </c>
      <c r="BA1185" s="85">
        <v>0</v>
      </c>
      <c r="BB1185" s="81">
        <v>47946.93</v>
      </c>
      <c r="BC1185" s="81">
        <v>31696.97</v>
      </c>
      <c r="BD1185" s="85"/>
      <c r="BE1185" s="170">
        <v>1089</v>
      </c>
      <c r="BF1185" s="81" t="s">
        <v>4103</v>
      </c>
      <c r="BG1185" s="158" t="s">
        <v>213</v>
      </c>
      <c r="BH1185" s="92" t="s">
        <v>3901</v>
      </c>
      <c r="BI1185" s="81">
        <v>14130</v>
      </c>
      <c r="BJ1185" s="85">
        <v>14130</v>
      </c>
      <c r="BK1185" s="81">
        <v>0</v>
      </c>
      <c r="BL1185" s="86"/>
      <c r="BM1185" s="86"/>
      <c r="BN1185" s="247"/>
      <c r="BO1185" s="247"/>
      <c r="BP1185" s="86"/>
      <c r="BQ1185" s="324">
        <v>139</v>
      </c>
      <c r="BR1185" s="380" t="s">
        <v>51</v>
      </c>
      <c r="BS1185" s="381" t="s">
        <v>2173</v>
      </c>
      <c r="BT1185" s="382" t="s">
        <v>719</v>
      </c>
      <c r="BU1185" s="382" t="s">
        <v>719</v>
      </c>
      <c r="BV1185" s="384" t="s">
        <v>1581</v>
      </c>
      <c r="BW1185" s="384">
        <v>60140</v>
      </c>
      <c r="BX1185" s="385">
        <v>818871610</v>
      </c>
      <c r="BZ1185" s="495">
        <v>1237</v>
      </c>
      <c r="CA1185" s="320" t="b">
        <f>EXACT(A1185,CH1185)</f>
        <v>1</v>
      </c>
      <c r="CB1185" s="318" t="b">
        <f>EXACT(D1185,CF1185)</f>
        <v>1</v>
      </c>
      <c r="CC1185" s="318" t="b">
        <f>EXACT(E1185,CG1185)</f>
        <v>1</v>
      </c>
      <c r="CD1185" s="502">
        <f>+S1184-BC1184</f>
        <v>0</v>
      </c>
      <c r="CE1185" s="17" t="s">
        <v>672</v>
      </c>
      <c r="CF1185" s="17" t="s">
        <v>213</v>
      </c>
      <c r="CG1185" s="103" t="s">
        <v>3901</v>
      </c>
      <c r="CH1185" s="275">
        <v>3609700121215</v>
      </c>
      <c r="CI1185" s="51"/>
      <c r="CL1185" s="51"/>
      <c r="CM1185" s="273"/>
      <c r="CO1185" s="158"/>
    </row>
    <row r="1186" spans="1:93">
      <c r="A1186" s="451" t="s">
        <v>5234</v>
      </c>
      <c r="B1186" s="83" t="s">
        <v>709</v>
      </c>
      <c r="C1186" s="158" t="s">
        <v>686</v>
      </c>
      <c r="D1186" s="158" t="s">
        <v>5232</v>
      </c>
      <c r="E1186" s="92" t="s">
        <v>5233</v>
      </c>
      <c r="F1186" s="451" t="s">
        <v>5234</v>
      </c>
      <c r="G1186" s="59" t="s">
        <v>1580</v>
      </c>
      <c r="H1186" s="449" t="s">
        <v>5235</v>
      </c>
      <c r="I1186" s="234">
        <v>35955.269999999997</v>
      </c>
      <c r="J1186" s="234">
        <v>0</v>
      </c>
      <c r="K1186" s="234">
        <v>0</v>
      </c>
      <c r="L1186" s="234">
        <v>0</v>
      </c>
      <c r="M1186" s="85">
        <v>0</v>
      </c>
      <c r="N1186" s="85">
        <v>0</v>
      </c>
      <c r="O1186" s="234">
        <v>0</v>
      </c>
      <c r="P1186" s="234">
        <v>0</v>
      </c>
      <c r="Q1186" s="234">
        <v>0</v>
      </c>
      <c r="R1186" s="234">
        <v>24688</v>
      </c>
      <c r="S1186" s="234">
        <v>11267.269999999997</v>
      </c>
      <c r="T1186" s="227" t="s">
        <v>1581</v>
      </c>
      <c r="U1186" s="496">
        <v>302</v>
      </c>
      <c r="V1186" s="158" t="s">
        <v>686</v>
      </c>
      <c r="W1186" s="158" t="s">
        <v>5232</v>
      </c>
      <c r="X1186" s="92" t="s">
        <v>5233</v>
      </c>
      <c r="Y1186" s="267">
        <v>3609700130354</v>
      </c>
      <c r="Z1186" s="228" t="s">
        <v>1581</v>
      </c>
      <c r="AA1186" s="233">
        <v>24688</v>
      </c>
      <c r="AB1186" s="141">
        <v>23825</v>
      </c>
      <c r="AC1186" s="234"/>
      <c r="AD1186" s="235">
        <v>863</v>
      </c>
      <c r="AE1186" s="235"/>
      <c r="AF1186" s="141"/>
      <c r="AG1186" s="141"/>
      <c r="AH1186" s="141">
        <v>0</v>
      </c>
      <c r="AI1186" s="141"/>
      <c r="AJ1186" s="141"/>
      <c r="AK1186" s="141"/>
      <c r="AL1186" s="141"/>
      <c r="AM1186" s="85"/>
      <c r="AN1186" s="85"/>
      <c r="AO1186" s="85"/>
      <c r="AP1186" s="85"/>
      <c r="AQ1186" s="159">
        <v>0</v>
      </c>
      <c r="AR1186" s="159"/>
      <c r="AS1186" s="85"/>
      <c r="AT1186" s="85"/>
      <c r="AU1186" s="85"/>
      <c r="AV1186" s="236"/>
      <c r="AW1186" s="85"/>
      <c r="AX1186" s="85">
        <v>0</v>
      </c>
      <c r="AY1186" s="159"/>
      <c r="AZ1186" s="159">
        <v>0</v>
      </c>
      <c r="BA1186" s="176">
        <v>0</v>
      </c>
      <c r="BB1186" s="159">
        <v>35955.269999999997</v>
      </c>
      <c r="BC1186" s="159">
        <v>11267.269999999997</v>
      </c>
      <c r="BD1186" s="85"/>
      <c r="BE1186" s="170">
        <v>303</v>
      </c>
      <c r="BF1186" s="1" t="s">
        <v>5564</v>
      </c>
      <c r="BG1186" s="158" t="s">
        <v>5232</v>
      </c>
      <c r="BH1186" s="92" t="s">
        <v>5233</v>
      </c>
      <c r="BI1186" s="159">
        <v>23825</v>
      </c>
      <c r="BJ1186" s="159">
        <v>23825</v>
      </c>
      <c r="BK1186" s="159">
        <v>0</v>
      </c>
      <c r="BL1186" s="158"/>
      <c r="BM1186" s="1"/>
      <c r="BN1186" s="248"/>
      <c r="BO1186" s="248"/>
      <c r="BP1186" s="86"/>
      <c r="BQ1186" s="324" t="s">
        <v>5697</v>
      </c>
      <c r="BR1186" s="380" t="s">
        <v>689</v>
      </c>
      <c r="BS1186" s="381" t="s">
        <v>709</v>
      </c>
      <c r="BT1186" s="382" t="s">
        <v>5698</v>
      </c>
      <c r="BU1186" s="383" t="s">
        <v>5698</v>
      </c>
      <c r="BV1186" s="384" t="s">
        <v>1480</v>
      </c>
      <c r="BW1186" s="384">
        <v>66150</v>
      </c>
      <c r="BX1186" s="385" t="s">
        <v>5699</v>
      </c>
      <c r="BY1186" s="23"/>
      <c r="BZ1186" s="495">
        <v>1321</v>
      </c>
      <c r="CA1186" s="320" t="b">
        <f>EXACT(A1186,CH1186)</f>
        <v>1</v>
      </c>
      <c r="CB1186" s="318" t="b">
        <f>EXACT(D1186,CF1186)</f>
        <v>1</v>
      </c>
      <c r="CC1186" s="318" t="b">
        <f>EXACT(E1186,CG1186)</f>
        <v>1</v>
      </c>
      <c r="CD1186" s="502">
        <f>+S1185-BC1185</f>
        <v>0</v>
      </c>
      <c r="CE1186" s="17" t="s">
        <v>686</v>
      </c>
      <c r="CF1186" s="51" t="s">
        <v>5232</v>
      </c>
      <c r="CG1186" s="51" t="s">
        <v>5233</v>
      </c>
      <c r="CH1186" s="312">
        <v>3609700130354</v>
      </c>
      <c r="CM1186" s="273"/>
    </row>
    <row r="1187" spans="1:93">
      <c r="A1187" s="452" t="s">
        <v>5069</v>
      </c>
      <c r="B1187" s="83" t="s">
        <v>709</v>
      </c>
      <c r="C1187" s="239" t="s">
        <v>686</v>
      </c>
      <c r="D1187" s="239" t="s">
        <v>438</v>
      </c>
      <c r="E1187" s="240" t="s">
        <v>439</v>
      </c>
      <c r="F1187" s="452" t="s">
        <v>5069</v>
      </c>
      <c r="G1187" s="59" t="s">
        <v>1580</v>
      </c>
      <c r="H1187" s="449" t="s">
        <v>969</v>
      </c>
      <c r="I1187" s="418">
        <v>18126</v>
      </c>
      <c r="J1187" s="418">
        <v>0</v>
      </c>
      <c r="K1187" s="418">
        <v>16.100000000000001</v>
      </c>
      <c r="L1187" s="418">
        <v>0</v>
      </c>
      <c r="M1187" s="419">
        <v>1931</v>
      </c>
      <c r="N1187" s="419">
        <v>0</v>
      </c>
      <c r="O1187" s="418">
        <v>0</v>
      </c>
      <c r="P1187" s="418">
        <v>0</v>
      </c>
      <c r="Q1187" s="418">
        <v>0</v>
      </c>
      <c r="R1187" s="418">
        <v>5532</v>
      </c>
      <c r="S1187" s="418">
        <v>14541.099999999999</v>
      </c>
      <c r="T1187" s="227" t="s">
        <v>1581</v>
      </c>
      <c r="U1187" s="496">
        <v>732</v>
      </c>
      <c r="V1187" s="239" t="s">
        <v>686</v>
      </c>
      <c r="W1187" s="239" t="s">
        <v>438</v>
      </c>
      <c r="X1187" s="240" t="s">
        <v>439</v>
      </c>
      <c r="Y1187" s="268">
        <v>3609700138355</v>
      </c>
      <c r="Z1187" s="228" t="s">
        <v>1581</v>
      </c>
      <c r="AA1187" s="233">
        <v>5532</v>
      </c>
      <c r="AB1187" s="141">
        <v>4245</v>
      </c>
      <c r="AC1187" s="234"/>
      <c r="AD1187" s="235">
        <v>863</v>
      </c>
      <c r="AE1187" s="235">
        <v>424</v>
      </c>
      <c r="AF1187" s="141"/>
      <c r="AG1187" s="141"/>
      <c r="AH1187" s="141"/>
      <c r="AI1187" s="141"/>
      <c r="AJ1187" s="141"/>
      <c r="AK1187" s="141"/>
      <c r="AL1187" s="141"/>
      <c r="AM1187" s="85"/>
      <c r="AN1187" s="85"/>
      <c r="AO1187" s="85"/>
      <c r="AP1187" s="85"/>
      <c r="AQ1187" s="159"/>
      <c r="AR1187" s="159"/>
      <c r="AS1187" s="85"/>
      <c r="AT1187" s="85"/>
      <c r="AU1187" s="85"/>
      <c r="AV1187" s="236"/>
      <c r="AW1187" s="85"/>
      <c r="AX1187" s="85">
        <v>0</v>
      </c>
      <c r="AY1187" s="159"/>
      <c r="AZ1187" s="159">
        <v>0</v>
      </c>
      <c r="BA1187" s="176">
        <v>0</v>
      </c>
      <c r="BB1187" s="159">
        <v>20073.099999999999</v>
      </c>
      <c r="BC1187" s="159">
        <v>14541.099999999999</v>
      </c>
      <c r="BD1187" s="85"/>
      <c r="BE1187" s="170">
        <v>733</v>
      </c>
      <c r="BF1187" s="1" t="s">
        <v>2250</v>
      </c>
      <c r="BG1187" s="158" t="s">
        <v>438</v>
      </c>
      <c r="BH1187" s="92" t="s">
        <v>439</v>
      </c>
      <c r="BI1187" s="159">
        <v>4245</v>
      </c>
      <c r="BJ1187" s="159">
        <v>4245</v>
      </c>
      <c r="BK1187" s="159">
        <v>0</v>
      </c>
      <c r="BL1187" s="158"/>
      <c r="BM1187" s="1" t="s">
        <v>690</v>
      </c>
      <c r="BN1187" s="248"/>
      <c r="BO1187" s="248"/>
      <c r="BP1187" s="1"/>
      <c r="BQ1187" s="284">
        <v>150</v>
      </c>
      <c r="BR1187" s="380" t="s">
        <v>51</v>
      </c>
      <c r="BS1187" s="381" t="s">
        <v>255</v>
      </c>
      <c r="BT1187" s="383" t="s">
        <v>719</v>
      </c>
      <c r="BU1187" s="383" t="s">
        <v>719</v>
      </c>
      <c r="BV1187" s="383" t="s">
        <v>1581</v>
      </c>
      <c r="BW1187" s="383">
        <v>60140</v>
      </c>
      <c r="BX1187" s="385" t="s">
        <v>51</v>
      </c>
      <c r="BY1187" s="84"/>
      <c r="BZ1187" s="495">
        <v>1087</v>
      </c>
      <c r="CA1187" s="320" t="b">
        <f>EXACT(A1187,CH1187)</f>
        <v>1</v>
      </c>
      <c r="CB1187" s="318" t="b">
        <f>EXACT(D1187,CF1187)</f>
        <v>1</v>
      </c>
      <c r="CC1187" s="318" t="b">
        <f>EXACT(E1187,CG1187)</f>
        <v>1</v>
      </c>
      <c r="CD1187" s="502">
        <f>+S1186-BC1186</f>
        <v>0</v>
      </c>
      <c r="CE1187" s="51" t="s">
        <v>686</v>
      </c>
      <c r="CF1187" s="17" t="s">
        <v>438</v>
      </c>
      <c r="CG1187" s="103" t="s">
        <v>439</v>
      </c>
      <c r="CH1187" s="275">
        <v>3609700138355</v>
      </c>
      <c r="CM1187" s="273"/>
      <c r="CO1187" s="157"/>
    </row>
    <row r="1188" spans="1:93">
      <c r="A1188" s="452" t="s">
        <v>6147</v>
      </c>
      <c r="B1188" s="83" t="s">
        <v>709</v>
      </c>
      <c r="C1188" s="86" t="s">
        <v>686</v>
      </c>
      <c r="D1188" s="86" t="s">
        <v>6003</v>
      </c>
      <c r="E1188" s="92" t="s">
        <v>6146</v>
      </c>
      <c r="F1188" s="452" t="s">
        <v>6147</v>
      </c>
      <c r="G1188" s="59" t="s">
        <v>1580</v>
      </c>
      <c r="H1188" s="283" t="s">
        <v>6308</v>
      </c>
      <c r="I1188" s="244">
        <v>35667.57</v>
      </c>
      <c r="J1188" s="310">
        <v>0</v>
      </c>
      <c r="K1188" s="81">
        <v>0</v>
      </c>
      <c r="L1188" s="81">
        <v>0</v>
      </c>
      <c r="M1188" s="85">
        <v>0</v>
      </c>
      <c r="N1188" s="81">
        <v>0</v>
      </c>
      <c r="O1188" s="81">
        <v>0</v>
      </c>
      <c r="P1188" s="85">
        <v>344.16</v>
      </c>
      <c r="Q1188" s="81">
        <v>0</v>
      </c>
      <c r="R1188" s="85">
        <v>1468</v>
      </c>
      <c r="S1188" s="81">
        <v>33855.409999999996</v>
      </c>
      <c r="T1188" s="227" t="s">
        <v>1581</v>
      </c>
      <c r="U1188" s="496">
        <v>1245</v>
      </c>
      <c r="V1188" s="86" t="s">
        <v>686</v>
      </c>
      <c r="W1188" s="86" t="s">
        <v>6003</v>
      </c>
      <c r="X1188" s="92" t="s">
        <v>6146</v>
      </c>
      <c r="Y1188" s="268">
        <v>3609700139173</v>
      </c>
      <c r="Z1188" s="228" t="s">
        <v>1581</v>
      </c>
      <c r="AA1188" s="243">
        <v>1812.16</v>
      </c>
      <c r="AB1188" s="81">
        <v>605</v>
      </c>
      <c r="AC1188" s="81"/>
      <c r="AD1188" s="81">
        <v>863</v>
      </c>
      <c r="AE1188" s="81"/>
      <c r="AF1188" s="81">
        <v>0</v>
      </c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245"/>
      <c r="AW1188" s="81"/>
      <c r="AX1188" s="81">
        <v>0</v>
      </c>
      <c r="AY1188" s="81"/>
      <c r="AZ1188" s="81">
        <v>344.16</v>
      </c>
      <c r="BA1188" s="85">
        <v>0</v>
      </c>
      <c r="BB1188" s="81">
        <v>35667.57</v>
      </c>
      <c r="BC1188" s="81">
        <v>33855.409999999996</v>
      </c>
      <c r="BE1188" s="170">
        <v>1247</v>
      </c>
      <c r="BF1188" s="81" t="s">
        <v>6415</v>
      </c>
      <c r="BG1188" s="86" t="s">
        <v>6003</v>
      </c>
      <c r="BH1188" s="86" t="s">
        <v>6146</v>
      </c>
      <c r="BI1188" s="81">
        <v>605</v>
      </c>
      <c r="BJ1188" s="85">
        <v>605</v>
      </c>
      <c r="BK1188" s="81">
        <v>0</v>
      </c>
      <c r="BL1188" s="86"/>
      <c r="BM1188" s="86"/>
      <c r="BN1188" s="247"/>
      <c r="BO1188" s="247"/>
      <c r="BP1188" s="86"/>
      <c r="BQ1188" s="324">
        <v>14</v>
      </c>
      <c r="BR1188" s="380" t="s">
        <v>709</v>
      </c>
      <c r="BS1188" s="381" t="s">
        <v>6634</v>
      </c>
      <c r="BT1188" s="382" t="s">
        <v>719</v>
      </c>
      <c r="BU1188" s="383" t="s">
        <v>719</v>
      </c>
      <c r="BV1188" s="384" t="s">
        <v>1581</v>
      </c>
      <c r="BW1188" s="384">
        <v>60140</v>
      </c>
      <c r="BX1188" s="385" t="s">
        <v>6635</v>
      </c>
      <c r="BZ1188" s="495">
        <v>303</v>
      </c>
      <c r="CA1188" s="320" t="b">
        <f>EXACT(A1188,CH1188)</f>
        <v>1</v>
      </c>
      <c r="CB1188" s="318" t="b">
        <f>EXACT(D1188,CF1188)</f>
        <v>1</v>
      </c>
      <c r="CC1188" s="318" t="b">
        <f>EXACT(E1188,CG1188)</f>
        <v>1</v>
      </c>
      <c r="CD1188" s="502">
        <f>+S1187-BC1187</f>
        <v>0</v>
      </c>
      <c r="CE1188" s="51" t="s">
        <v>686</v>
      </c>
      <c r="CF1188" s="17" t="s">
        <v>6003</v>
      </c>
      <c r="CG1188" s="103" t="s">
        <v>6146</v>
      </c>
      <c r="CH1188" s="275">
        <v>3609700139173</v>
      </c>
      <c r="CL1188" s="51"/>
      <c r="CM1188" s="273"/>
      <c r="CO1188" s="158"/>
    </row>
    <row r="1189" spans="1:93">
      <c r="A1189" s="452" t="s">
        <v>6150</v>
      </c>
      <c r="B1189" s="83" t="s">
        <v>709</v>
      </c>
      <c r="C1189" s="86" t="s">
        <v>672</v>
      </c>
      <c r="D1189" s="86" t="s">
        <v>6148</v>
      </c>
      <c r="E1189" s="92" t="s">
        <v>6149</v>
      </c>
      <c r="F1189" s="452" t="s">
        <v>6150</v>
      </c>
      <c r="G1189" s="59" t="s">
        <v>1580</v>
      </c>
      <c r="H1189" s="283" t="s">
        <v>6309</v>
      </c>
      <c r="I1189" s="244">
        <v>34863.379999999997</v>
      </c>
      <c r="J1189" s="310">
        <v>0</v>
      </c>
      <c r="K1189" s="81">
        <v>0</v>
      </c>
      <c r="L1189" s="81">
        <v>0</v>
      </c>
      <c r="M1189" s="85">
        <v>0</v>
      </c>
      <c r="N1189" s="81">
        <v>0</v>
      </c>
      <c r="O1189" s="81">
        <v>0</v>
      </c>
      <c r="P1189" s="85">
        <v>0</v>
      </c>
      <c r="Q1189" s="81">
        <v>0</v>
      </c>
      <c r="R1189" s="85">
        <v>9527.7999999999993</v>
      </c>
      <c r="S1189" s="81">
        <v>25335.579999999998</v>
      </c>
      <c r="T1189" s="227" t="s">
        <v>1581</v>
      </c>
      <c r="U1189" s="496">
        <v>808</v>
      </c>
      <c r="V1189" s="86" t="s">
        <v>672</v>
      </c>
      <c r="W1189" s="86" t="s">
        <v>6148</v>
      </c>
      <c r="X1189" s="92" t="s">
        <v>6149</v>
      </c>
      <c r="Y1189" s="268">
        <v>3609700149161</v>
      </c>
      <c r="Z1189" s="228" t="s">
        <v>1581</v>
      </c>
      <c r="AA1189" s="243">
        <v>9527.7999999999993</v>
      </c>
      <c r="AB1189" s="81">
        <v>5635</v>
      </c>
      <c r="AC1189" s="81"/>
      <c r="AD1189" s="81">
        <v>863</v>
      </c>
      <c r="AE1189" s="81">
        <v>848</v>
      </c>
      <c r="AF1189" s="81">
        <v>2181.8000000000002</v>
      </c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245"/>
      <c r="AW1189" s="81"/>
      <c r="AX1189" s="81">
        <v>0</v>
      </c>
      <c r="AY1189" s="81"/>
      <c r="AZ1189" s="81">
        <v>0</v>
      </c>
      <c r="BA1189" s="85">
        <v>0</v>
      </c>
      <c r="BB1189" s="81">
        <v>34863.379999999997</v>
      </c>
      <c r="BC1189" s="81">
        <v>25335.579999999998</v>
      </c>
      <c r="BE1189" s="170">
        <v>809</v>
      </c>
      <c r="BF1189" s="81" t="s">
        <v>6416</v>
      </c>
      <c r="BG1189" s="86" t="s">
        <v>6148</v>
      </c>
      <c r="BH1189" s="86" t="s">
        <v>6149</v>
      </c>
      <c r="BI1189" s="81">
        <v>5635</v>
      </c>
      <c r="BJ1189" s="85">
        <v>5635</v>
      </c>
      <c r="BK1189" s="81">
        <v>0</v>
      </c>
      <c r="BL1189" s="86"/>
      <c r="BM1189" s="86"/>
      <c r="BN1189" s="247"/>
      <c r="BO1189" s="247"/>
      <c r="BP1189" s="86"/>
      <c r="BQ1189" s="324" t="s">
        <v>6564</v>
      </c>
      <c r="BR1189" s="380" t="s">
        <v>709</v>
      </c>
      <c r="BS1189" s="381" t="s">
        <v>6565</v>
      </c>
      <c r="BT1189" s="382" t="s">
        <v>719</v>
      </c>
      <c r="BU1189" s="383" t="s">
        <v>719</v>
      </c>
      <c r="BV1189" s="384" t="s">
        <v>1581</v>
      </c>
      <c r="BW1189" s="384">
        <v>60140</v>
      </c>
      <c r="BX1189" s="385" t="s">
        <v>6566</v>
      </c>
      <c r="BZ1189" s="475">
        <v>732</v>
      </c>
      <c r="CA1189" s="320" t="b">
        <f>EXACT(A1189,CH1189)</f>
        <v>1</v>
      </c>
      <c r="CB1189" s="318" t="b">
        <f>EXACT(D1189,CF1189)</f>
        <v>1</v>
      </c>
      <c r="CC1189" s="318" t="b">
        <f>EXACT(E1189,CG1189)</f>
        <v>1</v>
      </c>
      <c r="CD1189" s="502">
        <f>+S1188-BC1188</f>
        <v>0</v>
      </c>
      <c r="CE1189" s="51" t="s">
        <v>672</v>
      </c>
      <c r="CF1189" s="158" t="s">
        <v>6148</v>
      </c>
      <c r="CG1189" s="103" t="s">
        <v>6149</v>
      </c>
      <c r="CH1189" s="275">
        <v>3609700149161</v>
      </c>
      <c r="CJ1189" s="51"/>
      <c r="CM1189" s="273"/>
      <c r="CO1189" s="157"/>
    </row>
    <row r="1190" spans="1:93">
      <c r="A1190" s="452" t="s">
        <v>4951</v>
      </c>
      <c r="B1190" s="83" t="s">
        <v>709</v>
      </c>
      <c r="C1190" s="158" t="s">
        <v>672</v>
      </c>
      <c r="D1190" s="158" t="s">
        <v>268</v>
      </c>
      <c r="E1190" s="92" t="s">
        <v>2745</v>
      </c>
      <c r="F1190" s="452" t="s">
        <v>4951</v>
      </c>
      <c r="G1190" s="59" t="s">
        <v>1580</v>
      </c>
      <c r="H1190" s="449" t="s">
        <v>3472</v>
      </c>
      <c r="I1190" s="234">
        <v>26263.89</v>
      </c>
      <c r="J1190" s="234">
        <v>0</v>
      </c>
      <c r="K1190" s="234">
        <v>0</v>
      </c>
      <c r="L1190" s="234">
        <v>0</v>
      </c>
      <c r="M1190" s="85">
        <v>0</v>
      </c>
      <c r="N1190" s="85">
        <v>0</v>
      </c>
      <c r="O1190" s="234">
        <v>0</v>
      </c>
      <c r="P1190" s="234">
        <v>0</v>
      </c>
      <c r="Q1190" s="234">
        <v>0</v>
      </c>
      <c r="R1190" s="234">
        <v>18964</v>
      </c>
      <c r="S1190" s="234">
        <v>7299.8899999999994</v>
      </c>
      <c r="T1190" s="227" t="s">
        <v>1581</v>
      </c>
      <c r="U1190" s="496">
        <v>516</v>
      </c>
      <c r="V1190" s="158" t="s">
        <v>672</v>
      </c>
      <c r="W1190" s="158" t="s">
        <v>268</v>
      </c>
      <c r="X1190" s="92" t="s">
        <v>2745</v>
      </c>
      <c r="Y1190" s="267">
        <v>3609700155411</v>
      </c>
      <c r="Z1190" s="228" t="s">
        <v>1581</v>
      </c>
      <c r="AA1190" s="141">
        <v>18964</v>
      </c>
      <c r="AB1190" s="141">
        <v>17010</v>
      </c>
      <c r="AC1190" s="1"/>
      <c r="AD1190" s="235">
        <v>863</v>
      </c>
      <c r="AE1190" s="235">
        <v>424</v>
      </c>
      <c r="AF1190" s="1">
        <v>667</v>
      </c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>
        <v>0</v>
      </c>
      <c r="AS1190" s="1"/>
      <c r="AT1190" s="1"/>
      <c r="AU1190" s="1"/>
      <c r="AV1190" s="236"/>
      <c r="AW1190" s="1"/>
      <c r="AX1190" s="1">
        <v>0</v>
      </c>
      <c r="AY1190" s="1"/>
      <c r="AZ1190" s="141">
        <v>0</v>
      </c>
      <c r="BA1190" s="176">
        <v>0</v>
      </c>
      <c r="BB1190" s="141">
        <v>26263.89</v>
      </c>
      <c r="BC1190" s="141">
        <v>7299.8899999999994</v>
      </c>
      <c r="BD1190" s="85"/>
      <c r="BE1190" s="170">
        <v>517</v>
      </c>
      <c r="BF1190" s="1" t="s">
        <v>3555</v>
      </c>
      <c r="BG1190" s="158" t="s">
        <v>268</v>
      </c>
      <c r="BH1190" s="92" t="s">
        <v>2745</v>
      </c>
      <c r="BI1190" s="141">
        <v>17010</v>
      </c>
      <c r="BJ1190" s="141">
        <v>17010</v>
      </c>
      <c r="BK1190" s="159">
        <v>0</v>
      </c>
      <c r="BL1190" s="158"/>
      <c r="BM1190" s="1"/>
      <c r="BN1190" s="1"/>
      <c r="BO1190" s="1"/>
      <c r="BP1190" s="86"/>
      <c r="BQ1190" s="324">
        <v>4</v>
      </c>
      <c r="BR1190" s="380">
        <v>1</v>
      </c>
      <c r="BS1190" s="381" t="s">
        <v>3698</v>
      </c>
      <c r="BT1190" s="382" t="s">
        <v>11</v>
      </c>
      <c r="BU1190" s="383" t="s">
        <v>719</v>
      </c>
      <c r="BV1190" s="384" t="s">
        <v>1581</v>
      </c>
      <c r="BW1190" s="384">
        <v>60210</v>
      </c>
      <c r="BX1190" s="385" t="s">
        <v>3699</v>
      </c>
      <c r="BZ1190" s="495">
        <v>1245</v>
      </c>
      <c r="CA1190" s="320" t="b">
        <f>EXACT(A1190,CH1190)</f>
        <v>1</v>
      </c>
      <c r="CB1190" s="318" t="b">
        <f>EXACT(D1190,CF1190)</f>
        <v>1</v>
      </c>
      <c r="CC1190" s="318" t="b">
        <f>EXACT(E1190,CG1190)</f>
        <v>1</v>
      </c>
      <c r="CD1190" s="502">
        <f>+S1189-BC1189</f>
        <v>0</v>
      </c>
      <c r="CE1190" s="51" t="s">
        <v>672</v>
      </c>
      <c r="CF1190" s="17" t="s">
        <v>268</v>
      </c>
      <c r="CG1190" s="103" t="s">
        <v>2745</v>
      </c>
      <c r="CH1190" s="275">
        <v>3609700155411</v>
      </c>
      <c r="CJ1190" s="51"/>
      <c r="CL1190" s="51"/>
      <c r="CM1190" s="273"/>
      <c r="CO1190" s="157"/>
    </row>
    <row r="1191" spans="1:93">
      <c r="A1191" s="452" t="s">
        <v>4437</v>
      </c>
      <c r="B1191" s="83" t="s">
        <v>709</v>
      </c>
      <c r="C1191" s="86" t="s">
        <v>686</v>
      </c>
      <c r="D1191" s="86" t="s">
        <v>613</v>
      </c>
      <c r="E1191" s="92" t="s">
        <v>614</v>
      </c>
      <c r="F1191" s="452" t="s">
        <v>4437</v>
      </c>
      <c r="G1191" s="59" t="s">
        <v>1580</v>
      </c>
      <c r="H1191" s="449" t="s">
        <v>656</v>
      </c>
      <c r="I1191" s="244">
        <v>21561.37</v>
      </c>
      <c r="J1191" s="310">
        <v>0</v>
      </c>
      <c r="K1191" s="81">
        <v>32.18</v>
      </c>
      <c r="L1191" s="81">
        <v>0</v>
      </c>
      <c r="M1191" s="85">
        <v>1983</v>
      </c>
      <c r="N1191" s="81">
        <v>0</v>
      </c>
      <c r="O1191" s="81">
        <v>0</v>
      </c>
      <c r="P1191" s="85">
        <v>0</v>
      </c>
      <c r="Q1191" s="81">
        <v>0</v>
      </c>
      <c r="R1191" s="85">
        <v>16387</v>
      </c>
      <c r="S1191" s="81">
        <v>7189.5499999999993</v>
      </c>
      <c r="T1191" s="227" t="s">
        <v>1581</v>
      </c>
      <c r="U1191" s="496">
        <v>1236</v>
      </c>
      <c r="V1191" s="86" t="s">
        <v>686</v>
      </c>
      <c r="W1191" s="86" t="s">
        <v>613</v>
      </c>
      <c r="X1191" s="92" t="s">
        <v>614</v>
      </c>
      <c r="Y1191" s="267">
        <v>3609700159727</v>
      </c>
      <c r="Z1191" s="228" t="s">
        <v>1581</v>
      </c>
      <c r="AA1191" s="141">
        <v>16387</v>
      </c>
      <c r="AB1191" s="141">
        <v>15100</v>
      </c>
      <c r="AC1191" s="1"/>
      <c r="AD1191" s="235">
        <v>863</v>
      </c>
      <c r="AE1191" s="235">
        <v>424</v>
      </c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245"/>
      <c r="AW1191" s="1"/>
      <c r="AX1191" s="1">
        <v>0</v>
      </c>
      <c r="AY1191" s="1"/>
      <c r="AZ1191" s="141">
        <v>0</v>
      </c>
      <c r="BA1191" s="176">
        <v>0</v>
      </c>
      <c r="BB1191" s="141">
        <v>23576.55</v>
      </c>
      <c r="BC1191" s="141">
        <v>7189.5499999999993</v>
      </c>
      <c r="BD1191" s="85"/>
      <c r="BE1191" s="170">
        <v>1238</v>
      </c>
      <c r="BF1191" s="1" t="s">
        <v>1895</v>
      </c>
      <c r="BG1191" s="158" t="s">
        <v>613</v>
      </c>
      <c r="BH1191" s="92" t="s">
        <v>614</v>
      </c>
      <c r="BI1191" s="141">
        <v>15100</v>
      </c>
      <c r="BJ1191" s="141">
        <v>15100</v>
      </c>
      <c r="BK1191" s="159">
        <v>0</v>
      </c>
      <c r="BL1191" s="158"/>
      <c r="BM1191" s="1"/>
      <c r="BN1191" s="1"/>
      <c r="BO1191" s="1"/>
      <c r="BP1191" s="86"/>
      <c r="BQ1191" s="324" t="s">
        <v>2518</v>
      </c>
      <c r="BR1191" s="380" t="s">
        <v>725</v>
      </c>
      <c r="BS1191" s="381" t="s">
        <v>709</v>
      </c>
      <c r="BT1191" s="382" t="s">
        <v>1259</v>
      </c>
      <c r="BU1191" s="383" t="s">
        <v>1259</v>
      </c>
      <c r="BV1191" s="384" t="s">
        <v>1581</v>
      </c>
      <c r="BW1191" s="384">
        <v>60130</v>
      </c>
      <c r="BX1191" s="385" t="s">
        <v>1966</v>
      </c>
      <c r="BY1191" s="51"/>
      <c r="BZ1191" s="475">
        <v>808</v>
      </c>
      <c r="CA1191" s="320" t="b">
        <f>EXACT(A1191,CH1191)</f>
        <v>1</v>
      </c>
      <c r="CB1191" s="318" t="b">
        <f>EXACT(D1191,CF1191)</f>
        <v>1</v>
      </c>
      <c r="CC1191" s="318" t="b">
        <f>EXACT(E1191,CG1191)</f>
        <v>1</v>
      </c>
      <c r="CD1191" s="502">
        <f>+S1190-BC1190</f>
        <v>0</v>
      </c>
      <c r="CE1191" s="17" t="s">
        <v>686</v>
      </c>
      <c r="CF1191" s="17" t="s">
        <v>613</v>
      </c>
      <c r="CG1191" s="103" t="s">
        <v>614</v>
      </c>
      <c r="CH1191" s="275">
        <v>3609700159727</v>
      </c>
    </row>
    <row r="1192" spans="1:93">
      <c r="A1192" s="452" t="s">
        <v>4781</v>
      </c>
      <c r="B1192" s="83" t="s">
        <v>709</v>
      </c>
      <c r="C1192" s="158" t="s">
        <v>686</v>
      </c>
      <c r="D1192" s="158" t="s">
        <v>2072</v>
      </c>
      <c r="E1192" s="92" t="s">
        <v>896</v>
      </c>
      <c r="F1192" s="452" t="s">
        <v>4781</v>
      </c>
      <c r="G1192" s="59" t="s">
        <v>1580</v>
      </c>
      <c r="H1192" s="449" t="s">
        <v>897</v>
      </c>
      <c r="I1192" s="234">
        <v>48938.400000000001</v>
      </c>
      <c r="J1192" s="234">
        <v>0</v>
      </c>
      <c r="K1192" s="234">
        <v>167.48</v>
      </c>
      <c r="L1192" s="234">
        <v>0</v>
      </c>
      <c r="M1192" s="85">
        <v>1280</v>
      </c>
      <c r="N1192" s="85">
        <v>0</v>
      </c>
      <c r="O1192" s="234">
        <v>0</v>
      </c>
      <c r="P1192" s="234">
        <v>1096.92</v>
      </c>
      <c r="Q1192" s="234">
        <v>0</v>
      </c>
      <c r="R1192" s="234">
        <v>16108</v>
      </c>
      <c r="S1192" s="234">
        <v>33180.960000000006</v>
      </c>
      <c r="T1192" s="227" t="s">
        <v>1581</v>
      </c>
      <c r="U1192" s="496">
        <v>243</v>
      </c>
      <c r="V1192" s="158" t="s">
        <v>686</v>
      </c>
      <c r="W1192" s="158" t="s">
        <v>2072</v>
      </c>
      <c r="X1192" s="92" t="s">
        <v>896</v>
      </c>
      <c r="Y1192" s="267">
        <v>3609700159948</v>
      </c>
      <c r="Z1192" s="228" t="s">
        <v>1581</v>
      </c>
      <c r="AA1192" s="233">
        <v>17204.919999999998</v>
      </c>
      <c r="AB1192" s="141">
        <v>15245</v>
      </c>
      <c r="AC1192" s="234"/>
      <c r="AD1192" s="235">
        <v>863</v>
      </c>
      <c r="AE1192" s="235"/>
      <c r="AF1192" s="141"/>
      <c r="AG1192" s="141"/>
      <c r="AH1192" s="141"/>
      <c r="AI1192" s="141"/>
      <c r="AJ1192" s="141"/>
      <c r="AK1192" s="141"/>
      <c r="AL1192" s="141"/>
      <c r="AM1192" s="85"/>
      <c r="AN1192" s="85"/>
      <c r="AO1192" s="85"/>
      <c r="AP1192" s="85"/>
      <c r="AQ1192" s="159"/>
      <c r="AR1192" s="159"/>
      <c r="AS1192" s="85"/>
      <c r="AT1192" s="85"/>
      <c r="AU1192" s="85"/>
      <c r="AV1192" s="236"/>
      <c r="AW1192" s="85"/>
      <c r="AX1192" s="85">
        <v>0</v>
      </c>
      <c r="AY1192" s="159"/>
      <c r="AZ1192" s="159">
        <v>1096.92</v>
      </c>
      <c r="BA1192" s="176">
        <v>0</v>
      </c>
      <c r="BB1192" s="159">
        <v>50385.880000000005</v>
      </c>
      <c r="BC1192" s="159">
        <v>33180.960000000006</v>
      </c>
      <c r="BD1192" s="85"/>
      <c r="BE1192" s="170">
        <v>244</v>
      </c>
      <c r="BF1192" s="1" t="s">
        <v>933</v>
      </c>
      <c r="BG1192" s="158" t="s">
        <v>2072</v>
      </c>
      <c r="BH1192" s="92" t="s">
        <v>896</v>
      </c>
      <c r="BI1192" s="159">
        <v>15245</v>
      </c>
      <c r="BJ1192" s="159">
        <v>15245</v>
      </c>
      <c r="BK1192" s="159">
        <v>0</v>
      </c>
      <c r="BL1192" s="158"/>
      <c r="BM1192" s="1"/>
      <c r="BN1192" s="248"/>
      <c r="BO1192" s="248"/>
      <c r="BP1192" s="1"/>
      <c r="BQ1192" s="284" t="s">
        <v>2069</v>
      </c>
      <c r="BR1192" s="380" t="s">
        <v>709</v>
      </c>
      <c r="BS1192" s="381" t="s">
        <v>2070</v>
      </c>
      <c r="BT1192" s="382" t="s">
        <v>719</v>
      </c>
      <c r="BU1192" s="383" t="s">
        <v>719</v>
      </c>
      <c r="BV1192" s="383" t="s">
        <v>1581</v>
      </c>
      <c r="BW1192" s="383">
        <v>60140</v>
      </c>
      <c r="BX1192" s="389" t="s">
        <v>2071</v>
      </c>
      <c r="BZ1192" s="495">
        <v>517</v>
      </c>
      <c r="CA1192" s="320" t="b">
        <f>EXACT(A1192,CH1192)</f>
        <v>1</v>
      </c>
      <c r="CB1192" s="318" t="b">
        <f>EXACT(D1192,CF1192)</f>
        <v>1</v>
      </c>
      <c r="CC1192" s="318" t="b">
        <f>EXACT(E1192,CG1192)</f>
        <v>1</v>
      </c>
      <c r="CD1192" s="502">
        <f>+S1191-BC1191</f>
        <v>0</v>
      </c>
      <c r="CE1192" s="51" t="s">
        <v>686</v>
      </c>
      <c r="CF1192" s="157" t="s">
        <v>2072</v>
      </c>
      <c r="CG1192" s="99" t="s">
        <v>896</v>
      </c>
      <c r="CH1192" s="311">
        <v>3609700159948</v>
      </c>
      <c r="CI1192" s="51"/>
      <c r="CM1192" s="273"/>
      <c r="CO1192" s="157"/>
    </row>
    <row r="1193" spans="1:93">
      <c r="A1193" s="452" t="s">
        <v>4529</v>
      </c>
      <c r="B1193" s="83" t="s">
        <v>709</v>
      </c>
      <c r="C1193" s="158" t="s">
        <v>672</v>
      </c>
      <c r="D1193" s="158" t="s">
        <v>3812</v>
      </c>
      <c r="E1193" s="92" t="s">
        <v>3813</v>
      </c>
      <c r="F1193" s="452" t="s">
        <v>4529</v>
      </c>
      <c r="G1193" s="59" t="s">
        <v>1580</v>
      </c>
      <c r="H1193" s="449" t="s">
        <v>3939</v>
      </c>
      <c r="I1193" s="234">
        <v>56612.800000000003</v>
      </c>
      <c r="J1193" s="234">
        <v>0</v>
      </c>
      <c r="K1193" s="234">
        <v>59.63</v>
      </c>
      <c r="L1193" s="234">
        <v>0</v>
      </c>
      <c r="M1193" s="85">
        <v>0</v>
      </c>
      <c r="N1193" s="85">
        <v>0</v>
      </c>
      <c r="O1193" s="234">
        <v>0</v>
      </c>
      <c r="P1193" s="234">
        <v>1500.57</v>
      </c>
      <c r="Q1193" s="234">
        <v>0</v>
      </c>
      <c r="R1193" s="234">
        <v>26852</v>
      </c>
      <c r="S1193" s="234">
        <v>28319.86</v>
      </c>
      <c r="T1193" s="227" t="s">
        <v>1581</v>
      </c>
      <c r="U1193" s="496">
        <v>181</v>
      </c>
      <c r="V1193" s="158" t="s">
        <v>672</v>
      </c>
      <c r="W1193" s="158" t="s">
        <v>3812</v>
      </c>
      <c r="X1193" s="92" t="s">
        <v>3813</v>
      </c>
      <c r="Y1193" s="271">
        <v>3609700159972</v>
      </c>
      <c r="Z1193" s="228" t="s">
        <v>1581</v>
      </c>
      <c r="AA1193" s="243">
        <v>28352.57</v>
      </c>
      <c r="AB1193" s="81">
        <v>25565</v>
      </c>
      <c r="AC1193" s="81"/>
      <c r="AD1193" s="81">
        <v>863</v>
      </c>
      <c r="AE1193" s="81">
        <v>424</v>
      </c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245"/>
      <c r="AW1193" s="81"/>
      <c r="AX1193" s="81">
        <v>0</v>
      </c>
      <c r="AY1193" s="81"/>
      <c r="AZ1193" s="81">
        <v>1500.57</v>
      </c>
      <c r="BA1193" s="85">
        <v>0</v>
      </c>
      <c r="BB1193" s="81">
        <v>56672.43</v>
      </c>
      <c r="BC1193" s="81">
        <v>28319.86</v>
      </c>
      <c r="BD1193" s="85"/>
      <c r="BE1193" s="170">
        <v>181</v>
      </c>
      <c r="BF1193" s="81" t="s">
        <v>4036</v>
      </c>
      <c r="BG1193" s="158" t="s">
        <v>3812</v>
      </c>
      <c r="BH1193" s="92" t="s">
        <v>3813</v>
      </c>
      <c r="BI1193" s="81">
        <v>25565</v>
      </c>
      <c r="BJ1193" s="85">
        <v>25565</v>
      </c>
      <c r="BK1193" s="81">
        <v>0</v>
      </c>
      <c r="BL1193" s="86"/>
      <c r="BM1193" s="86"/>
      <c r="BN1193" s="247"/>
      <c r="BO1193" s="247"/>
      <c r="BP1193" s="86"/>
      <c r="BQ1193" s="324" t="s">
        <v>4267</v>
      </c>
      <c r="BR1193" s="380" t="s">
        <v>51</v>
      </c>
      <c r="BS1193" s="381" t="s">
        <v>3183</v>
      </c>
      <c r="BT1193" s="382" t="s">
        <v>719</v>
      </c>
      <c r="BU1193" s="383" t="s">
        <v>719</v>
      </c>
      <c r="BV1193" s="384" t="s">
        <v>1581</v>
      </c>
      <c r="BW1193" s="384">
        <v>60140</v>
      </c>
      <c r="BX1193" s="385" t="s">
        <v>4268</v>
      </c>
      <c r="BZ1193" s="475">
        <v>1236</v>
      </c>
      <c r="CA1193" s="320" t="b">
        <f>EXACT(A1193,CH1193)</f>
        <v>1</v>
      </c>
      <c r="CB1193" s="318" t="b">
        <f>EXACT(D1193,CF1193)</f>
        <v>1</v>
      </c>
      <c r="CC1193" s="318" t="b">
        <f>EXACT(E1193,CG1193)</f>
        <v>1</v>
      </c>
      <c r="CD1193" s="502">
        <f>+S1193-BC1193</f>
        <v>0</v>
      </c>
      <c r="CE1193" s="17" t="s">
        <v>672</v>
      </c>
      <c r="CF1193" s="17" t="s">
        <v>3812</v>
      </c>
      <c r="CG1193" s="103" t="s">
        <v>3813</v>
      </c>
      <c r="CH1193" s="275">
        <v>3609700159972</v>
      </c>
    </row>
    <row r="1194" spans="1:93">
      <c r="A1194" s="452" t="s">
        <v>4845</v>
      </c>
      <c r="B1194" s="83" t="s">
        <v>709</v>
      </c>
      <c r="C1194" s="158" t="s">
        <v>686</v>
      </c>
      <c r="D1194" s="158" t="s">
        <v>1653</v>
      </c>
      <c r="E1194" s="92" t="s">
        <v>1654</v>
      </c>
      <c r="F1194" s="452" t="s">
        <v>4845</v>
      </c>
      <c r="G1194" s="59" t="s">
        <v>1580</v>
      </c>
      <c r="H1194" s="449" t="s">
        <v>1676</v>
      </c>
      <c r="I1194" s="234">
        <v>10260.799999999999</v>
      </c>
      <c r="J1194" s="234">
        <v>0</v>
      </c>
      <c r="K1194" s="234">
        <v>0</v>
      </c>
      <c r="L1194" s="234">
        <v>0</v>
      </c>
      <c r="M1194" s="85">
        <v>943</v>
      </c>
      <c r="N1194" s="85">
        <v>0</v>
      </c>
      <c r="O1194" s="234">
        <v>0</v>
      </c>
      <c r="P1194" s="234">
        <v>0</v>
      </c>
      <c r="Q1194" s="234">
        <v>0</v>
      </c>
      <c r="R1194" s="234">
        <v>8138</v>
      </c>
      <c r="S1194" s="234">
        <v>3065.7999999999993</v>
      </c>
      <c r="T1194" s="227" t="s">
        <v>1581</v>
      </c>
      <c r="U1194" s="496">
        <v>340</v>
      </c>
      <c r="V1194" s="158" t="s">
        <v>686</v>
      </c>
      <c r="W1194" s="158" t="s">
        <v>1653</v>
      </c>
      <c r="X1194" s="92" t="s">
        <v>1654</v>
      </c>
      <c r="Y1194" s="267">
        <v>3609700161187</v>
      </c>
      <c r="Z1194" s="228" t="s">
        <v>1581</v>
      </c>
      <c r="AA1194" s="233">
        <v>8138</v>
      </c>
      <c r="AB1194" s="141">
        <v>7275</v>
      </c>
      <c r="AC1194" s="234"/>
      <c r="AD1194" s="235">
        <v>863</v>
      </c>
      <c r="AE1194" s="235"/>
      <c r="AF1194" s="141"/>
      <c r="AG1194" s="141"/>
      <c r="AH1194" s="141"/>
      <c r="AI1194" s="141"/>
      <c r="AJ1194" s="141"/>
      <c r="AK1194" s="141"/>
      <c r="AL1194" s="141"/>
      <c r="AM1194" s="85"/>
      <c r="AN1194" s="85"/>
      <c r="AO1194" s="85"/>
      <c r="AP1194" s="85"/>
      <c r="AQ1194" s="159"/>
      <c r="AR1194" s="85"/>
      <c r="AS1194" s="85"/>
      <c r="AT1194" s="85"/>
      <c r="AU1194" s="85"/>
      <c r="AV1194" s="236"/>
      <c r="AW1194" s="85"/>
      <c r="AX1194" s="85">
        <v>0</v>
      </c>
      <c r="AY1194" s="159"/>
      <c r="AZ1194" s="159">
        <v>0</v>
      </c>
      <c r="BA1194" s="176">
        <v>0</v>
      </c>
      <c r="BB1194" s="159">
        <v>11203.8</v>
      </c>
      <c r="BC1194" s="159">
        <v>3065.7999999999993</v>
      </c>
      <c r="BD1194" s="85"/>
      <c r="BE1194" s="170">
        <v>341</v>
      </c>
      <c r="BF1194" s="1" t="s">
        <v>112</v>
      </c>
      <c r="BG1194" s="158" t="s">
        <v>1653</v>
      </c>
      <c r="BH1194" s="92" t="s">
        <v>1654</v>
      </c>
      <c r="BI1194" s="159">
        <v>7275</v>
      </c>
      <c r="BJ1194" s="159">
        <v>7275</v>
      </c>
      <c r="BK1194" s="159">
        <v>0</v>
      </c>
      <c r="BL1194" s="158"/>
      <c r="BM1194" s="1"/>
      <c r="BN1194" s="248"/>
      <c r="BO1194" s="248"/>
      <c r="BP1194" s="1"/>
      <c r="BQ1194" s="284" t="s">
        <v>131</v>
      </c>
      <c r="BR1194" s="380" t="s">
        <v>709</v>
      </c>
      <c r="BS1194" s="381" t="s">
        <v>132</v>
      </c>
      <c r="BT1194" s="383" t="s">
        <v>133</v>
      </c>
      <c r="BU1194" s="383" t="s">
        <v>133</v>
      </c>
      <c r="BV1194" s="383" t="s">
        <v>1581</v>
      </c>
      <c r="BW1194" s="383">
        <v>60140</v>
      </c>
      <c r="BX1194" s="385" t="s">
        <v>134</v>
      </c>
      <c r="BZ1194" s="475">
        <v>244</v>
      </c>
      <c r="CA1194" s="320" t="b">
        <f>EXACT(A1194,CH1194)</f>
        <v>1</v>
      </c>
      <c r="CB1194" s="318" t="b">
        <f>EXACT(D1194,CF1194)</f>
        <v>1</v>
      </c>
      <c r="CC1194" s="318" t="b">
        <f>EXACT(E1194,CG1194)</f>
        <v>1</v>
      </c>
      <c r="CD1194" s="502">
        <f>+S1193-BC1193</f>
        <v>0</v>
      </c>
      <c r="CE1194" s="17" t="s">
        <v>686</v>
      </c>
      <c r="CF1194" s="17" t="s">
        <v>1653</v>
      </c>
      <c r="CG1194" s="103" t="s">
        <v>1654</v>
      </c>
      <c r="CH1194" s="275">
        <v>3609700161187</v>
      </c>
      <c r="CI1194" s="51"/>
      <c r="CM1194" s="273"/>
      <c r="CO1194" s="157"/>
    </row>
    <row r="1195" spans="1:93">
      <c r="A1195" s="452" t="s">
        <v>7489</v>
      </c>
      <c r="B1195" s="83" t="s">
        <v>709</v>
      </c>
      <c r="C1195" s="86" t="s">
        <v>686</v>
      </c>
      <c r="D1195" s="86" t="s">
        <v>6808</v>
      </c>
      <c r="E1195" s="86" t="s">
        <v>6809</v>
      </c>
      <c r="F1195" s="452" t="s">
        <v>7489</v>
      </c>
      <c r="G1195" s="59" t="s">
        <v>1580</v>
      </c>
      <c r="H1195" s="449" t="s">
        <v>6937</v>
      </c>
      <c r="I1195" s="234">
        <v>43828.2</v>
      </c>
      <c r="J1195" s="234">
        <v>0</v>
      </c>
      <c r="K1195" s="234">
        <v>0</v>
      </c>
      <c r="L1195" s="234">
        <v>0</v>
      </c>
      <c r="M1195" s="85">
        <v>0</v>
      </c>
      <c r="N1195" s="85">
        <v>0</v>
      </c>
      <c r="O1195" s="234">
        <v>0</v>
      </c>
      <c r="P1195" s="234">
        <v>1003.11</v>
      </c>
      <c r="Q1195" s="234">
        <v>0</v>
      </c>
      <c r="R1195" s="234">
        <v>2397</v>
      </c>
      <c r="S1195" s="234">
        <v>40428.089999999997</v>
      </c>
      <c r="T1195" s="227" t="s">
        <v>1581</v>
      </c>
      <c r="U1195" s="496">
        <v>869</v>
      </c>
      <c r="V1195" s="86" t="s">
        <v>686</v>
      </c>
      <c r="W1195" s="86" t="s">
        <v>6808</v>
      </c>
      <c r="X1195" s="422" t="s">
        <v>6809</v>
      </c>
      <c r="Y1195" s="268">
        <v>3609700161969</v>
      </c>
      <c r="Z1195" s="228" t="s">
        <v>1581</v>
      </c>
      <c r="AA1195" s="243">
        <v>3400.11</v>
      </c>
      <c r="AB1195" s="244">
        <v>1110</v>
      </c>
      <c r="AC1195" s="81"/>
      <c r="AD1195" s="243">
        <v>863</v>
      </c>
      <c r="AE1195" s="243">
        <v>424</v>
      </c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245"/>
      <c r="AW1195" s="81"/>
      <c r="AX1195" s="81">
        <v>0</v>
      </c>
      <c r="AY1195" s="244"/>
      <c r="AZ1195" s="244">
        <v>1003.11</v>
      </c>
      <c r="BA1195" s="176">
        <v>0</v>
      </c>
      <c r="BB1195" s="244">
        <v>43828.2</v>
      </c>
      <c r="BC1195" s="244">
        <v>40428.089999999997</v>
      </c>
      <c r="BD1195" s="85"/>
      <c r="BE1195" s="170">
        <v>870</v>
      </c>
      <c r="BF1195" s="1" t="s">
        <v>7110</v>
      </c>
      <c r="BG1195" s="158" t="s">
        <v>6808</v>
      </c>
      <c r="BH1195" s="92" t="s">
        <v>6809</v>
      </c>
      <c r="BI1195" s="244">
        <v>1110</v>
      </c>
      <c r="BJ1195" s="159">
        <v>1110</v>
      </c>
      <c r="BK1195" s="159">
        <v>0</v>
      </c>
      <c r="BL1195" s="158"/>
      <c r="BM1195" s="86"/>
      <c r="BN1195" s="247"/>
      <c r="BO1195" s="247"/>
      <c r="BP1195" s="86"/>
      <c r="BQ1195" s="324">
        <v>303</v>
      </c>
      <c r="BR1195" s="381" t="s">
        <v>709</v>
      </c>
      <c r="BS1195" s="381" t="s">
        <v>7345</v>
      </c>
      <c r="BT1195" s="382" t="s">
        <v>719</v>
      </c>
      <c r="BU1195" s="383" t="s">
        <v>719</v>
      </c>
      <c r="BV1195" s="384" t="s">
        <v>1581</v>
      </c>
      <c r="BW1195" s="384">
        <v>60140</v>
      </c>
      <c r="BX1195" s="385" t="s">
        <v>7346</v>
      </c>
      <c r="BY1195" s="76"/>
      <c r="BZ1195" s="495">
        <v>181</v>
      </c>
      <c r="CA1195" s="320" t="b">
        <f>EXACT(A1195,CH1195)</f>
        <v>1</v>
      </c>
      <c r="CB1195" s="318" t="b">
        <f>EXACT(D1195,CF1195)</f>
        <v>1</v>
      </c>
      <c r="CC1195" s="318" t="b">
        <f>EXACT(E1195,CG1195)</f>
        <v>1</v>
      </c>
      <c r="CD1195" s="502">
        <f>+S1194-BC1194</f>
        <v>0</v>
      </c>
      <c r="CE1195" s="17" t="s">
        <v>686</v>
      </c>
      <c r="CF1195" s="17" t="s">
        <v>6808</v>
      </c>
      <c r="CG1195" s="103" t="s">
        <v>6809</v>
      </c>
      <c r="CH1195" s="275">
        <v>3609700161969</v>
      </c>
      <c r="CJ1195" s="51"/>
      <c r="CL1195" s="51"/>
      <c r="CM1195" s="273"/>
      <c r="CO1195" s="157"/>
    </row>
    <row r="1196" spans="1:93">
      <c r="A1196" s="511" t="s">
        <v>8533</v>
      </c>
      <c r="B1196" s="83" t="s">
        <v>709</v>
      </c>
      <c r="C1196" s="86" t="s">
        <v>6221</v>
      </c>
      <c r="D1196" s="17" t="s">
        <v>8428</v>
      </c>
      <c r="E1196" s="75" t="s">
        <v>8429</v>
      </c>
      <c r="F1196" s="514" t="s">
        <v>8533</v>
      </c>
      <c r="G1196" s="59" t="s">
        <v>1580</v>
      </c>
      <c r="H1196" s="98" t="s">
        <v>8629</v>
      </c>
      <c r="I1196" s="133">
        <v>38580.97</v>
      </c>
      <c r="J1196" s="167">
        <v>0</v>
      </c>
      <c r="K1196" s="18">
        <v>0</v>
      </c>
      <c r="L1196" s="18">
        <v>0</v>
      </c>
      <c r="M1196" s="53">
        <v>0</v>
      </c>
      <c r="N1196" s="18">
        <v>0</v>
      </c>
      <c r="O1196" s="18">
        <v>0</v>
      </c>
      <c r="P1196" s="53">
        <v>649.76</v>
      </c>
      <c r="Q1196" s="18">
        <v>0</v>
      </c>
      <c r="R1196" s="53">
        <v>7219.92</v>
      </c>
      <c r="S1196" s="18">
        <v>30711.29</v>
      </c>
      <c r="T1196" s="227" t="s">
        <v>1581</v>
      </c>
      <c r="U1196" s="496">
        <v>1316</v>
      </c>
      <c r="V1196" s="467" t="s">
        <v>6221</v>
      </c>
      <c r="W1196" s="17" t="s">
        <v>8428</v>
      </c>
      <c r="X1196" s="17" t="s">
        <v>8429</v>
      </c>
      <c r="Y1196" s="268">
        <v>3609700165875</v>
      </c>
      <c r="Z1196" s="228" t="s">
        <v>1581</v>
      </c>
      <c r="AA1196" s="243">
        <v>7869.68</v>
      </c>
      <c r="AB1196" s="81">
        <v>6356.92</v>
      </c>
      <c r="AC1196" s="81"/>
      <c r="AD1196" s="81">
        <v>863</v>
      </c>
      <c r="AE1196" s="81"/>
      <c r="AF1196" s="81">
        <v>0</v>
      </c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245"/>
      <c r="AW1196" s="81"/>
      <c r="AX1196" s="81">
        <v>0</v>
      </c>
      <c r="AY1196" s="81"/>
      <c r="AZ1196" s="81">
        <v>649.76</v>
      </c>
      <c r="BA1196" s="85">
        <v>0</v>
      </c>
      <c r="BB1196" s="81">
        <v>38580.97</v>
      </c>
      <c r="BC1196" s="81">
        <v>30711.29</v>
      </c>
      <c r="BE1196" s="170">
        <v>1318</v>
      </c>
      <c r="BF1196" s="81" t="s">
        <v>8724</v>
      </c>
      <c r="BG1196" s="51" t="s">
        <v>8428</v>
      </c>
      <c r="BH1196" s="17" t="s">
        <v>8429</v>
      </c>
      <c r="BI1196" s="81">
        <v>6356.92</v>
      </c>
      <c r="BJ1196" s="85">
        <v>6356.92</v>
      </c>
      <c r="BK1196" s="81">
        <v>0</v>
      </c>
      <c r="BM1196" s="86"/>
      <c r="BN1196" s="247"/>
      <c r="BO1196" s="247"/>
      <c r="BP1196" s="86"/>
      <c r="BQ1196" s="440" t="s">
        <v>7279</v>
      </c>
      <c r="BR1196" s="380">
        <v>1</v>
      </c>
      <c r="BS1196" s="381"/>
      <c r="BT1196" s="382" t="s">
        <v>11</v>
      </c>
      <c r="BU1196" s="383" t="s">
        <v>719</v>
      </c>
      <c r="BV1196" s="384" t="s">
        <v>1581</v>
      </c>
      <c r="BW1196" s="384">
        <v>60210</v>
      </c>
      <c r="BX1196" s="385" t="s">
        <v>8860</v>
      </c>
      <c r="BZ1196" s="495">
        <v>341</v>
      </c>
      <c r="CA1196" s="320" t="b">
        <f>EXACT(A1196,CH1196)</f>
        <v>1</v>
      </c>
      <c r="CB1196" s="318" t="b">
        <f>EXACT(D1196,CF1196)</f>
        <v>1</v>
      </c>
      <c r="CC1196" s="318" t="b">
        <f>EXACT(E1196,CG1196)</f>
        <v>1</v>
      </c>
      <c r="CD1196" s="502">
        <f>+S1195-BC1195</f>
        <v>0</v>
      </c>
      <c r="CE1196" s="17" t="s">
        <v>6221</v>
      </c>
      <c r="CF1196" s="17" t="s">
        <v>8428</v>
      </c>
      <c r="CG1196" s="103" t="s">
        <v>8429</v>
      </c>
      <c r="CH1196" s="275">
        <v>3609700165875</v>
      </c>
      <c r="CL1196" s="51"/>
      <c r="CM1196" s="273"/>
      <c r="CO1196" s="157"/>
    </row>
    <row r="1197" spans="1:93">
      <c r="A1197" s="452" t="s">
        <v>4351</v>
      </c>
      <c r="B1197" s="83" t="s">
        <v>709</v>
      </c>
      <c r="C1197" s="158" t="s">
        <v>672</v>
      </c>
      <c r="D1197" s="158" t="s">
        <v>523</v>
      </c>
      <c r="E1197" s="92" t="s">
        <v>424</v>
      </c>
      <c r="F1197" s="452" t="s">
        <v>4351</v>
      </c>
      <c r="G1197" s="59" t="s">
        <v>1580</v>
      </c>
      <c r="H1197" s="449" t="s">
        <v>621</v>
      </c>
      <c r="I1197" s="234">
        <v>22964.89</v>
      </c>
      <c r="J1197" s="234">
        <v>0</v>
      </c>
      <c r="K1197" s="234">
        <v>0</v>
      </c>
      <c r="L1197" s="234">
        <v>0</v>
      </c>
      <c r="M1197" s="85">
        <v>2112</v>
      </c>
      <c r="N1197" s="85">
        <v>0</v>
      </c>
      <c r="O1197" s="234">
        <v>0</v>
      </c>
      <c r="P1197" s="234">
        <v>0</v>
      </c>
      <c r="Q1197" s="234">
        <v>0</v>
      </c>
      <c r="R1197" s="234">
        <v>10298.25</v>
      </c>
      <c r="S1197" s="234">
        <v>14778.64</v>
      </c>
      <c r="T1197" s="227" t="s">
        <v>1581</v>
      </c>
      <c r="U1197" s="496">
        <v>72</v>
      </c>
      <c r="V1197" s="158" t="s">
        <v>672</v>
      </c>
      <c r="W1197" s="158" t="s">
        <v>523</v>
      </c>
      <c r="X1197" s="92" t="s">
        <v>424</v>
      </c>
      <c r="Y1197" s="267">
        <v>3609700174645</v>
      </c>
      <c r="Z1197" s="228" t="s">
        <v>1581</v>
      </c>
      <c r="AA1197" s="243">
        <v>10298.25</v>
      </c>
      <c r="AB1197" s="244">
        <v>1375</v>
      </c>
      <c r="AC1197" s="81">
        <v>8060.25</v>
      </c>
      <c r="AD1197" s="243">
        <v>863</v>
      </c>
      <c r="AE1197" s="243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245"/>
      <c r="AW1197" s="81"/>
      <c r="AX1197" s="81">
        <v>0</v>
      </c>
      <c r="AY1197" s="81"/>
      <c r="AZ1197" s="81">
        <v>0</v>
      </c>
      <c r="BA1197" s="85">
        <v>0</v>
      </c>
      <c r="BB1197" s="81">
        <v>25076.89</v>
      </c>
      <c r="BC1197" s="81">
        <v>14778.64</v>
      </c>
      <c r="BD1197" s="85"/>
      <c r="BE1197" s="170">
        <v>72</v>
      </c>
      <c r="BF1197" s="158" t="s">
        <v>1862</v>
      </c>
      <c r="BG1197" s="158" t="s">
        <v>523</v>
      </c>
      <c r="BH1197" s="92" t="s">
        <v>424</v>
      </c>
      <c r="BI1197" s="81">
        <v>1375</v>
      </c>
      <c r="BJ1197" s="85">
        <v>1375</v>
      </c>
      <c r="BK1197" s="81">
        <v>0</v>
      </c>
      <c r="BL1197" s="456"/>
      <c r="BM1197" s="86"/>
      <c r="BN1197" s="247"/>
      <c r="BO1197" s="247"/>
      <c r="BP1197" s="1"/>
      <c r="BQ1197" s="325" t="s">
        <v>1928</v>
      </c>
      <c r="BR1197" s="387" t="s">
        <v>709</v>
      </c>
      <c r="BS1197" s="381" t="s">
        <v>709</v>
      </c>
      <c r="BT1197" s="388" t="s">
        <v>719</v>
      </c>
      <c r="BU1197" s="388" t="s">
        <v>719</v>
      </c>
      <c r="BV1197" s="388" t="s">
        <v>1581</v>
      </c>
      <c r="BW1197" s="389">
        <v>60140</v>
      </c>
      <c r="BX1197" s="389" t="s">
        <v>1930</v>
      </c>
      <c r="BY1197" s="61"/>
      <c r="BZ1197" s="495">
        <v>869</v>
      </c>
      <c r="CA1197" s="320" t="b">
        <f>EXACT(A1197,CH1197)</f>
        <v>1</v>
      </c>
      <c r="CB1197" s="318" t="b">
        <f>EXACT(D1197,CF1197)</f>
        <v>1</v>
      </c>
      <c r="CC1197" s="318" t="b">
        <f>EXACT(E1197,CG1197)</f>
        <v>1</v>
      </c>
      <c r="CD1197" s="502">
        <f>+S1197-BC1197</f>
        <v>0</v>
      </c>
      <c r="CE1197" s="17" t="s">
        <v>672</v>
      </c>
      <c r="CF1197" s="17" t="s">
        <v>523</v>
      </c>
      <c r="CG1197" s="103" t="s">
        <v>424</v>
      </c>
      <c r="CH1197" s="275">
        <v>3609700174645</v>
      </c>
      <c r="CM1197" s="273"/>
      <c r="CO1197" s="158"/>
    </row>
    <row r="1198" spans="1:93">
      <c r="A1198" s="452" t="s">
        <v>4343</v>
      </c>
      <c r="B1198" s="83" t="s">
        <v>709</v>
      </c>
      <c r="C1198" s="158" t="s">
        <v>672</v>
      </c>
      <c r="D1198" s="158" t="s">
        <v>1577</v>
      </c>
      <c r="E1198" s="92" t="s">
        <v>1578</v>
      </c>
      <c r="F1198" s="452" t="s">
        <v>4343</v>
      </c>
      <c r="G1198" s="59" t="s">
        <v>1580</v>
      </c>
      <c r="H1198" s="449" t="s">
        <v>828</v>
      </c>
      <c r="I1198" s="234">
        <v>18315.03</v>
      </c>
      <c r="J1198" s="234">
        <v>0</v>
      </c>
      <c r="K1198" s="234">
        <v>0</v>
      </c>
      <c r="L1198" s="234">
        <v>0</v>
      </c>
      <c r="M1198" s="85">
        <v>1684</v>
      </c>
      <c r="N1198" s="85">
        <v>0</v>
      </c>
      <c r="O1198" s="234">
        <v>0</v>
      </c>
      <c r="P1198" s="234">
        <v>0</v>
      </c>
      <c r="Q1198" s="234">
        <v>0</v>
      </c>
      <c r="R1198" s="234">
        <v>0</v>
      </c>
      <c r="S1198" s="234">
        <v>19999.03</v>
      </c>
      <c r="T1198" s="227" t="s">
        <v>1581</v>
      </c>
      <c r="U1198" s="496">
        <v>61</v>
      </c>
      <c r="V1198" s="158" t="s">
        <v>672</v>
      </c>
      <c r="W1198" s="158" t="s">
        <v>1577</v>
      </c>
      <c r="X1198" s="92" t="s">
        <v>1578</v>
      </c>
      <c r="Y1198" s="267">
        <v>3609700178365</v>
      </c>
      <c r="Z1198" s="228" t="s">
        <v>1581</v>
      </c>
      <c r="AA1198" s="243">
        <v>0</v>
      </c>
      <c r="AB1198" s="244">
        <v>0</v>
      </c>
      <c r="AC1198" s="81"/>
      <c r="AD1198" s="243"/>
      <c r="AE1198" s="243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245"/>
      <c r="AW1198" s="81"/>
      <c r="AX1198" s="81">
        <v>0</v>
      </c>
      <c r="AY1198" s="244"/>
      <c r="AZ1198" s="244">
        <v>0</v>
      </c>
      <c r="BA1198" s="176">
        <v>0</v>
      </c>
      <c r="BB1198" s="244">
        <v>19999.03</v>
      </c>
      <c r="BC1198" s="244">
        <v>19999.03</v>
      </c>
      <c r="BD1198" s="85"/>
      <c r="BE1198" s="170">
        <v>61</v>
      </c>
      <c r="BF1198" s="1" t="s">
        <v>2952</v>
      </c>
      <c r="BG1198" s="158" t="s">
        <v>1577</v>
      </c>
      <c r="BH1198" s="92" t="s">
        <v>1578</v>
      </c>
      <c r="BI1198" s="244">
        <v>0</v>
      </c>
      <c r="BJ1198" s="159">
        <v>0</v>
      </c>
      <c r="BK1198" s="159">
        <v>0</v>
      </c>
      <c r="BL1198" s="158"/>
      <c r="BM1198" s="86"/>
      <c r="BN1198" s="247"/>
      <c r="BO1198" s="247"/>
      <c r="BP1198" s="86"/>
      <c r="BQ1198" s="324">
        <v>291</v>
      </c>
      <c r="BR1198" s="380" t="s">
        <v>51</v>
      </c>
      <c r="BS1198" s="381" t="s">
        <v>2456</v>
      </c>
      <c r="BT1198" s="382" t="s">
        <v>719</v>
      </c>
      <c r="BU1198" s="383" t="s">
        <v>719</v>
      </c>
      <c r="BV1198" s="384" t="s">
        <v>1581</v>
      </c>
      <c r="BW1198" s="384">
        <v>60140</v>
      </c>
      <c r="BX1198" s="385"/>
      <c r="BZ1198" s="475">
        <v>1316</v>
      </c>
      <c r="CA1198" s="320" t="b">
        <f>EXACT(A1198,CH1198)</f>
        <v>1</v>
      </c>
      <c r="CB1198" s="318" t="b">
        <f>EXACT(D1198,CF1198)</f>
        <v>1</v>
      </c>
      <c r="CC1198" s="318" t="b">
        <f>EXACT(E1198,CG1198)</f>
        <v>1</v>
      </c>
      <c r="CD1198" s="502">
        <f>+S1198-BC1198</f>
        <v>0</v>
      </c>
      <c r="CE1198" s="17" t="s">
        <v>672</v>
      </c>
      <c r="CF1198" s="17" t="s">
        <v>1577</v>
      </c>
      <c r="CG1198" s="103" t="s">
        <v>1578</v>
      </c>
      <c r="CH1198" s="275">
        <v>3609700178365</v>
      </c>
    </row>
    <row r="1199" spans="1:93">
      <c r="A1199" s="452" t="s">
        <v>4743</v>
      </c>
      <c r="B1199" s="83" t="s">
        <v>709</v>
      </c>
      <c r="C1199" s="158" t="s">
        <v>672</v>
      </c>
      <c r="D1199" s="158" t="s">
        <v>3035</v>
      </c>
      <c r="E1199" s="92" t="s">
        <v>3036</v>
      </c>
      <c r="F1199" s="452" t="s">
        <v>4743</v>
      </c>
      <c r="G1199" s="59" t="s">
        <v>1580</v>
      </c>
      <c r="H1199" s="449" t="s">
        <v>3086</v>
      </c>
      <c r="I1199" s="234">
        <v>26252.68</v>
      </c>
      <c r="J1199" s="234">
        <v>0</v>
      </c>
      <c r="K1199" s="234">
        <v>114.6</v>
      </c>
      <c r="L1199" s="234">
        <v>0</v>
      </c>
      <c r="M1199" s="85">
        <v>1050</v>
      </c>
      <c r="N1199" s="85">
        <v>0</v>
      </c>
      <c r="O1199" s="234">
        <v>0</v>
      </c>
      <c r="P1199" s="234">
        <v>0</v>
      </c>
      <c r="Q1199" s="234">
        <v>0</v>
      </c>
      <c r="R1199" s="234">
        <v>14287</v>
      </c>
      <c r="S1199" s="234">
        <v>9130.2799999999988</v>
      </c>
      <c r="T1199" s="227" t="s">
        <v>1581</v>
      </c>
      <c r="U1199" s="496">
        <v>841</v>
      </c>
      <c r="V1199" s="158" t="s">
        <v>672</v>
      </c>
      <c r="W1199" s="158" t="s">
        <v>3035</v>
      </c>
      <c r="X1199" s="92" t="s">
        <v>3036</v>
      </c>
      <c r="Y1199" s="267">
        <v>3609700201715</v>
      </c>
      <c r="Z1199" s="228" t="s">
        <v>1581</v>
      </c>
      <c r="AA1199" s="243">
        <v>18287</v>
      </c>
      <c r="AB1199" s="244">
        <v>13000</v>
      </c>
      <c r="AC1199" s="81"/>
      <c r="AD1199" s="243">
        <v>863</v>
      </c>
      <c r="AE1199" s="243">
        <v>424</v>
      </c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245"/>
      <c r="AW1199" s="81"/>
      <c r="AX1199" s="81">
        <v>4000</v>
      </c>
      <c r="AY1199" s="244"/>
      <c r="AZ1199" s="244">
        <v>0</v>
      </c>
      <c r="BA1199" s="176">
        <v>0</v>
      </c>
      <c r="BB1199" s="244">
        <v>27417.279999999999</v>
      </c>
      <c r="BC1199" s="244">
        <v>9130.2799999999988</v>
      </c>
      <c r="BD1199" s="85"/>
      <c r="BE1199" s="170">
        <v>842</v>
      </c>
      <c r="BF1199" s="1" t="s">
        <v>3138</v>
      </c>
      <c r="BG1199" s="158" t="s">
        <v>3035</v>
      </c>
      <c r="BH1199" s="92" t="s">
        <v>3036</v>
      </c>
      <c r="BI1199" s="244">
        <v>16800</v>
      </c>
      <c r="BJ1199" s="159">
        <v>13000</v>
      </c>
      <c r="BK1199" s="159">
        <v>3800</v>
      </c>
      <c r="BL1199" s="158"/>
      <c r="BM1199" s="86"/>
      <c r="BN1199" s="247"/>
      <c r="BO1199" s="247"/>
      <c r="BP1199" s="1"/>
      <c r="BQ1199" s="284">
        <v>23</v>
      </c>
      <c r="BR1199" s="380" t="s">
        <v>51</v>
      </c>
      <c r="BS1199" s="381" t="s">
        <v>3183</v>
      </c>
      <c r="BT1199" s="383" t="s">
        <v>719</v>
      </c>
      <c r="BU1199" s="383" t="s">
        <v>719</v>
      </c>
      <c r="BV1199" s="383" t="s">
        <v>1581</v>
      </c>
      <c r="BW1199" s="383">
        <v>60140</v>
      </c>
      <c r="BX1199" s="385" t="s">
        <v>3163</v>
      </c>
      <c r="BZ1199" s="475">
        <v>72</v>
      </c>
      <c r="CA1199" s="320" t="b">
        <f>EXACT(A1199,CH1199)</f>
        <v>1</v>
      </c>
      <c r="CB1199" s="318" t="b">
        <f>EXACT(D1199,CF1199)</f>
        <v>1</v>
      </c>
      <c r="CC1199" s="318" t="b">
        <f>EXACT(E1199,CG1199)</f>
        <v>1</v>
      </c>
      <c r="CD1199" s="502">
        <f>+S1198-BC1198</f>
        <v>0</v>
      </c>
      <c r="CE1199" s="51" t="s">
        <v>672</v>
      </c>
      <c r="CF1199" s="17" t="s">
        <v>3035</v>
      </c>
      <c r="CG1199" s="103" t="s">
        <v>3036</v>
      </c>
      <c r="CH1199" s="275">
        <v>3609700201715</v>
      </c>
      <c r="CI1199" s="51"/>
      <c r="CL1199" s="51"/>
      <c r="CM1199" s="273"/>
      <c r="CO1199" s="457"/>
    </row>
    <row r="1200" spans="1:93">
      <c r="A1200" s="451" t="s">
        <v>5261</v>
      </c>
      <c r="B1200" s="83" t="s">
        <v>709</v>
      </c>
      <c r="C1200" s="158" t="s">
        <v>672</v>
      </c>
      <c r="D1200" s="158" t="s">
        <v>5259</v>
      </c>
      <c r="E1200" s="92" t="s">
        <v>5260</v>
      </c>
      <c r="F1200" s="451" t="s">
        <v>5261</v>
      </c>
      <c r="G1200" s="59" t="s">
        <v>1580</v>
      </c>
      <c r="H1200" s="449" t="s">
        <v>5262</v>
      </c>
      <c r="I1200" s="234">
        <v>49680</v>
      </c>
      <c r="J1200" s="234">
        <v>0</v>
      </c>
      <c r="K1200" s="234">
        <v>32.18</v>
      </c>
      <c r="L1200" s="234">
        <v>0</v>
      </c>
      <c r="M1200" s="85">
        <v>0</v>
      </c>
      <c r="N1200" s="85">
        <v>0</v>
      </c>
      <c r="O1200" s="234">
        <v>0</v>
      </c>
      <c r="P1200" s="234">
        <v>1762.88</v>
      </c>
      <c r="Q1200" s="234">
        <v>0</v>
      </c>
      <c r="R1200" s="234">
        <v>28654</v>
      </c>
      <c r="S1200" s="234">
        <v>15635.299999999996</v>
      </c>
      <c r="T1200" s="227" t="s">
        <v>1581</v>
      </c>
      <c r="U1200" s="496">
        <v>361</v>
      </c>
      <c r="V1200" s="158" t="s">
        <v>672</v>
      </c>
      <c r="W1200" s="158" t="s">
        <v>5259</v>
      </c>
      <c r="X1200" s="92" t="s">
        <v>5260</v>
      </c>
      <c r="Y1200" s="267">
        <v>3609700202380</v>
      </c>
      <c r="Z1200" s="228" t="s">
        <v>1581</v>
      </c>
      <c r="AA1200" s="243">
        <v>34076.879999999997</v>
      </c>
      <c r="AB1200" s="244">
        <v>26080</v>
      </c>
      <c r="AC1200" s="81"/>
      <c r="AD1200" s="243">
        <v>1726</v>
      </c>
      <c r="AE1200" s="243">
        <v>848</v>
      </c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>
        <v>0</v>
      </c>
      <c r="AS1200" s="81">
        <v>0</v>
      </c>
      <c r="AT1200" s="81"/>
      <c r="AU1200" s="81"/>
      <c r="AV1200" s="245"/>
      <c r="AW1200" s="81"/>
      <c r="AX1200" s="81">
        <v>3660</v>
      </c>
      <c r="AY1200" s="244"/>
      <c r="AZ1200" s="244">
        <v>1762.88</v>
      </c>
      <c r="BA1200" s="176">
        <v>0</v>
      </c>
      <c r="BB1200" s="244">
        <v>49712.18</v>
      </c>
      <c r="BC1200" s="244">
        <v>15635.300000000003</v>
      </c>
      <c r="BD1200" s="85"/>
      <c r="BE1200" s="170">
        <v>362</v>
      </c>
      <c r="BF1200" s="1" t="s">
        <v>5571</v>
      </c>
      <c r="BG1200" s="158" t="s">
        <v>5259</v>
      </c>
      <c r="BH1200" s="92" t="s">
        <v>5260</v>
      </c>
      <c r="BI1200" s="244">
        <v>26080</v>
      </c>
      <c r="BJ1200" s="159">
        <v>26080</v>
      </c>
      <c r="BK1200" s="159">
        <v>0</v>
      </c>
      <c r="BL1200" s="158"/>
      <c r="BM1200" s="86"/>
      <c r="BN1200" s="247"/>
      <c r="BO1200" s="247"/>
      <c r="BP1200" s="1"/>
      <c r="BQ1200" s="325">
        <v>2</v>
      </c>
      <c r="BR1200" s="387" t="s">
        <v>51</v>
      </c>
      <c r="BS1200" s="381" t="s">
        <v>5716</v>
      </c>
      <c r="BT1200" s="388" t="s">
        <v>719</v>
      </c>
      <c r="BU1200" s="388" t="s">
        <v>719</v>
      </c>
      <c r="BV1200" s="388" t="s">
        <v>1581</v>
      </c>
      <c r="BW1200" s="389">
        <v>60140</v>
      </c>
      <c r="BX1200" s="389" t="s">
        <v>5717</v>
      </c>
      <c r="BY1200" s="51"/>
      <c r="BZ1200" s="495">
        <v>61</v>
      </c>
      <c r="CA1200" s="320" t="b">
        <f>EXACT(A1200,CH1200)</f>
        <v>1</v>
      </c>
      <c r="CB1200" s="318" t="b">
        <f>EXACT(D1200,CF1200)</f>
        <v>1</v>
      </c>
      <c r="CC1200" s="318" t="b">
        <f>EXACT(E1200,CG1200)</f>
        <v>1</v>
      </c>
      <c r="CD1200" s="502">
        <f>+S1199-BC1199</f>
        <v>0</v>
      </c>
      <c r="CE1200" s="51" t="s">
        <v>672</v>
      </c>
      <c r="CF1200" s="90" t="s">
        <v>5259</v>
      </c>
      <c r="CG1200" s="103" t="s">
        <v>5260</v>
      </c>
      <c r="CH1200" s="275">
        <v>3609700202380</v>
      </c>
      <c r="CJ1200" s="51"/>
      <c r="CM1200" s="273"/>
      <c r="CO1200" s="157"/>
    </row>
    <row r="1201" spans="1:93">
      <c r="A1201" s="452" t="s">
        <v>7460</v>
      </c>
      <c r="B1201" s="83" t="s">
        <v>709</v>
      </c>
      <c r="C1201" s="86" t="s">
        <v>672</v>
      </c>
      <c r="D1201" s="86" t="s">
        <v>6777</v>
      </c>
      <c r="E1201" s="86" t="s">
        <v>5260</v>
      </c>
      <c r="F1201" s="452" t="s">
        <v>7460</v>
      </c>
      <c r="G1201" s="59" t="s">
        <v>1580</v>
      </c>
      <c r="H1201" s="283" t="s">
        <v>6911</v>
      </c>
      <c r="I1201" s="244">
        <v>41742.28</v>
      </c>
      <c r="J1201" s="310">
        <v>0</v>
      </c>
      <c r="K1201" s="81">
        <v>0</v>
      </c>
      <c r="L1201" s="81">
        <v>0</v>
      </c>
      <c r="M1201" s="85">
        <v>0</v>
      </c>
      <c r="N1201" s="81">
        <v>0</v>
      </c>
      <c r="O1201" s="81">
        <v>0</v>
      </c>
      <c r="P1201" s="85">
        <v>754.09</v>
      </c>
      <c r="Q1201" s="81">
        <v>0</v>
      </c>
      <c r="R1201" s="85">
        <v>19663.5</v>
      </c>
      <c r="S1201" s="81">
        <v>21324.69</v>
      </c>
      <c r="T1201" s="227" t="s">
        <v>1581</v>
      </c>
      <c r="U1201" s="496">
        <v>605</v>
      </c>
      <c r="V1201" s="86" t="s">
        <v>672</v>
      </c>
      <c r="W1201" s="86" t="s">
        <v>6777</v>
      </c>
      <c r="X1201" s="422" t="s">
        <v>5260</v>
      </c>
      <c r="Y1201" s="268">
        <v>3609700202401</v>
      </c>
      <c r="Z1201" s="228" t="s">
        <v>1581</v>
      </c>
      <c r="AA1201" s="243">
        <v>20417.59</v>
      </c>
      <c r="AB1201" s="81">
        <v>17850</v>
      </c>
      <c r="AC1201" s="81"/>
      <c r="AD1201" s="81">
        <v>863</v>
      </c>
      <c r="AE1201" s="81"/>
      <c r="AF1201" s="81">
        <v>950.5</v>
      </c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245"/>
      <c r="AW1201" s="81"/>
      <c r="AX1201" s="81">
        <v>0</v>
      </c>
      <c r="AY1201" s="81"/>
      <c r="AZ1201" s="81">
        <v>754.09</v>
      </c>
      <c r="BA1201" s="85">
        <v>0</v>
      </c>
      <c r="BB1201" s="81">
        <v>41742.28</v>
      </c>
      <c r="BC1201" s="81">
        <v>21324.69</v>
      </c>
      <c r="BE1201" s="170">
        <v>606</v>
      </c>
      <c r="BF1201" s="81" t="s">
        <v>7068</v>
      </c>
      <c r="BG1201" s="86" t="s">
        <v>6777</v>
      </c>
      <c r="BH1201" s="86" t="s">
        <v>5260</v>
      </c>
      <c r="BI1201" s="81">
        <v>17850</v>
      </c>
      <c r="BJ1201" s="85">
        <v>17850</v>
      </c>
      <c r="BK1201" s="81">
        <v>0</v>
      </c>
      <c r="BL1201" s="86"/>
      <c r="BM1201" s="86"/>
      <c r="BN1201" s="247"/>
      <c r="BO1201" s="247"/>
      <c r="BP1201" s="86"/>
      <c r="BQ1201" s="324" t="s">
        <v>7267</v>
      </c>
      <c r="BR1201" s="380" t="s">
        <v>689</v>
      </c>
      <c r="BS1201" s="381" t="s">
        <v>709</v>
      </c>
      <c r="BT1201" s="382" t="s">
        <v>6507</v>
      </c>
      <c r="BU1201" s="383" t="s">
        <v>719</v>
      </c>
      <c r="BV1201" s="384" t="s">
        <v>1581</v>
      </c>
      <c r="BW1201" s="384">
        <v>60140</v>
      </c>
      <c r="BX1201" s="385" t="s">
        <v>7268</v>
      </c>
      <c r="BZ1201" s="495">
        <v>841</v>
      </c>
      <c r="CA1201" s="320" t="b">
        <f>EXACT(A1201,CH1201)</f>
        <v>1</v>
      </c>
      <c r="CB1201" s="318" t="b">
        <f>EXACT(D1201,CF1201)</f>
        <v>1</v>
      </c>
      <c r="CC1201" s="318" t="b">
        <f>EXACT(E1201,CG1201)</f>
        <v>1</v>
      </c>
      <c r="CD1201" s="502">
        <f>+S1200-BC1200</f>
        <v>0</v>
      </c>
      <c r="CE1201" s="51" t="s">
        <v>672</v>
      </c>
      <c r="CF1201" s="157" t="s">
        <v>6777</v>
      </c>
      <c r="CG1201" s="99" t="s">
        <v>5260</v>
      </c>
      <c r="CH1201" s="311">
        <v>3609700202401</v>
      </c>
      <c r="CI1201" s="51"/>
      <c r="CM1201" s="273"/>
      <c r="CO1201" s="157"/>
    </row>
    <row r="1202" spans="1:93">
      <c r="A1202" s="452" t="s">
        <v>7850</v>
      </c>
      <c r="B1202" s="83" t="s">
        <v>709</v>
      </c>
      <c r="C1202" s="158" t="s">
        <v>686</v>
      </c>
      <c r="D1202" s="158" t="s">
        <v>7742</v>
      </c>
      <c r="E1202" s="158" t="s">
        <v>6821</v>
      </c>
      <c r="F1202" s="452" t="s">
        <v>7850</v>
      </c>
      <c r="G1202" s="59" t="s">
        <v>1580</v>
      </c>
      <c r="H1202" s="449" t="s">
        <v>7968</v>
      </c>
      <c r="I1202" s="234">
        <v>47884.2</v>
      </c>
      <c r="J1202" s="234">
        <v>0</v>
      </c>
      <c r="K1202" s="234">
        <v>0</v>
      </c>
      <c r="L1202" s="234">
        <v>0</v>
      </c>
      <c r="M1202" s="85">
        <v>0</v>
      </c>
      <c r="N1202" s="85">
        <v>0</v>
      </c>
      <c r="O1202" s="234">
        <v>0</v>
      </c>
      <c r="P1202" s="234">
        <v>1330.08</v>
      </c>
      <c r="Q1202" s="234">
        <v>0</v>
      </c>
      <c r="R1202" s="234">
        <v>31790.3</v>
      </c>
      <c r="S1202" s="234">
        <v>14763.819999999992</v>
      </c>
      <c r="T1202" s="227" t="s">
        <v>1581</v>
      </c>
      <c r="U1202" s="496">
        <v>1136</v>
      </c>
      <c r="V1202" s="158" t="s">
        <v>686</v>
      </c>
      <c r="W1202" s="158" t="s">
        <v>7742</v>
      </c>
      <c r="X1202" s="158" t="s">
        <v>6821</v>
      </c>
      <c r="Y1202" s="267" t="s">
        <v>7850</v>
      </c>
      <c r="Z1202" s="228" t="s">
        <v>1581</v>
      </c>
      <c r="AA1202" s="233">
        <v>33120.379999999997</v>
      </c>
      <c r="AB1202" s="141">
        <v>28000</v>
      </c>
      <c r="AC1202" s="234"/>
      <c r="AD1202" s="235">
        <v>863</v>
      </c>
      <c r="AE1202" s="235">
        <v>424</v>
      </c>
      <c r="AF1202" s="141">
        <v>2503.3000000000002</v>
      </c>
      <c r="AG1202" s="141"/>
      <c r="AH1202" s="141"/>
      <c r="AI1202" s="141"/>
      <c r="AJ1202" s="141"/>
      <c r="AK1202" s="141"/>
      <c r="AL1202" s="141"/>
      <c r="AM1202" s="85"/>
      <c r="AN1202" s="85"/>
      <c r="AO1202" s="85"/>
      <c r="AP1202" s="85"/>
      <c r="AQ1202" s="159"/>
      <c r="AR1202" s="159"/>
      <c r="AS1202" s="85"/>
      <c r="AT1202" s="85"/>
      <c r="AU1202" s="85"/>
      <c r="AV1202" s="236"/>
      <c r="AW1202" s="85"/>
      <c r="AX1202" s="85">
        <v>0</v>
      </c>
      <c r="AY1202" s="159"/>
      <c r="AZ1202" s="159">
        <v>1330.08</v>
      </c>
      <c r="BA1202" s="176">
        <v>0</v>
      </c>
      <c r="BB1202" s="159">
        <v>47884.2</v>
      </c>
      <c r="BC1202" s="159">
        <v>14763.82</v>
      </c>
      <c r="BD1202" s="85"/>
      <c r="BE1202" s="170">
        <v>1137</v>
      </c>
      <c r="BF1202" s="1" t="s">
        <v>8363</v>
      </c>
      <c r="BG1202" s="158" t="s">
        <v>7742</v>
      </c>
      <c r="BH1202" s="158" t="s">
        <v>6821</v>
      </c>
      <c r="BI1202" s="159">
        <v>39032.01</v>
      </c>
      <c r="BJ1202" s="159">
        <v>28000</v>
      </c>
      <c r="BK1202" s="159">
        <v>11032.010000000002</v>
      </c>
      <c r="BL1202" s="158"/>
      <c r="BM1202" s="1"/>
      <c r="BN1202" s="248"/>
      <c r="BO1202" s="248"/>
      <c r="BP1202" s="86"/>
      <c r="BQ1202" s="324">
        <v>28</v>
      </c>
      <c r="BR1202" s="380"/>
      <c r="BS1202" s="381" t="s">
        <v>8102</v>
      </c>
      <c r="BT1202" s="382" t="s">
        <v>133</v>
      </c>
      <c r="BU1202" s="383" t="s">
        <v>133</v>
      </c>
      <c r="BV1202" s="384" t="s">
        <v>128</v>
      </c>
      <c r="BW1202" s="384">
        <v>60140</v>
      </c>
      <c r="BX1202" s="385" t="s">
        <v>8125</v>
      </c>
      <c r="BY1202" s="84"/>
      <c r="BZ1202" s="475">
        <v>362</v>
      </c>
      <c r="CA1202" s="320" t="b">
        <f>EXACT(A1202,CH1202)</f>
        <v>1</v>
      </c>
      <c r="CB1202" s="318" t="b">
        <f>EXACT(D1202,CF1202)</f>
        <v>1</v>
      </c>
      <c r="CC1202" s="318" t="b">
        <f>EXACT(E1202,CG1202)</f>
        <v>1</v>
      </c>
      <c r="CD1202" s="502">
        <f>+S1201-BC1201</f>
        <v>0</v>
      </c>
      <c r="CE1202" s="17" t="s">
        <v>686</v>
      </c>
      <c r="CF1202" s="157" t="s">
        <v>7742</v>
      </c>
      <c r="CG1202" s="99" t="s">
        <v>6821</v>
      </c>
      <c r="CH1202" s="311" t="s">
        <v>7850</v>
      </c>
      <c r="CM1202" s="273"/>
      <c r="CO1202" s="157"/>
    </row>
    <row r="1203" spans="1:93">
      <c r="A1203" s="511" t="s">
        <v>8564</v>
      </c>
      <c r="B1203" s="83" t="s">
        <v>709</v>
      </c>
      <c r="C1203" s="86" t="s">
        <v>672</v>
      </c>
      <c r="D1203" s="17" t="s">
        <v>8467</v>
      </c>
      <c r="E1203" s="75" t="s">
        <v>5322</v>
      </c>
      <c r="F1203" s="514" t="s">
        <v>8564</v>
      </c>
      <c r="G1203" s="59" t="s">
        <v>1580</v>
      </c>
      <c r="H1203" s="98" t="s">
        <v>8660</v>
      </c>
      <c r="I1203" s="133">
        <v>37067.57</v>
      </c>
      <c r="J1203" s="167">
        <v>0</v>
      </c>
      <c r="K1203" s="18">
        <v>0</v>
      </c>
      <c r="L1203" s="18">
        <v>0</v>
      </c>
      <c r="M1203" s="53">
        <v>0</v>
      </c>
      <c r="N1203" s="18">
        <v>0</v>
      </c>
      <c r="O1203" s="18">
        <v>0</v>
      </c>
      <c r="P1203" s="53">
        <v>186.71</v>
      </c>
      <c r="Q1203" s="18">
        <v>0</v>
      </c>
      <c r="R1203" s="53">
        <v>27990</v>
      </c>
      <c r="S1203" s="18">
        <v>6188.7999999999993</v>
      </c>
      <c r="T1203" s="227" t="s">
        <v>1581</v>
      </c>
      <c r="U1203" s="496">
        <v>1347</v>
      </c>
      <c r="V1203" s="467" t="s">
        <v>672</v>
      </c>
      <c r="W1203" s="17" t="s">
        <v>8467</v>
      </c>
      <c r="X1203" s="17" t="s">
        <v>5322</v>
      </c>
      <c r="Y1203" s="268">
        <v>3609700220655</v>
      </c>
      <c r="Z1203" s="228" t="s">
        <v>1581</v>
      </c>
      <c r="AA1203" s="243">
        <v>30878.77</v>
      </c>
      <c r="AB1203" s="81">
        <v>26550</v>
      </c>
      <c r="AC1203" s="81"/>
      <c r="AD1203" s="81">
        <v>863</v>
      </c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>
        <v>577</v>
      </c>
      <c r="AS1203" s="81"/>
      <c r="AT1203" s="81"/>
      <c r="AU1203" s="81"/>
      <c r="AV1203" s="245"/>
      <c r="AW1203" s="81"/>
      <c r="AX1203" s="81">
        <v>2702.06</v>
      </c>
      <c r="AY1203" s="81"/>
      <c r="AZ1203" s="81">
        <v>186.71</v>
      </c>
      <c r="BA1203" s="85">
        <v>0</v>
      </c>
      <c r="BB1203" s="81">
        <v>37067.57</v>
      </c>
      <c r="BC1203" s="81">
        <v>6188.7999999999993</v>
      </c>
      <c r="BE1203" s="170">
        <v>1349</v>
      </c>
      <c r="BF1203" s="81" t="s">
        <v>8755</v>
      </c>
      <c r="BG1203" s="51" t="s">
        <v>8467</v>
      </c>
      <c r="BH1203" s="17" t="s">
        <v>5322</v>
      </c>
      <c r="BI1203" s="81">
        <v>26550</v>
      </c>
      <c r="BJ1203" s="85">
        <v>26550</v>
      </c>
      <c r="BK1203" s="81">
        <v>0</v>
      </c>
      <c r="BM1203" s="86"/>
      <c r="BN1203" s="247"/>
      <c r="BO1203" s="247"/>
      <c r="BP1203" s="86"/>
      <c r="BQ1203" s="440" t="s">
        <v>8915</v>
      </c>
      <c r="BR1203" s="380">
        <v>21</v>
      </c>
      <c r="BS1203" s="381" t="s">
        <v>1431</v>
      </c>
      <c r="BT1203" s="382" t="s">
        <v>719</v>
      </c>
      <c r="BU1203" s="383" t="s">
        <v>719</v>
      </c>
      <c r="BV1203" s="384" t="s">
        <v>1581</v>
      </c>
      <c r="BW1203" s="384">
        <v>60140</v>
      </c>
      <c r="BX1203" s="385" t="s">
        <v>8916</v>
      </c>
      <c r="BZ1203" s="475">
        <v>606</v>
      </c>
      <c r="CA1203" s="320" t="b">
        <f>EXACT(A1203,CH1203)</f>
        <v>1</v>
      </c>
      <c r="CB1203" s="318" t="b">
        <f>EXACT(D1203,CF1203)</f>
        <v>1</v>
      </c>
      <c r="CC1203" s="318" t="b">
        <f>EXACT(E1203,CG1203)</f>
        <v>1</v>
      </c>
      <c r="CD1203" s="502">
        <f>+S1202-BC1202</f>
        <v>0</v>
      </c>
      <c r="CE1203" s="17" t="s">
        <v>672</v>
      </c>
      <c r="CF1203" s="17" t="s">
        <v>8467</v>
      </c>
      <c r="CG1203" s="103" t="s">
        <v>5322</v>
      </c>
      <c r="CH1203" s="275">
        <v>3609700220655</v>
      </c>
    </row>
    <row r="1204" spans="1:93">
      <c r="A1204" s="451" t="s">
        <v>5323</v>
      </c>
      <c r="B1204" s="83" t="s">
        <v>709</v>
      </c>
      <c r="C1204" s="158" t="s">
        <v>672</v>
      </c>
      <c r="D1204" s="158" t="s">
        <v>284</v>
      </c>
      <c r="E1204" s="92" t="s">
        <v>5322</v>
      </c>
      <c r="F1204" s="451" t="s">
        <v>5323</v>
      </c>
      <c r="G1204" s="59" t="s">
        <v>1580</v>
      </c>
      <c r="H1204" s="449" t="s">
        <v>5324</v>
      </c>
      <c r="I1204" s="234">
        <v>33219.08</v>
      </c>
      <c r="J1204" s="234">
        <v>0</v>
      </c>
      <c r="K1204" s="234">
        <v>32.18</v>
      </c>
      <c r="L1204" s="234">
        <v>0</v>
      </c>
      <c r="M1204" s="85">
        <v>0</v>
      </c>
      <c r="N1204" s="85">
        <v>0</v>
      </c>
      <c r="O1204" s="234">
        <v>0</v>
      </c>
      <c r="P1204" s="234">
        <v>120.89</v>
      </c>
      <c r="Q1204" s="234">
        <v>0</v>
      </c>
      <c r="R1204" s="234">
        <v>24845.41</v>
      </c>
      <c r="S1204" s="234">
        <v>8284.9600000000028</v>
      </c>
      <c r="T1204" s="227" t="s">
        <v>1581</v>
      </c>
      <c r="U1204" s="496">
        <v>615</v>
      </c>
      <c r="V1204" s="158" t="s">
        <v>672</v>
      </c>
      <c r="W1204" s="158" t="s">
        <v>284</v>
      </c>
      <c r="X1204" s="92" t="s">
        <v>5322</v>
      </c>
      <c r="Y1204" s="268">
        <v>3609700220663</v>
      </c>
      <c r="Z1204" s="228" t="s">
        <v>1581</v>
      </c>
      <c r="AA1204" s="243">
        <v>24966.3</v>
      </c>
      <c r="AB1204" s="81">
        <v>23558.41</v>
      </c>
      <c r="AC1204" s="81"/>
      <c r="AD1204" s="81">
        <v>863</v>
      </c>
      <c r="AE1204" s="81">
        <v>424</v>
      </c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245"/>
      <c r="AW1204" s="81"/>
      <c r="AX1204" s="81">
        <v>0</v>
      </c>
      <c r="AY1204" s="81"/>
      <c r="AZ1204" s="81">
        <v>120.89</v>
      </c>
      <c r="BA1204" s="85">
        <v>0</v>
      </c>
      <c r="BB1204" s="81">
        <v>33251.26</v>
      </c>
      <c r="BC1204" s="81">
        <v>8284.9600000000028</v>
      </c>
      <c r="BD1204" s="85"/>
      <c r="BE1204" s="170">
        <v>616</v>
      </c>
      <c r="BF1204" s="81" t="s">
        <v>5591</v>
      </c>
      <c r="BG1204" s="158" t="s">
        <v>284</v>
      </c>
      <c r="BH1204" s="92" t="s">
        <v>5322</v>
      </c>
      <c r="BI1204" s="81">
        <v>23558.41</v>
      </c>
      <c r="BJ1204" s="85">
        <v>23558.41</v>
      </c>
      <c r="BK1204" s="81">
        <v>0</v>
      </c>
      <c r="BL1204" s="86"/>
      <c r="BM1204" s="86"/>
      <c r="BN1204" s="247"/>
      <c r="BO1204" s="247"/>
      <c r="BP1204" s="1"/>
      <c r="BQ1204" s="325" t="s">
        <v>5751</v>
      </c>
      <c r="BR1204" s="387" t="s">
        <v>709</v>
      </c>
      <c r="BS1204" s="381" t="s">
        <v>5752</v>
      </c>
      <c r="BT1204" s="388" t="s">
        <v>719</v>
      </c>
      <c r="BU1204" s="388" t="s">
        <v>719</v>
      </c>
      <c r="BV1204" s="388" t="s">
        <v>1581</v>
      </c>
      <c r="BW1204" s="389">
        <v>60140</v>
      </c>
      <c r="BX1204" s="389" t="s">
        <v>5753</v>
      </c>
      <c r="BZ1204" s="495">
        <v>1135</v>
      </c>
      <c r="CA1204" s="320" t="b">
        <f>EXACT(A1204,CH1204)</f>
        <v>1</v>
      </c>
      <c r="CB1204" s="318" t="b">
        <f>EXACT(D1204,CF1204)</f>
        <v>1</v>
      </c>
      <c r="CC1204" s="318" t="b">
        <f>EXACT(E1204,CG1204)</f>
        <v>1</v>
      </c>
      <c r="CD1204" s="502">
        <f>+S1203-BC1203</f>
        <v>0</v>
      </c>
      <c r="CE1204" s="17" t="s">
        <v>672</v>
      </c>
      <c r="CF1204" s="17" t="s">
        <v>284</v>
      </c>
      <c r="CG1204" s="103" t="s">
        <v>5322</v>
      </c>
      <c r="CH1204" s="275">
        <v>3609700220663</v>
      </c>
      <c r="CI1204" s="51"/>
      <c r="CJ1204" s="51"/>
      <c r="CM1204" s="273"/>
      <c r="CO1204" s="157"/>
    </row>
    <row r="1205" spans="1:93">
      <c r="A1205" s="452" t="s">
        <v>4404</v>
      </c>
      <c r="B1205" s="83" t="s">
        <v>709</v>
      </c>
      <c r="C1205" s="158" t="s">
        <v>672</v>
      </c>
      <c r="D1205" s="158" t="s">
        <v>3349</v>
      </c>
      <c r="E1205" s="92" t="s">
        <v>3350</v>
      </c>
      <c r="F1205" s="452" t="s">
        <v>4404</v>
      </c>
      <c r="G1205" s="59" t="s">
        <v>1580</v>
      </c>
      <c r="H1205" s="449" t="s">
        <v>3447</v>
      </c>
      <c r="I1205" s="234">
        <v>27594.82</v>
      </c>
      <c r="J1205" s="234">
        <v>0</v>
      </c>
      <c r="K1205" s="234">
        <v>59.63</v>
      </c>
      <c r="L1205" s="234">
        <v>0</v>
      </c>
      <c r="M1205" s="85">
        <v>0</v>
      </c>
      <c r="N1205" s="85">
        <v>0</v>
      </c>
      <c r="O1205" s="234">
        <v>0</v>
      </c>
      <c r="P1205" s="234">
        <v>91.05</v>
      </c>
      <c r="Q1205" s="234">
        <v>0</v>
      </c>
      <c r="R1205" s="234">
        <v>16287</v>
      </c>
      <c r="S1205" s="234">
        <v>8876.4000000000015</v>
      </c>
      <c r="T1205" s="227" t="s">
        <v>1581</v>
      </c>
      <c r="U1205" s="496">
        <v>142</v>
      </c>
      <c r="V1205" s="158" t="s">
        <v>672</v>
      </c>
      <c r="W1205" s="158" t="s">
        <v>3349</v>
      </c>
      <c r="X1205" s="92" t="s">
        <v>3350</v>
      </c>
      <c r="Y1205" s="267">
        <v>3609700227609</v>
      </c>
      <c r="Z1205" s="228" t="s">
        <v>1581</v>
      </c>
      <c r="AA1205" s="233">
        <v>18778.05</v>
      </c>
      <c r="AB1205" s="141">
        <v>15000</v>
      </c>
      <c r="AC1205" s="234"/>
      <c r="AD1205" s="235">
        <v>863</v>
      </c>
      <c r="AE1205" s="235">
        <v>424</v>
      </c>
      <c r="AF1205" s="141"/>
      <c r="AG1205" s="141"/>
      <c r="AH1205" s="141"/>
      <c r="AI1205" s="141"/>
      <c r="AJ1205" s="141"/>
      <c r="AK1205" s="141"/>
      <c r="AL1205" s="141"/>
      <c r="AM1205" s="85"/>
      <c r="AN1205" s="85"/>
      <c r="AO1205" s="85"/>
      <c r="AP1205" s="85"/>
      <c r="AQ1205" s="159"/>
      <c r="AR1205" s="159">
        <v>0</v>
      </c>
      <c r="AS1205" s="85"/>
      <c r="AT1205" s="85"/>
      <c r="AU1205" s="85"/>
      <c r="AV1205" s="236"/>
      <c r="AW1205" s="85"/>
      <c r="AX1205" s="85">
        <v>2400</v>
      </c>
      <c r="AY1205" s="159"/>
      <c r="AZ1205" s="159">
        <v>91.05</v>
      </c>
      <c r="BA1205" s="176">
        <v>0</v>
      </c>
      <c r="BB1205" s="159">
        <v>27654.45</v>
      </c>
      <c r="BC1205" s="159">
        <v>8876.4000000000015</v>
      </c>
      <c r="BD1205" s="85"/>
      <c r="BE1205" s="170">
        <v>142</v>
      </c>
      <c r="BF1205" s="1" t="s">
        <v>3530</v>
      </c>
      <c r="BG1205" s="158" t="s">
        <v>3349</v>
      </c>
      <c r="BH1205" s="92" t="s">
        <v>3350</v>
      </c>
      <c r="BI1205" s="159">
        <v>17050</v>
      </c>
      <c r="BJ1205" s="159">
        <v>15000</v>
      </c>
      <c r="BK1205" s="159">
        <v>2050</v>
      </c>
      <c r="BL1205" s="158"/>
      <c r="BM1205" s="1"/>
      <c r="BN1205" s="248"/>
      <c r="BO1205" s="248"/>
      <c r="BP1205" s="1"/>
      <c r="BQ1205" s="284" t="s">
        <v>3786</v>
      </c>
      <c r="BR1205" s="380" t="s">
        <v>709</v>
      </c>
      <c r="BS1205" s="381" t="s">
        <v>1918</v>
      </c>
      <c r="BT1205" s="382" t="s">
        <v>719</v>
      </c>
      <c r="BU1205" s="383" t="s">
        <v>719</v>
      </c>
      <c r="BV1205" s="383" t="s">
        <v>1581</v>
      </c>
      <c r="BW1205" s="383">
        <v>60140</v>
      </c>
      <c r="BX1205" s="385" t="s">
        <v>3690</v>
      </c>
      <c r="BY1205" s="62"/>
      <c r="BZ1205" s="495">
        <v>1347</v>
      </c>
      <c r="CA1205" s="320" t="b">
        <f>EXACT(A1205,CH1205)</f>
        <v>1</v>
      </c>
      <c r="CB1205" s="318" t="b">
        <f>EXACT(D1205,CF1205)</f>
        <v>1</v>
      </c>
      <c r="CC1205" s="318" t="b">
        <f>EXACT(E1205,CG1205)</f>
        <v>1</v>
      </c>
      <c r="CD1205" s="502">
        <f>+S1205-BC1205</f>
        <v>0</v>
      </c>
      <c r="CE1205" s="17" t="s">
        <v>672</v>
      </c>
      <c r="CF1205" s="17" t="s">
        <v>3349</v>
      </c>
      <c r="CG1205" s="103" t="s">
        <v>3350</v>
      </c>
      <c r="CH1205" s="275">
        <v>3609700227609</v>
      </c>
    </row>
    <row r="1206" spans="1:93">
      <c r="A1206" s="452" t="s">
        <v>4854</v>
      </c>
      <c r="B1206" s="83" t="s">
        <v>709</v>
      </c>
      <c r="C1206" s="158" t="s">
        <v>686</v>
      </c>
      <c r="D1206" s="158" t="s">
        <v>3831</v>
      </c>
      <c r="E1206" s="92" t="s">
        <v>3832</v>
      </c>
      <c r="F1206" s="452" t="s">
        <v>4854</v>
      </c>
      <c r="G1206" s="59" t="s">
        <v>1580</v>
      </c>
      <c r="H1206" s="449" t="s">
        <v>3954</v>
      </c>
      <c r="I1206" s="234">
        <v>29704.33</v>
      </c>
      <c r="J1206" s="234">
        <v>0</v>
      </c>
      <c r="K1206" s="234">
        <v>0</v>
      </c>
      <c r="L1206" s="234">
        <v>0</v>
      </c>
      <c r="M1206" s="85">
        <v>0</v>
      </c>
      <c r="N1206" s="85">
        <v>0</v>
      </c>
      <c r="O1206" s="234">
        <v>0</v>
      </c>
      <c r="P1206" s="234">
        <v>193.55</v>
      </c>
      <c r="Q1206" s="234">
        <v>0</v>
      </c>
      <c r="R1206" s="234">
        <v>19197</v>
      </c>
      <c r="S1206" s="234">
        <v>10313.780000000002</v>
      </c>
      <c r="T1206" s="227" t="s">
        <v>1581</v>
      </c>
      <c r="U1206" s="496">
        <v>360</v>
      </c>
      <c r="V1206" s="158" t="s">
        <v>686</v>
      </c>
      <c r="W1206" s="158" t="s">
        <v>3831</v>
      </c>
      <c r="X1206" s="92" t="s">
        <v>3832</v>
      </c>
      <c r="Y1206" s="267">
        <v>3609700233234</v>
      </c>
      <c r="Z1206" s="228" t="s">
        <v>1581</v>
      </c>
      <c r="AA1206" s="243">
        <v>19390.55</v>
      </c>
      <c r="AB1206" s="244">
        <v>17910</v>
      </c>
      <c r="AC1206" s="81"/>
      <c r="AD1206" s="243">
        <v>863</v>
      </c>
      <c r="AE1206" s="243">
        <v>424</v>
      </c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245"/>
      <c r="AW1206" s="81"/>
      <c r="AX1206" s="81">
        <v>0</v>
      </c>
      <c r="AY1206" s="81"/>
      <c r="AZ1206" s="244">
        <v>193.55</v>
      </c>
      <c r="BA1206" s="176">
        <v>0</v>
      </c>
      <c r="BB1206" s="244">
        <v>29704.33</v>
      </c>
      <c r="BC1206" s="244">
        <v>10313.780000000002</v>
      </c>
      <c r="BD1206" s="85"/>
      <c r="BE1206" s="170">
        <v>361</v>
      </c>
      <c r="BF1206" s="1" t="s">
        <v>4049</v>
      </c>
      <c r="BG1206" s="158" t="s">
        <v>3831</v>
      </c>
      <c r="BH1206" s="92" t="s">
        <v>3832</v>
      </c>
      <c r="BI1206" s="244">
        <v>17910</v>
      </c>
      <c r="BJ1206" s="159">
        <v>17910</v>
      </c>
      <c r="BK1206" s="159">
        <v>0</v>
      </c>
      <c r="BL1206" s="158"/>
      <c r="BM1206" s="86"/>
      <c r="BN1206" s="247"/>
      <c r="BO1206" s="247"/>
      <c r="BP1206" s="86"/>
      <c r="BQ1206" s="324" t="s">
        <v>4274</v>
      </c>
      <c r="BR1206" s="380" t="s">
        <v>51</v>
      </c>
      <c r="BS1206" s="381" t="s">
        <v>2173</v>
      </c>
      <c r="BT1206" s="382" t="s">
        <v>719</v>
      </c>
      <c r="BU1206" s="383" t="s">
        <v>719</v>
      </c>
      <c r="BV1206" s="384" t="s">
        <v>1581</v>
      </c>
      <c r="BW1206" s="384">
        <v>60140</v>
      </c>
      <c r="BX1206" s="385">
        <v>824065939</v>
      </c>
      <c r="BY1206" s="51"/>
      <c r="BZ1206" s="475">
        <v>616</v>
      </c>
      <c r="CA1206" s="320" t="b">
        <f>EXACT(A1206,CH1206)</f>
        <v>1</v>
      </c>
      <c r="CB1206" s="318" t="b">
        <f>EXACT(D1206,CF1206)</f>
        <v>1</v>
      </c>
      <c r="CC1206" s="318" t="b">
        <f>EXACT(E1206,CG1206)</f>
        <v>1</v>
      </c>
      <c r="CD1206" s="502">
        <f>+S1205-BC1205</f>
        <v>0</v>
      </c>
      <c r="CE1206" s="17" t="s">
        <v>686</v>
      </c>
      <c r="CF1206" s="157" t="s">
        <v>3831</v>
      </c>
      <c r="CG1206" s="99" t="s">
        <v>3832</v>
      </c>
      <c r="CH1206" s="275">
        <v>3609700233234</v>
      </c>
      <c r="CM1206" s="273"/>
      <c r="CO1206" s="157"/>
    </row>
    <row r="1207" spans="1:93">
      <c r="A1207" s="452" t="s">
        <v>4788</v>
      </c>
      <c r="B1207" s="83" t="s">
        <v>709</v>
      </c>
      <c r="C1207" s="86" t="s">
        <v>672</v>
      </c>
      <c r="D1207" s="86" t="s">
        <v>1196</v>
      </c>
      <c r="E1207" s="92" t="s">
        <v>1192</v>
      </c>
      <c r="F1207" s="452" t="s">
        <v>4788</v>
      </c>
      <c r="G1207" s="59" t="s">
        <v>1580</v>
      </c>
      <c r="H1207" s="449" t="s">
        <v>1771</v>
      </c>
      <c r="I1207" s="244">
        <v>35727.4</v>
      </c>
      <c r="J1207" s="310">
        <v>0</v>
      </c>
      <c r="K1207" s="81">
        <v>171.9</v>
      </c>
      <c r="L1207" s="81">
        <v>0</v>
      </c>
      <c r="M1207" s="85">
        <v>3286</v>
      </c>
      <c r="N1207" s="81">
        <v>0</v>
      </c>
      <c r="O1207" s="81">
        <v>0</v>
      </c>
      <c r="P1207" s="85">
        <v>337.99</v>
      </c>
      <c r="Q1207" s="81">
        <v>0</v>
      </c>
      <c r="R1207" s="85">
        <v>9842</v>
      </c>
      <c r="S1207" s="81">
        <v>29005.310000000005</v>
      </c>
      <c r="T1207" s="227" t="s">
        <v>1581</v>
      </c>
      <c r="U1207" s="496">
        <v>252</v>
      </c>
      <c r="V1207" s="86" t="s">
        <v>672</v>
      </c>
      <c r="W1207" s="86" t="s">
        <v>1196</v>
      </c>
      <c r="X1207" s="92" t="s">
        <v>1192</v>
      </c>
      <c r="Y1207" s="267">
        <v>3609700233544</v>
      </c>
      <c r="Z1207" s="228" t="s">
        <v>1581</v>
      </c>
      <c r="AA1207" s="243">
        <v>10179.99</v>
      </c>
      <c r="AB1207" s="244">
        <v>8555</v>
      </c>
      <c r="AC1207" s="81"/>
      <c r="AD1207" s="243">
        <v>863</v>
      </c>
      <c r="AE1207" s="243">
        <v>424</v>
      </c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245"/>
      <c r="AW1207" s="81"/>
      <c r="AX1207" s="81">
        <v>0</v>
      </c>
      <c r="AY1207" s="244"/>
      <c r="AZ1207" s="244">
        <v>337.99</v>
      </c>
      <c r="BA1207" s="176">
        <v>0</v>
      </c>
      <c r="BB1207" s="244">
        <v>39185.300000000003</v>
      </c>
      <c r="BC1207" s="244">
        <v>29005.310000000005</v>
      </c>
      <c r="BD1207" s="85"/>
      <c r="BE1207" s="170">
        <v>253</v>
      </c>
      <c r="BF1207" s="1" t="s">
        <v>1723</v>
      </c>
      <c r="BG1207" s="158" t="s">
        <v>1196</v>
      </c>
      <c r="BH1207" s="92" t="s">
        <v>1192</v>
      </c>
      <c r="BI1207" s="244">
        <v>8555</v>
      </c>
      <c r="BJ1207" s="159">
        <v>8555</v>
      </c>
      <c r="BK1207" s="159">
        <v>0</v>
      </c>
      <c r="BL1207" s="158"/>
      <c r="BM1207" s="86"/>
      <c r="BN1207" s="247"/>
      <c r="BO1207" s="247"/>
      <c r="BP1207" s="86"/>
      <c r="BQ1207" s="324">
        <v>234</v>
      </c>
      <c r="BR1207" s="380" t="s">
        <v>709</v>
      </c>
      <c r="BS1207" s="381" t="s">
        <v>1431</v>
      </c>
      <c r="BT1207" s="382" t="s">
        <v>719</v>
      </c>
      <c r="BU1207" s="383" t="s">
        <v>719</v>
      </c>
      <c r="BV1207" s="384" t="s">
        <v>1581</v>
      </c>
      <c r="BW1207" s="384">
        <v>60140</v>
      </c>
      <c r="BX1207" s="385" t="s">
        <v>768</v>
      </c>
      <c r="BY1207" s="23"/>
      <c r="BZ1207" s="475">
        <v>142</v>
      </c>
      <c r="CA1207" s="320" t="b">
        <f>EXACT(A1207,CH1207)</f>
        <v>1</v>
      </c>
      <c r="CB1207" s="318" t="b">
        <f>EXACT(D1207,CF1207)</f>
        <v>1</v>
      </c>
      <c r="CC1207" s="318" t="b">
        <f>EXACT(E1207,CG1207)</f>
        <v>1</v>
      </c>
      <c r="CD1207" s="502">
        <f>+S1206-BC1206</f>
        <v>0</v>
      </c>
      <c r="CE1207" s="17" t="s">
        <v>672</v>
      </c>
      <c r="CF1207" s="17" t="s">
        <v>1196</v>
      </c>
      <c r="CG1207" s="103" t="s">
        <v>1192</v>
      </c>
      <c r="CH1207" s="275">
        <v>3609700233544</v>
      </c>
      <c r="CI1207" s="51"/>
      <c r="CM1207" s="273"/>
      <c r="CO1207" s="455"/>
    </row>
    <row r="1208" spans="1:93">
      <c r="A1208" s="452" t="s">
        <v>7499</v>
      </c>
      <c r="B1208" s="83" t="s">
        <v>709</v>
      </c>
      <c r="C1208" s="86" t="s">
        <v>686</v>
      </c>
      <c r="D1208" s="86" t="s">
        <v>6814</v>
      </c>
      <c r="E1208" s="86" t="s">
        <v>6815</v>
      </c>
      <c r="F1208" s="452" t="s">
        <v>7499</v>
      </c>
      <c r="G1208" s="59" t="s">
        <v>1580</v>
      </c>
      <c r="H1208" s="449" t="s">
        <v>6947</v>
      </c>
      <c r="I1208" s="234">
        <v>27072.99</v>
      </c>
      <c r="J1208" s="234">
        <v>0</v>
      </c>
      <c r="K1208" s="234">
        <v>0</v>
      </c>
      <c r="L1208" s="234">
        <v>0</v>
      </c>
      <c r="M1208" s="85">
        <v>0</v>
      </c>
      <c r="N1208" s="85">
        <v>0</v>
      </c>
      <c r="O1208" s="234">
        <v>0</v>
      </c>
      <c r="P1208" s="234">
        <v>25.08</v>
      </c>
      <c r="Q1208" s="234">
        <v>0</v>
      </c>
      <c r="R1208" s="234">
        <v>15863</v>
      </c>
      <c r="S1208" s="234">
        <v>8428.8200000000033</v>
      </c>
      <c r="T1208" s="227" t="s">
        <v>1581</v>
      </c>
      <c r="U1208" s="496">
        <v>983</v>
      </c>
      <c r="V1208" s="86" t="s">
        <v>686</v>
      </c>
      <c r="W1208" s="86" t="s">
        <v>6814</v>
      </c>
      <c r="X1208" s="422" t="s">
        <v>6815</v>
      </c>
      <c r="Y1208" s="267">
        <v>3609700238643</v>
      </c>
      <c r="Z1208" s="228" t="s">
        <v>1581</v>
      </c>
      <c r="AA1208" s="243">
        <v>18644.170000000002</v>
      </c>
      <c r="AB1208" s="244">
        <v>15000</v>
      </c>
      <c r="AC1208" s="81"/>
      <c r="AD1208" s="243">
        <v>863</v>
      </c>
      <c r="AE1208" s="243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244"/>
      <c r="AR1208" s="244">
        <v>0</v>
      </c>
      <c r="AS1208" s="81"/>
      <c r="AT1208" s="81"/>
      <c r="AU1208" s="81"/>
      <c r="AV1208" s="245"/>
      <c r="AW1208" s="81"/>
      <c r="AX1208" s="81">
        <v>2756.09</v>
      </c>
      <c r="AY1208" s="244"/>
      <c r="AZ1208" s="244">
        <v>25.08</v>
      </c>
      <c r="BA1208" s="176">
        <v>0</v>
      </c>
      <c r="BB1208" s="244">
        <v>27072.99</v>
      </c>
      <c r="BC1208" s="244">
        <v>8428.82</v>
      </c>
      <c r="BD1208" s="85"/>
      <c r="BE1208" s="170">
        <v>984</v>
      </c>
      <c r="BF1208" s="1" t="s">
        <v>7125</v>
      </c>
      <c r="BG1208" s="158" t="s">
        <v>6814</v>
      </c>
      <c r="BH1208" s="158" t="s">
        <v>6815</v>
      </c>
      <c r="BI1208" s="244">
        <v>17400</v>
      </c>
      <c r="BJ1208" s="159">
        <v>15000</v>
      </c>
      <c r="BK1208" s="159">
        <v>2400</v>
      </c>
      <c r="BL1208" s="158"/>
      <c r="BM1208" s="86"/>
      <c r="BN1208" s="247"/>
      <c r="BO1208" s="247"/>
      <c r="BP1208" s="86"/>
      <c r="BQ1208" s="324" t="s">
        <v>7333</v>
      </c>
      <c r="BR1208" s="381" t="s">
        <v>51</v>
      </c>
      <c r="BS1208" s="381" t="s">
        <v>1929</v>
      </c>
      <c r="BT1208" s="382" t="s">
        <v>719</v>
      </c>
      <c r="BU1208" s="382" t="s">
        <v>719</v>
      </c>
      <c r="BV1208" s="384" t="s">
        <v>128</v>
      </c>
      <c r="BW1208" s="386" t="s">
        <v>7334</v>
      </c>
      <c r="BX1208" s="382" t="s">
        <v>7335</v>
      </c>
      <c r="BY1208" s="76"/>
      <c r="BZ1208" s="495">
        <v>361</v>
      </c>
      <c r="CA1208" s="320" t="b">
        <f>EXACT(A1208,CH1208)</f>
        <v>1</v>
      </c>
      <c r="CB1208" s="318" t="b">
        <f>EXACT(D1208,CF1208)</f>
        <v>1</v>
      </c>
      <c r="CC1208" s="318" t="b">
        <f>EXACT(E1208,CG1208)</f>
        <v>1</v>
      </c>
      <c r="CD1208" s="502">
        <f>+S1207-BC1207</f>
        <v>0</v>
      </c>
      <c r="CE1208" s="51" t="s">
        <v>686</v>
      </c>
      <c r="CF1208" s="17" t="s">
        <v>6814</v>
      </c>
      <c r="CG1208" s="103" t="s">
        <v>6815</v>
      </c>
      <c r="CH1208" s="275">
        <v>3609700238643</v>
      </c>
      <c r="CL1208" s="51"/>
      <c r="CM1208" s="273"/>
      <c r="CO1208" s="457"/>
    </row>
    <row r="1209" spans="1:93">
      <c r="A1209" s="452" t="s">
        <v>4985</v>
      </c>
      <c r="B1209" s="83" t="s">
        <v>709</v>
      </c>
      <c r="C1209" s="86" t="s">
        <v>695</v>
      </c>
      <c r="D1209" s="86" t="s">
        <v>482</v>
      </c>
      <c r="E1209" s="92" t="s">
        <v>583</v>
      </c>
      <c r="F1209" s="452" t="s">
        <v>4985</v>
      </c>
      <c r="G1209" s="59" t="s">
        <v>1580</v>
      </c>
      <c r="H1209" s="449" t="s">
        <v>634</v>
      </c>
      <c r="I1209" s="244">
        <v>23116.799999999999</v>
      </c>
      <c r="J1209" s="310">
        <v>0</v>
      </c>
      <c r="K1209" s="81">
        <v>128.93</v>
      </c>
      <c r="L1209" s="81">
        <v>0</v>
      </c>
      <c r="M1209" s="85">
        <v>2125</v>
      </c>
      <c r="N1209" s="81">
        <v>0</v>
      </c>
      <c r="O1209" s="81">
        <v>0</v>
      </c>
      <c r="P1209" s="85">
        <v>0</v>
      </c>
      <c r="Q1209" s="81">
        <v>0</v>
      </c>
      <c r="R1209" s="85">
        <v>17649.939999999999</v>
      </c>
      <c r="S1209" s="81">
        <v>7720.7900000000009</v>
      </c>
      <c r="T1209" s="227" t="s">
        <v>1581</v>
      </c>
      <c r="U1209" s="496">
        <v>572</v>
      </c>
      <c r="V1209" s="86" t="s">
        <v>695</v>
      </c>
      <c r="W1209" s="86" t="s">
        <v>482</v>
      </c>
      <c r="X1209" s="92" t="s">
        <v>583</v>
      </c>
      <c r="Y1209" s="267">
        <v>3609700244465</v>
      </c>
      <c r="Z1209" s="228" t="s">
        <v>1581</v>
      </c>
      <c r="AA1209" s="141">
        <v>17649.939999999999</v>
      </c>
      <c r="AB1209" s="141">
        <v>17649.939999999999</v>
      </c>
      <c r="AC1209" s="1"/>
      <c r="AD1209" s="235">
        <v>0</v>
      </c>
      <c r="AE1209" s="235">
        <v>0</v>
      </c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236"/>
      <c r="AW1209" s="1"/>
      <c r="AX1209" s="1">
        <v>0</v>
      </c>
      <c r="AY1209" s="1"/>
      <c r="AZ1209" s="1">
        <v>0</v>
      </c>
      <c r="BA1209" s="1">
        <v>0</v>
      </c>
      <c r="BB1209" s="1">
        <v>25370.73</v>
      </c>
      <c r="BC1209" s="1">
        <v>7720.7900000000009</v>
      </c>
      <c r="BD1209" s="85"/>
      <c r="BE1209" s="170">
        <v>573</v>
      </c>
      <c r="BF1209" s="158" t="s">
        <v>7063</v>
      </c>
      <c r="BG1209" s="158" t="s">
        <v>482</v>
      </c>
      <c r="BH1209" s="92" t="s">
        <v>583</v>
      </c>
      <c r="BI1209" s="1">
        <v>17649.939999999999</v>
      </c>
      <c r="BJ1209" s="1">
        <v>17649.939999999999</v>
      </c>
      <c r="BK1209" s="1">
        <v>0</v>
      </c>
      <c r="BL1209" s="158"/>
      <c r="BM1209" s="1" t="s">
        <v>677</v>
      </c>
      <c r="BN1209" s="1"/>
      <c r="BO1209" s="1"/>
      <c r="BP1209" s="86"/>
      <c r="BQ1209" s="324" t="s">
        <v>539</v>
      </c>
      <c r="BR1209" s="380" t="s">
        <v>709</v>
      </c>
      <c r="BS1209" s="381" t="s">
        <v>1946</v>
      </c>
      <c r="BT1209" s="382" t="s">
        <v>719</v>
      </c>
      <c r="BU1209" s="383" t="s">
        <v>719</v>
      </c>
      <c r="BV1209" s="384" t="s">
        <v>1581</v>
      </c>
      <c r="BW1209" s="384">
        <v>60140</v>
      </c>
      <c r="BX1209" s="385" t="s">
        <v>1947</v>
      </c>
      <c r="BY1209" s="62"/>
      <c r="BZ1209" s="495">
        <v>253</v>
      </c>
      <c r="CA1209" s="320" t="b">
        <f>EXACT(A1209,CH1209)</f>
        <v>1</v>
      </c>
      <c r="CB1209" s="318" t="b">
        <f>EXACT(D1209,CF1209)</f>
        <v>1</v>
      </c>
      <c r="CC1209" s="318" t="b">
        <f>EXACT(E1209,CG1209)</f>
        <v>1</v>
      </c>
      <c r="CD1209" s="502">
        <f>+S1208-BC1208</f>
        <v>0</v>
      </c>
      <c r="CE1209" s="17" t="s">
        <v>695</v>
      </c>
      <c r="CF1209" s="17" t="s">
        <v>482</v>
      </c>
      <c r="CG1209" s="103" t="s">
        <v>583</v>
      </c>
      <c r="CH1209" s="275">
        <v>3609700244465</v>
      </c>
      <c r="CI1209" s="51"/>
      <c r="CJ1209" s="51"/>
      <c r="CM1209" s="273"/>
      <c r="CO1209" s="158"/>
    </row>
    <row r="1210" spans="1:93">
      <c r="A1210" s="452" t="s">
        <v>5084</v>
      </c>
      <c r="B1210" s="83" t="s">
        <v>709</v>
      </c>
      <c r="C1210" s="158" t="s">
        <v>686</v>
      </c>
      <c r="D1210" s="158" t="s">
        <v>3875</v>
      </c>
      <c r="E1210" s="92" t="s">
        <v>3876</v>
      </c>
      <c r="F1210" s="452" t="s">
        <v>5084</v>
      </c>
      <c r="G1210" s="59" t="s">
        <v>1580</v>
      </c>
      <c r="H1210" s="449" t="s">
        <v>3985</v>
      </c>
      <c r="I1210" s="234">
        <v>53040</v>
      </c>
      <c r="J1210" s="234">
        <v>0</v>
      </c>
      <c r="K1210" s="234">
        <v>33.979999999999997</v>
      </c>
      <c r="L1210" s="234">
        <v>0</v>
      </c>
      <c r="M1210" s="85">
        <v>0</v>
      </c>
      <c r="N1210" s="85">
        <v>0</v>
      </c>
      <c r="O1210" s="234">
        <v>0</v>
      </c>
      <c r="P1210" s="234">
        <v>1649.06</v>
      </c>
      <c r="Q1210" s="234">
        <v>0</v>
      </c>
      <c r="R1210" s="234">
        <v>29397</v>
      </c>
      <c r="S1210" s="234">
        <v>16627.920000000006</v>
      </c>
      <c r="T1210" s="227" t="s">
        <v>1581</v>
      </c>
      <c r="U1210" s="496">
        <v>760</v>
      </c>
      <c r="V1210" s="158" t="s">
        <v>686</v>
      </c>
      <c r="W1210" s="158" t="s">
        <v>3875</v>
      </c>
      <c r="X1210" s="92" t="s">
        <v>3876</v>
      </c>
      <c r="Y1210" s="267">
        <v>3609700244481</v>
      </c>
      <c r="Z1210" s="228" t="s">
        <v>1581</v>
      </c>
      <c r="AA1210" s="243">
        <v>36446.06</v>
      </c>
      <c r="AB1210" s="244">
        <v>28000</v>
      </c>
      <c r="AC1210" s="81"/>
      <c r="AD1210" s="243">
        <v>863</v>
      </c>
      <c r="AE1210" s="243">
        <v>424</v>
      </c>
      <c r="AF1210" s="81">
        <v>110</v>
      </c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>
        <v>0</v>
      </c>
      <c r="AS1210" s="81"/>
      <c r="AT1210" s="81"/>
      <c r="AU1210" s="81"/>
      <c r="AV1210" s="245"/>
      <c r="AW1210" s="81"/>
      <c r="AX1210" s="81">
        <v>5400</v>
      </c>
      <c r="AY1210" s="81"/>
      <c r="AZ1210" s="81">
        <v>1649.06</v>
      </c>
      <c r="BA1210" s="85">
        <v>0</v>
      </c>
      <c r="BB1210" s="81">
        <v>53073.98</v>
      </c>
      <c r="BC1210" s="81">
        <v>16627.920000000006</v>
      </c>
      <c r="BD1210" s="85"/>
      <c r="BE1210" s="170">
        <v>761</v>
      </c>
      <c r="BF1210" s="158" t="s">
        <v>4079</v>
      </c>
      <c r="BG1210" s="158" t="s">
        <v>3875</v>
      </c>
      <c r="BH1210" s="92" t="s">
        <v>3876</v>
      </c>
      <c r="BI1210" s="81">
        <v>31314.87</v>
      </c>
      <c r="BJ1210" s="85">
        <v>28000</v>
      </c>
      <c r="BK1210" s="81">
        <v>3314.869999999999</v>
      </c>
      <c r="BL1210" s="158"/>
      <c r="BM1210" s="86"/>
      <c r="BN1210" s="247"/>
      <c r="BO1210" s="247"/>
      <c r="BP1210" s="1"/>
      <c r="BQ1210" s="284" t="s">
        <v>857</v>
      </c>
      <c r="BR1210" s="380" t="s">
        <v>138</v>
      </c>
      <c r="BS1210" s="381" t="s">
        <v>1899</v>
      </c>
      <c r="BT1210" s="383" t="s">
        <v>133</v>
      </c>
      <c r="BU1210" s="383" t="s">
        <v>133</v>
      </c>
      <c r="BV1210" s="383" t="s">
        <v>128</v>
      </c>
      <c r="BW1210" s="383">
        <v>60140</v>
      </c>
      <c r="BX1210" s="385" t="s">
        <v>4139</v>
      </c>
      <c r="BY1210" s="51"/>
      <c r="BZ1210" s="495">
        <v>983</v>
      </c>
      <c r="CA1210" s="320" t="b">
        <f>EXACT(A1210,CH1210)</f>
        <v>1</v>
      </c>
      <c r="CB1210" s="318" t="b">
        <f>EXACT(D1210,CF1210)</f>
        <v>1</v>
      </c>
      <c r="CC1210" s="318" t="b">
        <f>EXACT(E1210,CG1210)</f>
        <v>1</v>
      </c>
      <c r="CD1210" s="502">
        <f>+S1209-BC1209</f>
        <v>0</v>
      </c>
      <c r="CE1210" s="51" t="s">
        <v>686</v>
      </c>
      <c r="CF1210" s="157" t="s">
        <v>3875</v>
      </c>
      <c r="CG1210" s="99" t="s">
        <v>3876</v>
      </c>
      <c r="CH1210" s="311">
        <v>3609700244481</v>
      </c>
      <c r="CJ1210" s="51"/>
      <c r="CM1210" s="273"/>
      <c r="CO1210" s="157"/>
    </row>
    <row r="1211" spans="1:93">
      <c r="A1211" s="452" t="s">
        <v>7407</v>
      </c>
      <c r="B1211" s="83" t="s">
        <v>709</v>
      </c>
      <c r="C1211" s="158" t="s">
        <v>686</v>
      </c>
      <c r="D1211" s="158" t="s">
        <v>6730</v>
      </c>
      <c r="E1211" s="92" t="s">
        <v>2551</v>
      </c>
      <c r="F1211" s="452" t="s">
        <v>7407</v>
      </c>
      <c r="G1211" s="59" t="s">
        <v>1580</v>
      </c>
      <c r="H1211" s="449" t="s">
        <v>6869</v>
      </c>
      <c r="I1211" s="234">
        <v>35211.629999999997</v>
      </c>
      <c r="J1211" s="234">
        <v>0</v>
      </c>
      <c r="K1211" s="234">
        <v>0</v>
      </c>
      <c r="L1211" s="234">
        <v>0</v>
      </c>
      <c r="M1211" s="85">
        <v>0</v>
      </c>
      <c r="N1211" s="85">
        <v>0</v>
      </c>
      <c r="O1211" s="234">
        <v>0</v>
      </c>
      <c r="P1211" s="234">
        <v>391.36</v>
      </c>
      <c r="Q1211" s="234">
        <v>0</v>
      </c>
      <c r="R1211" s="234">
        <v>22863</v>
      </c>
      <c r="S1211" s="234">
        <v>11038.359999999997</v>
      </c>
      <c r="T1211" s="227" t="s">
        <v>1581</v>
      </c>
      <c r="U1211" s="496">
        <v>120</v>
      </c>
      <c r="V1211" s="158" t="s">
        <v>686</v>
      </c>
      <c r="W1211" s="158" t="s">
        <v>6730</v>
      </c>
      <c r="X1211" s="92" t="s">
        <v>2551</v>
      </c>
      <c r="Y1211" s="267">
        <v>3609700255491</v>
      </c>
      <c r="Z1211" s="228" t="s">
        <v>1581</v>
      </c>
      <c r="AA1211" s="233">
        <v>24173.27</v>
      </c>
      <c r="AB1211" s="141">
        <v>22000</v>
      </c>
      <c r="AC1211" s="234"/>
      <c r="AD1211" s="235">
        <v>863</v>
      </c>
      <c r="AE1211" s="235"/>
      <c r="AF1211" s="141">
        <v>0</v>
      </c>
      <c r="AG1211" s="141"/>
      <c r="AH1211" s="141"/>
      <c r="AI1211" s="141"/>
      <c r="AJ1211" s="141"/>
      <c r="AK1211" s="141"/>
      <c r="AL1211" s="141"/>
      <c r="AM1211" s="85"/>
      <c r="AN1211" s="85"/>
      <c r="AO1211" s="85"/>
      <c r="AP1211" s="85"/>
      <c r="AQ1211" s="159"/>
      <c r="AR1211" s="159"/>
      <c r="AS1211" s="85"/>
      <c r="AT1211" s="85"/>
      <c r="AU1211" s="85"/>
      <c r="AV1211" s="236"/>
      <c r="AW1211" s="85"/>
      <c r="AX1211" s="85">
        <v>918.91</v>
      </c>
      <c r="AY1211" s="159"/>
      <c r="AZ1211" s="159">
        <v>391.36</v>
      </c>
      <c r="BA1211" s="176">
        <v>0</v>
      </c>
      <c r="BB1211" s="159">
        <v>35211.629999999997</v>
      </c>
      <c r="BC1211" s="159">
        <v>11038.359999999997</v>
      </c>
      <c r="BD1211" s="85"/>
      <c r="BE1211" s="170">
        <v>120</v>
      </c>
      <c r="BF1211" s="1" t="s">
        <v>7003</v>
      </c>
      <c r="BG1211" s="158" t="s">
        <v>6730</v>
      </c>
      <c r="BH1211" s="92" t="s">
        <v>2551</v>
      </c>
      <c r="BI1211" s="159">
        <v>27070</v>
      </c>
      <c r="BJ1211" s="159">
        <v>22000</v>
      </c>
      <c r="BK1211" s="159">
        <v>5070</v>
      </c>
      <c r="BL1211" s="158"/>
      <c r="BM1211" s="1"/>
      <c r="BN1211" s="248"/>
      <c r="BO1211" s="248"/>
      <c r="BP1211" s="86"/>
      <c r="BQ1211" s="324" t="s">
        <v>1298</v>
      </c>
      <c r="BR1211" s="380" t="s">
        <v>709</v>
      </c>
      <c r="BS1211" s="381" t="s">
        <v>7191</v>
      </c>
      <c r="BT1211" s="382" t="s">
        <v>719</v>
      </c>
      <c r="BU1211" s="383" t="s">
        <v>719</v>
      </c>
      <c r="BV1211" s="384" t="s">
        <v>1581</v>
      </c>
      <c r="BW1211" s="384">
        <v>60140</v>
      </c>
      <c r="BX1211" s="385" t="s">
        <v>7192</v>
      </c>
      <c r="BZ1211" s="495">
        <v>573</v>
      </c>
      <c r="CA1211" s="320" t="b">
        <f>EXACT(A1211,CH1211)</f>
        <v>1</v>
      </c>
      <c r="CB1211" s="318" t="b">
        <f>EXACT(D1211,CF1211)</f>
        <v>1</v>
      </c>
      <c r="CC1211" s="318" t="b">
        <f>EXACT(E1211,CG1211)</f>
        <v>1</v>
      </c>
      <c r="CD1211" s="502">
        <f>+S1211-BC1211</f>
        <v>0</v>
      </c>
      <c r="CE1211" s="51" t="s">
        <v>686</v>
      </c>
      <c r="CF1211" s="90" t="s">
        <v>6730</v>
      </c>
      <c r="CG1211" s="103" t="s">
        <v>2551</v>
      </c>
      <c r="CH1211" s="275">
        <v>3609700255491</v>
      </c>
      <c r="CJ1211" s="51"/>
      <c r="CM1211" s="273"/>
      <c r="CO1211" s="332"/>
    </row>
    <row r="1212" spans="1:93">
      <c r="A1212" s="452" t="s">
        <v>4512</v>
      </c>
      <c r="B1212" s="83" t="s">
        <v>709</v>
      </c>
      <c r="C1212" s="158" t="s">
        <v>686</v>
      </c>
      <c r="D1212" s="158" t="s">
        <v>3353</v>
      </c>
      <c r="E1212" s="92" t="s">
        <v>3354</v>
      </c>
      <c r="F1212" s="452" t="s">
        <v>4512</v>
      </c>
      <c r="G1212" s="59" t="s">
        <v>1580</v>
      </c>
      <c r="H1212" s="449" t="s">
        <v>3450</v>
      </c>
      <c r="I1212" s="234">
        <v>43160</v>
      </c>
      <c r="J1212" s="234">
        <v>0</v>
      </c>
      <c r="K1212" s="234">
        <v>59.63</v>
      </c>
      <c r="L1212" s="234">
        <v>0</v>
      </c>
      <c r="M1212" s="85">
        <v>0</v>
      </c>
      <c r="N1212" s="85">
        <v>0</v>
      </c>
      <c r="O1212" s="234">
        <v>0</v>
      </c>
      <c r="P1212" s="234">
        <v>1113.6300000000001</v>
      </c>
      <c r="Q1212" s="234">
        <v>0</v>
      </c>
      <c r="R1212" s="234">
        <v>28287</v>
      </c>
      <c r="S1212" s="234">
        <v>13818.999999999996</v>
      </c>
      <c r="T1212" s="227" t="s">
        <v>1581</v>
      </c>
      <c r="U1212" s="496">
        <v>157</v>
      </c>
      <c r="V1212" s="158" t="s">
        <v>686</v>
      </c>
      <c r="W1212" s="158" t="s">
        <v>3353</v>
      </c>
      <c r="X1212" s="92" t="s">
        <v>3354</v>
      </c>
      <c r="Y1212" s="267">
        <v>3609700258873</v>
      </c>
      <c r="Z1212" s="228" t="s">
        <v>1581</v>
      </c>
      <c r="AA1212" s="233">
        <v>29400.63</v>
      </c>
      <c r="AB1212" s="141">
        <v>27000</v>
      </c>
      <c r="AC1212" s="234"/>
      <c r="AD1212" s="235">
        <v>863</v>
      </c>
      <c r="AE1212" s="235">
        <v>424</v>
      </c>
      <c r="AF1212" s="141"/>
      <c r="AG1212" s="141"/>
      <c r="AH1212" s="141"/>
      <c r="AI1212" s="141"/>
      <c r="AJ1212" s="141"/>
      <c r="AK1212" s="141"/>
      <c r="AL1212" s="141"/>
      <c r="AM1212" s="85"/>
      <c r="AN1212" s="85"/>
      <c r="AO1212" s="85"/>
      <c r="AP1212" s="85"/>
      <c r="AQ1212" s="159"/>
      <c r="AR1212" s="159">
        <v>0</v>
      </c>
      <c r="AS1212" s="85"/>
      <c r="AT1212" s="85"/>
      <c r="AU1212" s="85"/>
      <c r="AV1212" s="236"/>
      <c r="AW1212" s="85"/>
      <c r="AX1212" s="85">
        <v>0</v>
      </c>
      <c r="AY1212" s="159"/>
      <c r="AZ1212" s="159">
        <v>1113.6300000000001</v>
      </c>
      <c r="BA1212" s="176">
        <v>0</v>
      </c>
      <c r="BB1212" s="159">
        <v>43219.63</v>
      </c>
      <c r="BC1212" s="159">
        <v>13818.999999999996</v>
      </c>
      <c r="BD1212" s="85"/>
      <c r="BE1212" s="170">
        <v>157</v>
      </c>
      <c r="BF1212" s="1" t="s">
        <v>3533</v>
      </c>
      <c r="BG1212" s="158" t="s">
        <v>3353</v>
      </c>
      <c r="BH1212" s="92" t="s">
        <v>3354</v>
      </c>
      <c r="BI1212" s="159">
        <v>34597.56</v>
      </c>
      <c r="BJ1212" s="159">
        <v>27000</v>
      </c>
      <c r="BK1212" s="159">
        <v>7597.5599999999977</v>
      </c>
      <c r="BL1212" s="158"/>
      <c r="BM1212" s="1"/>
      <c r="BN1212" s="248"/>
      <c r="BO1212" s="248"/>
      <c r="BP1212" s="1"/>
      <c r="BQ1212" s="284" t="s">
        <v>3655</v>
      </c>
      <c r="BR1212" s="380" t="s">
        <v>709</v>
      </c>
      <c r="BS1212" s="381" t="s">
        <v>3656</v>
      </c>
      <c r="BT1212" s="383" t="s">
        <v>719</v>
      </c>
      <c r="BU1212" s="383" t="s">
        <v>719</v>
      </c>
      <c r="BV1212" s="383" t="s">
        <v>1581</v>
      </c>
      <c r="BW1212" s="383">
        <v>60140</v>
      </c>
      <c r="BX1212" s="385" t="s">
        <v>3657</v>
      </c>
      <c r="BY1212" s="62">
        <v>459</v>
      </c>
      <c r="BZ1212" s="475">
        <v>760</v>
      </c>
      <c r="CA1212" s="320" t="b">
        <f>EXACT(A1212,CH1212)</f>
        <v>1</v>
      </c>
      <c r="CB1212" s="318" t="b">
        <f>EXACT(D1212,CF1212)</f>
        <v>1</v>
      </c>
      <c r="CC1212" s="318" t="b">
        <f>EXACT(E1212,CG1212)</f>
        <v>1</v>
      </c>
      <c r="CD1212" s="502">
        <f>+S1212-BC1212</f>
        <v>0</v>
      </c>
      <c r="CE1212" s="17" t="s">
        <v>686</v>
      </c>
      <c r="CF1212" s="17" t="s">
        <v>3353</v>
      </c>
      <c r="CG1212" s="103" t="s">
        <v>3354</v>
      </c>
      <c r="CH1212" s="275">
        <v>3609700258873</v>
      </c>
      <c r="CM1212" s="273"/>
      <c r="CO1212" s="157"/>
    </row>
    <row r="1213" spans="1:93">
      <c r="A1213" s="452" t="s">
        <v>4857</v>
      </c>
      <c r="B1213" s="83" t="s">
        <v>709</v>
      </c>
      <c r="C1213" s="158" t="s">
        <v>686</v>
      </c>
      <c r="D1213" s="158" t="s">
        <v>2375</v>
      </c>
      <c r="E1213" s="92" t="s">
        <v>2376</v>
      </c>
      <c r="F1213" s="452" t="s">
        <v>4857</v>
      </c>
      <c r="G1213" s="59" t="s">
        <v>1580</v>
      </c>
      <c r="H1213" s="449" t="s">
        <v>2499</v>
      </c>
      <c r="I1213" s="234">
        <v>22114.68</v>
      </c>
      <c r="J1213" s="234">
        <v>0</v>
      </c>
      <c r="K1213" s="234">
        <v>0</v>
      </c>
      <c r="L1213" s="234">
        <v>0</v>
      </c>
      <c r="M1213" s="85">
        <v>884</v>
      </c>
      <c r="N1213" s="85">
        <v>0</v>
      </c>
      <c r="O1213" s="234">
        <v>0</v>
      </c>
      <c r="P1213" s="234">
        <v>0</v>
      </c>
      <c r="Q1213" s="234">
        <v>0</v>
      </c>
      <c r="R1213" s="234">
        <v>14222</v>
      </c>
      <c r="S1213" s="234">
        <v>8776.68</v>
      </c>
      <c r="T1213" s="227" t="s">
        <v>1581</v>
      </c>
      <c r="U1213" s="496">
        <v>367</v>
      </c>
      <c r="V1213" s="158" t="s">
        <v>686</v>
      </c>
      <c r="W1213" s="158" t="s">
        <v>2375</v>
      </c>
      <c r="X1213" s="92" t="s">
        <v>2376</v>
      </c>
      <c r="Y1213" s="267">
        <v>3609700258911</v>
      </c>
      <c r="Z1213" s="228" t="s">
        <v>1581</v>
      </c>
      <c r="AA1213" s="243">
        <v>14222</v>
      </c>
      <c r="AB1213" s="244">
        <v>12935</v>
      </c>
      <c r="AC1213" s="81"/>
      <c r="AD1213" s="243">
        <v>863</v>
      </c>
      <c r="AE1213" s="243">
        <v>424</v>
      </c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245"/>
      <c r="AW1213" s="81"/>
      <c r="AX1213" s="81">
        <v>0</v>
      </c>
      <c r="AY1213" s="244"/>
      <c r="AZ1213" s="244">
        <v>0</v>
      </c>
      <c r="BA1213" s="176">
        <v>0</v>
      </c>
      <c r="BB1213" s="244">
        <v>22998.68</v>
      </c>
      <c r="BC1213" s="244">
        <v>8776.68</v>
      </c>
      <c r="BD1213" s="85"/>
      <c r="BE1213" s="170">
        <v>368</v>
      </c>
      <c r="BF1213" s="1" t="s">
        <v>2415</v>
      </c>
      <c r="BG1213" s="158" t="s">
        <v>2375</v>
      </c>
      <c r="BH1213" s="92" t="s">
        <v>2376</v>
      </c>
      <c r="BI1213" s="244">
        <v>12935</v>
      </c>
      <c r="BJ1213" s="159">
        <v>12935</v>
      </c>
      <c r="BK1213" s="159">
        <v>0</v>
      </c>
      <c r="BL1213" s="158"/>
      <c r="BM1213" s="86"/>
      <c r="BN1213" s="247"/>
      <c r="BO1213" s="247"/>
      <c r="BP1213" s="86"/>
      <c r="BQ1213" s="324">
        <v>43</v>
      </c>
      <c r="BR1213" s="380" t="s">
        <v>709</v>
      </c>
      <c r="BS1213" s="381" t="s">
        <v>2456</v>
      </c>
      <c r="BT1213" s="383" t="s">
        <v>719</v>
      </c>
      <c r="BU1213" s="383" t="s">
        <v>719</v>
      </c>
      <c r="BV1213" s="384" t="s">
        <v>1581</v>
      </c>
      <c r="BW1213" s="384">
        <v>60140</v>
      </c>
      <c r="BX1213" s="385" t="s">
        <v>2457</v>
      </c>
      <c r="BY1213" s="23"/>
      <c r="BZ1213" s="475">
        <v>120</v>
      </c>
      <c r="CA1213" s="320" t="b">
        <f>EXACT(A1213,CH1213)</f>
        <v>1</v>
      </c>
      <c r="CB1213" s="318" t="b">
        <f>EXACT(D1213,CF1213)</f>
        <v>1</v>
      </c>
      <c r="CC1213" s="318" t="b">
        <f>EXACT(E1213,CG1213)</f>
        <v>1</v>
      </c>
      <c r="CD1213" s="502">
        <f>+S1212-BC1212</f>
        <v>0</v>
      </c>
      <c r="CE1213" s="17" t="s">
        <v>686</v>
      </c>
      <c r="CF1213" s="17" t="s">
        <v>2375</v>
      </c>
      <c r="CG1213" s="103" t="s">
        <v>2376</v>
      </c>
      <c r="CH1213" s="275">
        <v>3609700258911</v>
      </c>
      <c r="CM1213" s="273"/>
      <c r="CO1213" s="332"/>
    </row>
    <row r="1214" spans="1:93">
      <c r="A1214" s="451" t="s">
        <v>7846</v>
      </c>
      <c r="B1214" s="83" t="s">
        <v>709</v>
      </c>
      <c r="C1214" s="86" t="s">
        <v>686</v>
      </c>
      <c r="D1214" s="86" t="s">
        <v>6829</v>
      </c>
      <c r="E1214" s="86" t="s">
        <v>7738</v>
      </c>
      <c r="F1214" s="451" t="s">
        <v>7846</v>
      </c>
      <c r="G1214" s="59" t="s">
        <v>1580</v>
      </c>
      <c r="H1214" s="449" t="s">
        <v>7964</v>
      </c>
      <c r="I1214" s="234">
        <v>40958.519999999997</v>
      </c>
      <c r="J1214" s="234">
        <v>0</v>
      </c>
      <c r="K1214" s="234">
        <v>0</v>
      </c>
      <c r="L1214" s="234">
        <v>0</v>
      </c>
      <c r="M1214" s="85">
        <v>0</v>
      </c>
      <c r="N1214" s="85">
        <v>0</v>
      </c>
      <c r="O1214" s="234">
        <v>0</v>
      </c>
      <c r="P1214" s="234">
        <v>562.46</v>
      </c>
      <c r="Q1214" s="234">
        <v>0</v>
      </c>
      <c r="R1214" s="234">
        <v>27696.6</v>
      </c>
      <c r="S1214" s="234">
        <v>12699.46</v>
      </c>
      <c r="T1214" s="227" t="s">
        <v>1581</v>
      </c>
      <c r="U1214" s="496">
        <v>1082</v>
      </c>
      <c r="V1214" s="86" t="s">
        <v>686</v>
      </c>
      <c r="W1214" s="86" t="s">
        <v>6829</v>
      </c>
      <c r="X1214" s="422" t="s">
        <v>7738</v>
      </c>
      <c r="Y1214" s="267" t="s">
        <v>7846</v>
      </c>
      <c r="Z1214" s="228" t="s">
        <v>1581</v>
      </c>
      <c r="AA1214" s="233">
        <v>28259.059999999998</v>
      </c>
      <c r="AB1214" s="141">
        <v>25500</v>
      </c>
      <c r="AC1214" s="234"/>
      <c r="AD1214" s="235">
        <v>863</v>
      </c>
      <c r="AE1214" s="235">
        <v>424</v>
      </c>
      <c r="AF1214" s="141">
        <v>909.6</v>
      </c>
      <c r="AG1214" s="141"/>
      <c r="AH1214" s="141"/>
      <c r="AI1214" s="141"/>
      <c r="AJ1214" s="141"/>
      <c r="AK1214" s="141"/>
      <c r="AL1214" s="141"/>
      <c r="AM1214" s="85"/>
      <c r="AN1214" s="85"/>
      <c r="AO1214" s="85"/>
      <c r="AP1214" s="85"/>
      <c r="AQ1214" s="159"/>
      <c r="AR1214" s="85"/>
      <c r="AS1214" s="85"/>
      <c r="AT1214" s="85"/>
      <c r="AU1214" s="85"/>
      <c r="AV1214" s="236"/>
      <c r="AW1214" s="85"/>
      <c r="AX1214" s="85">
        <v>0</v>
      </c>
      <c r="AY1214" s="159"/>
      <c r="AZ1214" s="159">
        <v>562.46</v>
      </c>
      <c r="BA1214" s="176">
        <v>0</v>
      </c>
      <c r="BB1214" s="159">
        <v>40958.519999999997</v>
      </c>
      <c r="BC1214" s="159">
        <v>12699.46</v>
      </c>
      <c r="BD1214" s="85"/>
      <c r="BE1214" s="170">
        <v>1083</v>
      </c>
      <c r="BF1214" s="1" t="s">
        <v>8359</v>
      </c>
      <c r="BG1214" s="158" t="s">
        <v>6829</v>
      </c>
      <c r="BH1214" s="92" t="s">
        <v>7738</v>
      </c>
      <c r="BI1214" s="159">
        <v>25500</v>
      </c>
      <c r="BJ1214" s="159">
        <v>25500</v>
      </c>
      <c r="BK1214" s="159">
        <v>0</v>
      </c>
      <c r="BL1214" s="158"/>
      <c r="BM1214" s="1"/>
      <c r="BN1214" s="248"/>
      <c r="BO1214" s="248"/>
      <c r="BP1214" s="86"/>
      <c r="BQ1214" s="324">
        <v>1</v>
      </c>
      <c r="BR1214" s="381" t="s">
        <v>51</v>
      </c>
      <c r="BS1214" s="381" t="s">
        <v>8119</v>
      </c>
      <c r="BT1214" s="382" t="s">
        <v>719</v>
      </c>
      <c r="BU1214" s="386" t="s">
        <v>719</v>
      </c>
      <c r="BV1214" s="384" t="s">
        <v>1581</v>
      </c>
      <c r="BW1214" s="384">
        <v>60140</v>
      </c>
      <c r="BX1214" s="385" t="s">
        <v>8120</v>
      </c>
      <c r="BY1214" s="1"/>
      <c r="BZ1214" s="495">
        <v>157</v>
      </c>
      <c r="CA1214" s="320" t="b">
        <f>EXACT(A1214,CH1214)</f>
        <v>1</v>
      </c>
      <c r="CB1214" s="318" t="b">
        <f>EXACT(D1214,CF1214)</f>
        <v>1</v>
      </c>
      <c r="CC1214" s="318" t="b">
        <f>EXACT(E1214,CG1214)</f>
        <v>1</v>
      </c>
      <c r="CD1214" s="502">
        <f>+S1213-BC1213</f>
        <v>0</v>
      </c>
      <c r="CE1214" s="17" t="s">
        <v>686</v>
      </c>
      <c r="CF1214" s="17" t="s">
        <v>6829</v>
      </c>
      <c r="CG1214" s="103" t="s">
        <v>7738</v>
      </c>
      <c r="CH1214" s="275" t="s">
        <v>7846</v>
      </c>
    </row>
    <row r="1215" spans="1:93">
      <c r="A1215" s="452" t="s">
        <v>4454</v>
      </c>
      <c r="B1215" s="83" t="s">
        <v>709</v>
      </c>
      <c r="C1215" s="158" t="s">
        <v>686</v>
      </c>
      <c r="D1215" s="158" t="s">
        <v>1390</v>
      </c>
      <c r="E1215" s="158" t="s">
        <v>531</v>
      </c>
      <c r="F1215" s="452" t="s">
        <v>4454</v>
      </c>
      <c r="G1215" s="59" t="s">
        <v>1580</v>
      </c>
      <c r="H1215" s="449" t="s">
        <v>3516</v>
      </c>
      <c r="I1215" s="234">
        <v>42759.6</v>
      </c>
      <c r="J1215" s="234">
        <v>0</v>
      </c>
      <c r="K1215" s="234">
        <v>35.78</v>
      </c>
      <c r="L1215" s="234">
        <v>0</v>
      </c>
      <c r="M1215" s="85">
        <v>0</v>
      </c>
      <c r="N1215" s="85">
        <v>0</v>
      </c>
      <c r="O1215" s="234">
        <v>0</v>
      </c>
      <c r="P1215" s="234">
        <v>431.43</v>
      </c>
      <c r="Q1215" s="234">
        <v>0</v>
      </c>
      <c r="R1215" s="234">
        <v>1842</v>
      </c>
      <c r="S1215" s="234">
        <v>40521.949999999997</v>
      </c>
      <c r="T1215" s="227" t="s">
        <v>1581</v>
      </c>
      <c r="U1215" s="496">
        <v>1211</v>
      </c>
      <c r="V1215" s="158" t="s">
        <v>686</v>
      </c>
      <c r="W1215" s="158" t="s">
        <v>1390</v>
      </c>
      <c r="X1215" s="158" t="s">
        <v>531</v>
      </c>
      <c r="Y1215" s="267">
        <v>3609700273121</v>
      </c>
      <c r="Z1215" s="228" t="s">
        <v>1581</v>
      </c>
      <c r="AA1215" s="243">
        <v>2273.4299999999998</v>
      </c>
      <c r="AB1215" s="244">
        <v>555</v>
      </c>
      <c r="AC1215" s="81"/>
      <c r="AD1215" s="243">
        <v>863</v>
      </c>
      <c r="AE1215" s="243">
        <v>424</v>
      </c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245"/>
      <c r="AW1215" s="81"/>
      <c r="AX1215" s="81">
        <v>0</v>
      </c>
      <c r="AY1215" s="244"/>
      <c r="AZ1215" s="244">
        <v>431.43</v>
      </c>
      <c r="BA1215" s="176">
        <v>0</v>
      </c>
      <c r="BB1215" s="244">
        <v>42795.38</v>
      </c>
      <c r="BC1215" s="244">
        <v>40521.949999999997</v>
      </c>
      <c r="BD1215" s="85"/>
      <c r="BE1215" s="170">
        <v>1213</v>
      </c>
      <c r="BF1215" s="1" t="s">
        <v>3594</v>
      </c>
      <c r="BG1215" s="158" t="s">
        <v>1390</v>
      </c>
      <c r="BH1215" s="158" t="s">
        <v>531</v>
      </c>
      <c r="BI1215" s="244">
        <v>555</v>
      </c>
      <c r="BJ1215" s="159">
        <v>555</v>
      </c>
      <c r="BK1215" s="159">
        <v>0</v>
      </c>
      <c r="BL1215" s="158"/>
      <c r="BM1215" s="86"/>
      <c r="BN1215" s="247"/>
      <c r="BO1215" s="247"/>
      <c r="BP1215" s="86"/>
      <c r="BQ1215" s="324">
        <v>127</v>
      </c>
      <c r="BR1215" s="380" t="s">
        <v>138</v>
      </c>
      <c r="BS1215" s="381" t="s">
        <v>1333</v>
      </c>
      <c r="BT1215" s="382" t="s">
        <v>719</v>
      </c>
      <c r="BU1215" s="383" t="s">
        <v>719</v>
      </c>
      <c r="BV1215" s="384" t="s">
        <v>1581</v>
      </c>
      <c r="BW1215" s="384">
        <v>60140</v>
      </c>
      <c r="BX1215" s="385" t="s">
        <v>3659</v>
      </c>
      <c r="BZ1215" s="475">
        <v>368</v>
      </c>
      <c r="CA1215" s="320" t="b">
        <f>EXACT(A1215,CH1215)</f>
        <v>1</v>
      </c>
      <c r="CB1215" s="318" t="b">
        <f>EXACT(D1215,CF1215)</f>
        <v>1</v>
      </c>
      <c r="CC1215" s="318" t="b">
        <f>EXACT(E1215,CG1215)</f>
        <v>1</v>
      </c>
      <c r="CD1215" s="502">
        <f>+S1214-BC1214</f>
        <v>0</v>
      </c>
      <c r="CE1215" s="17" t="s">
        <v>686</v>
      </c>
      <c r="CF1215" s="17" t="s">
        <v>1390</v>
      </c>
      <c r="CG1215" s="103" t="s">
        <v>531</v>
      </c>
      <c r="CH1215" s="275">
        <v>3609700273121</v>
      </c>
    </row>
    <row r="1216" spans="1:93">
      <c r="A1216" s="452" t="s">
        <v>4970</v>
      </c>
      <c r="B1216" s="83" t="s">
        <v>709</v>
      </c>
      <c r="C1216" s="158" t="s">
        <v>672</v>
      </c>
      <c r="D1216" s="158" t="s">
        <v>1209</v>
      </c>
      <c r="E1216" s="92" t="s">
        <v>1210</v>
      </c>
      <c r="F1216" s="452" t="s">
        <v>4970</v>
      </c>
      <c r="G1216" s="59" t="s">
        <v>1580</v>
      </c>
      <c r="H1216" s="449" t="s">
        <v>1829</v>
      </c>
      <c r="I1216" s="234">
        <v>22807.200000000001</v>
      </c>
      <c r="J1216" s="234">
        <v>0</v>
      </c>
      <c r="K1216" s="234">
        <v>56.63</v>
      </c>
      <c r="L1216" s="234">
        <v>0</v>
      </c>
      <c r="M1216" s="85">
        <v>1832</v>
      </c>
      <c r="N1216" s="85">
        <v>0</v>
      </c>
      <c r="O1216" s="234">
        <v>0</v>
      </c>
      <c r="P1216" s="234">
        <v>0</v>
      </c>
      <c r="Q1216" s="234">
        <v>0</v>
      </c>
      <c r="R1216" s="234">
        <v>2397</v>
      </c>
      <c r="S1216" s="234">
        <v>22298.83</v>
      </c>
      <c r="T1216" s="227" t="s">
        <v>1581</v>
      </c>
      <c r="U1216" s="496">
        <v>546</v>
      </c>
      <c r="V1216" s="158" t="s">
        <v>672</v>
      </c>
      <c r="W1216" s="158" t="s">
        <v>1209</v>
      </c>
      <c r="X1216" s="92" t="s">
        <v>1210</v>
      </c>
      <c r="Y1216" s="267">
        <v>3609700274704</v>
      </c>
      <c r="Z1216" s="228" t="s">
        <v>1581</v>
      </c>
      <c r="AA1216" s="243">
        <v>2397</v>
      </c>
      <c r="AB1216" s="244">
        <v>1110</v>
      </c>
      <c r="AC1216" s="81"/>
      <c r="AD1216" s="243">
        <v>863</v>
      </c>
      <c r="AE1216" s="243">
        <v>424</v>
      </c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244"/>
      <c r="AR1216" s="81"/>
      <c r="AS1216" s="81"/>
      <c r="AT1216" s="81"/>
      <c r="AU1216" s="81"/>
      <c r="AV1216" s="245"/>
      <c r="AW1216" s="81"/>
      <c r="AX1216" s="81">
        <v>0</v>
      </c>
      <c r="AY1216" s="244"/>
      <c r="AZ1216" s="244">
        <v>0</v>
      </c>
      <c r="BA1216" s="176">
        <v>0</v>
      </c>
      <c r="BB1216" s="244">
        <v>24695.83</v>
      </c>
      <c r="BC1216" s="244">
        <v>22298.83</v>
      </c>
      <c r="BD1216" s="85"/>
      <c r="BE1216" s="170">
        <v>547</v>
      </c>
      <c r="BF1216" s="1" t="s">
        <v>2211</v>
      </c>
      <c r="BG1216" s="158" t="s">
        <v>1209</v>
      </c>
      <c r="BH1216" s="92" t="s">
        <v>1210</v>
      </c>
      <c r="BI1216" s="244">
        <v>1110</v>
      </c>
      <c r="BJ1216" s="159">
        <v>1110</v>
      </c>
      <c r="BK1216" s="159">
        <v>0</v>
      </c>
      <c r="BL1216" s="158"/>
      <c r="BM1216" s="86"/>
      <c r="BN1216" s="247"/>
      <c r="BO1216" s="247"/>
      <c r="BP1216" s="1"/>
      <c r="BQ1216" s="284" t="s">
        <v>753</v>
      </c>
      <c r="BR1216" s="380" t="s">
        <v>51</v>
      </c>
      <c r="BS1216" s="381" t="s">
        <v>754</v>
      </c>
      <c r="BT1216" s="383" t="s">
        <v>719</v>
      </c>
      <c r="BU1216" s="383" t="s">
        <v>719</v>
      </c>
      <c r="BV1216" s="383" t="s">
        <v>1581</v>
      </c>
      <c r="BW1216" s="383">
        <v>60140</v>
      </c>
      <c r="BX1216" s="385" t="s">
        <v>3736</v>
      </c>
      <c r="BZ1216" s="495">
        <v>1081</v>
      </c>
      <c r="CA1216" s="320" t="b">
        <f>EXACT(A1216,CH1216)</f>
        <v>1</v>
      </c>
      <c r="CB1216" s="318" t="b">
        <f>EXACT(D1216,CF1216)</f>
        <v>1</v>
      </c>
      <c r="CC1216" s="318" t="b">
        <f>EXACT(E1216,CG1216)</f>
        <v>1</v>
      </c>
      <c r="CD1216" s="502">
        <f>+S1215-BC1215</f>
        <v>0</v>
      </c>
      <c r="CE1216" s="17" t="s">
        <v>672</v>
      </c>
      <c r="CF1216" s="17" t="s">
        <v>1209</v>
      </c>
      <c r="CG1216" s="103" t="s">
        <v>1210</v>
      </c>
      <c r="CH1216" s="275">
        <v>3609700274704</v>
      </c>
    </row>
    <row r="1217" spans="1:93">
      <c r="A1217" s="452" t="s">
        <v>4458</v>
      </c>
      <c r="B1217" s="83" t="s">
        <v>709</v>
      </c>
      <c r="C1217" s="158" t="s">
        <v>686</v>
      </c>
      <c r="D1217" s="158" t="s">
        <v>611</v>
      </c>
      <c r="E1217" s="92" t="s">
        <v>612</v>
      </c>
      <c r="F1217" s="452" t="s">
        <v>4458</v>
      </c>
      <c r="G1217" s="59" t="s">
        <v>1580</v>
      </c>
      <c r="H1217" s="449" t="s">
        <v>655</v>
      </c>
      <c r="I1217" s="234">
        <v>23116.799999999999</v>
      </c>
      <c r="J1217" s="234">
        <v>0</v>
      </c>
      <c r="K1217" s="234">
        <v>93.98</v>
      </c>
      <c r="L1217" s="234">
        <v>0</v>
      </c>
      <c r="M1217" s="85">
        <v>2125</v>
      </c>
      <c r="N1217" s="85">
        <v>0</v>
      </c>
      <c r="O1217" s="234">
        <v>0</v>
      </c>
      <c r="P1217" s="234">
        <v>0</v>
      </c>
      <c r="Q1217" s="234">
        <v>0</v>
      </c>
      <c r="R1217" s="234">
        <v>3765</v>
      </c>
      <c r="S1217" s="234">
        <v>21570.78</v>
      </c>
      <c r="T1217" s="227" t="s">
        <v>1581</v>
      </c>
      <c r="U1217" s="496">
        <v>1203</v>
      </c>
      <c r="V1217" s="158" t="s">
        <v>686</v>
      </c>
      <c r="W1217" s="158" t="s">
        <v>611</v>
      </c>
      <c r="X1217" s="92" t="s">
        <v>612</v>
      </c>
      <c r="Y1217" s="267">
        <v>3609700284530</v>
      </c>
      <c r="Z1217" s="228" t="s">
        <v>1581</v>
      </c>
      <c r="AA1217" s="243">
        <v>3765</v>
      </c>
      <c r="AB1217" s="244">
        <v>2110</v>
      </c>
      <c r="AC1217" s="81"/>
      <c r="AD1217" s="243">
        <v>863</v>
      </c>
      <c r="AE1217" s="243">
        <v>424</v>
      </c>
      <c r="AF1217" s="81">
        <v>368</v>
      </c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245"/>
      <c r="AW1217" s="81"/>
      <c r="AX1217" s="81">
        <v>0</v>
      </c>
      <c r="AY1217" s="244"/>
      <c r="AZ1217" s="244">
        <v>0</v>
      </c>
      <c r="BA1217" s="176">
        <v>0</v>
      </c>
      <c r="BB1217" s="244">
        <v>25335.78</v>
      </c>
      <c r="BC1217" s="244">
        <v>21570.78</v>
      </c>
      <c r="BD1217" s="85"/>
      <c r="BE1217" s="170">
        <v>1205</v>
      </c>
      <c r="BF1217" s="1" t="s">
        <v>1894</v>
      </c>
      <c r="BG1217" s="158" t="s">
        <v>611</v>
      </c>
      <c r="BH1217" s="92" t="s">
        <v>612</v>
      </c>
      <c r="BI1217" s="244">
        <v>2110</v>
      </c>
      <c r="BJ1217" s="159">
        <v>2110</v>
      </c>
      <c r="BK1217" s="159">
        <v>0</v>
      </c>
      <c r="BL1217" s="158"/>
      <c r="BM1217" s="86"/>
      <c r="BN1217" s="247"/>
      <c r="BO1217" s="247"/>
      <c r="BP1217" s="86"/>
      <c r="BQ1217" s="324" t="s">
        <v>1912</v>
      </c>
      <c r="BR1217" s="380" t="s">
        <v>709</v>
      </c>
      <c r="BS1217" s="381" t="s">
        <v>1967</v>
      </c>
      <c r="BT1217" s="383" t="s">
        <v>719</v>
      </c>
      <c r="BU1217" s="383" t="s">
        <v>719</v>
      </c>
      <c r="BV1217" s="384" t="s">
        <v>1581</v>
      </c>
      <c r="BW1217" s="384">
        <v>60140</v>
      </c>
      <c r="BX1217" s="385" t="s">
        <v>1913</v>
      </c>
      <c r="BY1217" s="1"/>
      <c r="BZ1217" s="495">
        <v>1211</v>
      </c>
      <c r="CA1217" s="320" t="b">
        <f>EXACT(A1217,CH1217)</f>
        <v>1</v>
      </c>
      <c r="CB1217" s="318" t="b">
        <f>EXACT(D1217,CF1217)</f>
        <v>1</v>
      </c>
      <c r="CC1217" s="318" t="b">
        <f>EXACT(E1217,CG1217)</f>
        <v>0</v>
      </c>
      <c r="CD1217" s="502">
        <f>+S1216-BC1216</f>
        <v>0</v>
      </c>
      <c r="CE1217" s="17" t="s">
        <v>686</v>
      </c>
      <c r="CF1217" s="17" t="s">
        <v>611</v>
      </c>
      <c r="CG1217" s="103" t="s">
        <v>9298</v>
      </c>
      <c r="CH1217" s="275">
        <v>3609700284530</v>
      </c>
    </row>
    <row r="1218" spans="1:93">
      <c r="A1218" s="511" t="s">
        <v>8499</v>
      </c>
      <c r="B1218" s="83" t="s">
        <v>709</v>
      </c>
      <c r="C1218" s="86" t="s">
        <v>686</v>
      </c>
      <c r="D1218" s="17" t="s">
        <v>8391</v>
      </c>
      <c r="E1218" s="75" t="s">
        <v>5260</v>
      </c>
      <c r="F1218" s="514" t="s">
        <v>8499</v>
      </c>
      <c r="G1218" s="59" t="s">
        <v>1580</v>
      </c>
      <c r="H1218" s="98" t="s">
        <v>8595</v>
      </c>
      <c r="I1218" s="133">
        <v>22551.22</v>
      </c>
      <c r="J1218" s="167">
        <v>0</v>
      </c>
      <c r="K1218" s="18">
        <v>0</v>
      </c>
      <c r="L1218" s="18">
        <v>0</v>
      </c>
      <c r="M1218" s="53">
        <v>0</v>
      </c>
      <c r="N1218" s="18">
        <v>0</v>
      </c>
      <c r="O1218" s="18">
        <v>0</v>
      </c>
      <c r="P1218" s="53">
        <v>0</v>
      </c>
      <c r="Q1218" s="18">
        <v>0</v>
      </c>
      <c r="R1218" s="53">
        <v>13600</v>
      </c>
      <c r="S1218" s="18">
        <v>7149.8500000000022</v>
      </c>
      <c r="T1218" s="227" t="s">
        <v>1581</v>
      </c>
      <c r="U1218" s="496">
        <v>1282</v>
      </c>
      <c r="V1218" s="467" t="s">
        <v>686</v>
      </c>
      <c r="W1218" s="17" t="s">
        <v>8391</v>
      </c>
      <c r="X1218" s="17" t="s">
        <v>5260</v>
      </c>
      <c r="Y1218" s="268">
        <v>3609700290548</v>
      </c>
      <c r="Z1218" s="228" t="s">
        <v>1581</v>
      </c>
      <c r="AA1218" s="243">
        <v>15401.369999999999</v>
      </c>
      <c r="AB1218" s="81">
        <v>13600</v>
      </c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245"/>
      <c r="AW1218" s="81"/>
      <c r="AX1218" s="81">
        <v>1801.37</v>
      </c>
      <c r="AY1218" s="81"/>
      <c r="AZ1218" s="81">
        <v>0</v>
      </c>
      <c r="BA1218" s="85">
        <v>0</v>
      </c>
      <c r="BB1218" s="81">
        <v>22551.22</v>
      </c>
      <c r="BC1218" s="81">
        <v>7149.8500000000022</v>
      </c>
      <c r="BE1218" s="170">
        <v>1284</v>
      </c>
      <c r="BF1218" s="81" t="s">
        <v>8690</v>
      </c>
      <c r="BG1218" s="51" t="s">
        <v>8391</v>
      </c>
      <c r="BH1218" s="17" t="s">
        <v>5260</v>
      </c>
      <c r="BI1218" s="81">
        <v>21390</v>
      </c>
      <c r="BJ1218" s="85">
        <v>13600</v>
      </c>
      <c r="BK1218" s="81">
        <v>7790</v>
      </c>
      <c r="BM1218" s="86"/>
      <c r="BN1218" s="247"/>
      <c r="BO1218" s="247"/>
      <c r="BP1218" s="86"/>
      <c r="BQ1218" s="440" t="s">
        <v>689</v>
      </c>
      <c r="BR1218" s="380"/>
      <c r="BS1218" s="381" t="s">
        <v>8796</v>
      </c>
      <c r="BT1218" s="382" t="s">
        <v>719</v>
      </c>
      <c r="BU1218" s="383" t="s">
        <v>719</v>
      </c>
      <c r="BV1218" s="384" t="s">
        <v>1581</v>
      </c>
      <c r="BW1218" s="384">
        <v>60140</v>
      </c>
      <c r="BX1218" s="385" t="s">
        <v>8797</v>
      </c>
      <c r="BZ1218" s="495">
        <v>547</v>
      </c>
      <c r="CA1218" s="320" t="b">
        <f>EXACT(A1218,CH1218)</f>
        <v>1</v>
      </c>
      <c r="CB1218" s="318" t="b">
        <f>EXACT(D1218,CF1218)</f>
        <v>1</v>
      </c>
      <c r="CC1218" s="318" t="b">
        <f>EXACT(E1218,CG1218)</f>
        <v>1</v>
      </c>
      <c r="CD1218" s="502">
        <f>+S1217-BC1217</f>
        <v>0</v>
      </c>
      <c r="CE1218" s="51" t="s">
        <v>686</v>
      </c>
      <c r="CF1218" s="17" t="s">
        <v>8391</v>
      </c>
      <c r="CG1218" s="103" t="s">
        <v>5260</v>
      </c>
      <c r="CH1218" s="275">
        <v>3609700290548</v>
      </c>
      <c r="CI1218" s="51"/>
      <c r="CJ1218" s="51"/>
      <c r="CL1218" s="51"/>
      <c r="CM1218" s="273"/>
      <c r="CO1218" s="450"/>
    </row>
    <row r="1219" spans="1:93">
      <c r="A1219" s="452" t="s">
        <v>7825</v>
      </c>
      <c r="B1219" s="83" t="s">
        <v>709</v>
      </c>
      <c r="C1219" s="158" t="s">
        <v>672</v>
      </c>
      <c r="D1219" s="158" t="s">
        <v>7713</v>
      </c>
      <c r="E1219" s="92" t="s">
        <v>7714</v>
      </c>
      <c r="F1219" s="452" t="s">
        <v>7825</v>
      </c>
      <c r="G1219" s="59" t="s">
        <v>1580</v>
      </c>
      <c r="H1219" s="449" t="s">
        <v>7941</v>
      </c>
      <c r="I1219" s="234">
        <v>34378.629999999997</v>
      </c>
      <c r="J1219" s="234">
        <v>0</v>
      </c>
      <c r="K1219" s="234">
        <v>0</v>
      </c>
      <c r="L1219" s="234">
        <v>0</v>
      </c>
      <c r="M1219" s="85">
        <v>0</v>
      </c>
      <c r="N1219" s="85">
        <v>0</v>
      </c>
      <c r="O1219" s="234">
        <v>0</v>
      </c>
      <c r="P1219" s="234">
        <v>177.26</v>
      </c>
      <c r="Q1219" s="234">
        <v>0</v>
      </c>
      <c r="R1219" s="234">
        <v>26796</v>
      </c>
      <c r="S1219" s="234">
        <v>3663.0299999999988</v>
      </c>
      <c r="T1219" s="227" t="s">
        <v>1581</v>
      </c>
      <c r="U1219" s="496">
        <v>842</v>
      </c>
      <c r="V1219" s="158" t="s">
        <v>672</v>
      </c>
      <c r="W1219" s="158" t="s">
        <v>7713</v>
      </c>
      <c r="X1219" s="92" t="s">
        <v>7714</v>
      </c>
      <c r="Y1219" s="267" t="s">
        <v>7825</v>
      </c>
      <c r="Z1219" s="228" t="s">
        <v>1581</v>
      </c>
      <c r="AA1219" s="243">
        <v>30715.599999999999</v>
      </c>
      <c r="AB1219" s="244">
        <v>21985</v>
      </c>
      <c r="AC1219" s="81"/>
      <c r="AD1219" s="243">
        <v>863</v>
      </c>
      <c r="AE1219" s="243">
        <v>424</v>
      </c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>
        <v>3524</v>
      </c>
      <c r="AS1219" s="81"/>
      <c r="AT1219" s="81"/>
      <c r="AU1219" s="81"/>
      <c r="AV1219" s="245"/>
      <c r="AW1219" s="81"/>
      <c r="AX1219" s="81">
        <v>3742.34</v>
      </c>
      <c r="AY1219" s="244"/>
      <c r="AZ1219" s="244">
        <v>177.26</v>
      </c>
      <c r="BA1219" s="176">
        <v>0</v>
      </c>
      <c r="BB1219" s="244">
        <v>34378.629999999997</v>
      </c>
      <c r="BC1219" s="244">
        <v>3663.0299999999988</v>
      </c>
      <c r="BD1219" s="85"/>
      <c r="BE1219" s="170">
        <v>843</v>
      </c>
      <c r="BF1219" s="1" t="s">
        <v>8337</v>
      </c>
      <c r="BG1219" s="158" t="s">
        <v>7713</v>
      </c>
      <c r="BH1219" s="92" t="s">
        <v>7714</v>
      </c>
      <c r="BI1219" s="244">
        <v>21985</v>
      </c>
      <c r="BJ1219" s="159">
        <v>21985</v>
      </c>
      <c r="BK1219" s="159">
        <v>0</v>
      </c>
      <c r="BL1219" s="158"/>
      <c r="BM1219" s="86"/>
      <c r="BN1219" s="247"/>
      <c r="BO1219" s="247"/>
      <c r="BP1219" s="1"/>
      <c r="BQ1219" s="284" t="s">
        <v>8101</v>
      </c>
      <c r="BR1219" s="380" t="s">
        <v>51</v>
      </c>
      <c r="BS1219" s="381" t="s">
        <v>8102</v>
      </c>
      <c r="BT1219" s="383" t="s">
        <v>719</v>
      </c>
      <c r="BU1219" s="383" t="s">
        <v>719</v>
      </c>
      <c r="BV1219" s="383" t="s">
        <v>1581</v>
      </c>
      <c r="BW1219" s="383">
        <v>60140</v>
      </c>
      <c r="BX1219" s="385" t="s">
        <v>8103</v>
      </c>
      <c r="BZ1219" s="495">
        <v>1203</v>
      </c>
      <c r="CA1219" s="320" t="b">
        <f>EXACT(A1219,CH1219)</f>
        <v>1</v>
      </c>
      <c r="CB1219" s="318" t="b">
        <f>EXACT(D1219,CF1219)</f>
        <v>1</v>
      </c>
      <c r="CC1219" s="318" t="b">
        <f>EXACT(E1219,CG1219)</f>
        <v>1</v>
      </c>
      <c r="CD1219" s="502">
        <f>+S1218-BC1218</f>
        <v>0</v>
      </c>
      <c r="CE1219" s="51" t="s">
        <v>672</v>
      </c>
      <c r="CF1219" s="157" t="s">
        <v>7713</v>
      </c>
      <c r="CG1219" s="99" t="s">
        <v>7714</v>
      </c>
      <c r="CH1219" s="275" t="s">
        <v>7825</v>
      </c>
      <c r="CI1219" s="51"/>
      <c r="CJ1219" s="51"/>
      <c r="CL1219" s="51"/>
      <c r="CM1219" s="273"/>
      <c r="CO1219" s="157"/>
    </row>
    <row r="1220" spans="1:93">
      <c r="A1220" s="452" t="s">
        <v>4969</v>
      </c>
      <c r="B1220" s="83" t="s">
        <v>709</v>
      </c>
      <c r="C1220" s="158" t="s">
        <v>672</v>
      </c>
      <c r="D1220" s="158" t="s">
        <v>1209</v>
      </c>
      <c r="E1220" s="92" t="s">
        <v>2724</v>
      </c>
      <c r="F1220" s="452" t="s">
        <v>4969</v>
      </c>
      <c r="G1220" s="59" t="s">
        <v>1580</v>
      </c>
      <c r="H1220" s="449" t="s">
        <v>2779</v>
      </c>
      <c r="I1220" s="234">
        <v>52718.400000000001</v>
      </c>
      <c r="J1220" s="234">
        <v>0</v>
      </c>
      <c r="K1220" s="234">
        <v>128.93</v>
      </c>
      <c r="L1220" s="234">
        <v>0</v>
      </c>
      <c r="M1220" s="85">
        <v>1444</v>
      </c>
      <c r="N1220" s="85">
        <v>0</v>
      </c>
      <c r="O1220" s="234">
        <v>0</v>
      </c>
      <c r="P1220" s="234">
        <v>1302.1199999999999</v>
      </c>
      <c r="Q1220" s="234">
        <v>0</v>
      </c>
      <c r="R1220" s="234">
        <v>23242</v>
      </c>
      <c r="S1220" s="234">
        <v>29747.210000000003</v>
      </c>
      <c r="T1220" s="227" t="s">
        <v>1581</v>
      </c>
      <c r="U1220" s="496">
        <v>545</v>
      </c>
      <c r="V1220" s="158" t="s">
        <v>672</v>
      </c>
      <c r="W1220" s="158" t="s">
        <v>1209</v>
      </c>
      <c r="X1220" s="92" t="s">
        <v>2724</v>
      </c>
      <c r="Y1220" s="267">
        <v>3609700292214</v>
      </c>
      <c r="Z1220" s="228" t="s">
        <v>1581</v>
      </c>
      <c r="AA1220" s="243">
        <v>24544.12</v>
      </c>
      <c r="AB1220" s="244">
        <v>21955</v>
      </c>
      <c r="AC1220" s="81"/>
      <c r="AD1220" s="243">
        <v>863</v>
      </c>
      <c r="AE1220" s="243">
        <v>424</v>
      </c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245"/>
      <c r="AW1220" s="81"/>
      <c r="AX1220" s="81">
        <v>0</v>
      </c>
      <c r="AY1220" s="81"/>
      <c r="AZ1220" s="81">
        <v>1302.1199999999999</v>
      </c>
      <c r="BA1220" s="85">
        <v>0</v>
      </c>
      <c r="BB1220" s="81">
        <v>54291.33</v>
      </c>
      <c r="BC1220" s="81">
        <v>29747.210000000003</v>
      </c>
      <c r="BD1220" s="85"/>
      <c r="BE1220" s="170">
        <v>546</v>
      </c>
      <c r="BF1220" s="158" t="s">
        <v>2817</v>
      </c>
      <c r="BG1220" s="158" t="s">
        <v>1209</v>
      </c>
      <c r="BH1220" s="92" t="s">
        <v>2724</v>
      </c>
      <c r="BI1220" s="81">
        <v>21955</v>
      </c>
      <c r="BJ1220" s="85">
        <v>21955</v>
      </c>
      <c r="BK1220" s="81">
        <v>0</v>
      </c>
      <c r="BL1220" s="158"/>
      <c r="BM1220" s="86" t="s">
        <v>690</v>
      </c>
      <c r="BN1220" s="247"/>
      <c r="BO1220" s="247"/>
      <c r="BP1220" s="1"/>
      <c r="BQ1220" s="284" t="s">
        <v>2856</v>
      </c>
      <c r="BR1220" s="380" t="s">
        <v>709</v>
      </c>
      <c r="BS1220" s="381" t="s">
        <v>1333</v>
      </c>
      <c r="BT1220" s="383" t="s">
        <v>719</v>
      </c>
      <c r="BU1220" s="383" t="s">
        <v>719</v>
      </c>
      <c r="BV1220" s="383" t="s">
        <v>1581</v>
      </c>
      <c r="BW1220" s="383">
        <v>60140</v>
      </c>
      <c r="BX1220" s="385"/>
      <c r="BY1220" s="62"/>
      <c r="BZ1220" s="475">
        <v>1282</v>
      </c>
      <c r="CA1220" s="320" t="b">
        <f>EXACT(A1220,CH1220)</f>
        <v>1</v>
      </c>
      <c r="CB1220" s="318" t="b">
        <f>EXACT(D1220,CF1220)</f>
        <v>1</v>
      </c>
      <c r="CC1220" s="318" t="b">
        <f>EXACT(E1220,CG1220)</f>
        <v>1</v>
      </c>
      <c r="CD1220" s="502">
        <f>+S1219-BC1219</f>
        <v>0</v>
      </c>
      <c r="CE1220" s="17" t="s">
        <v>672</v>
      </c>
      <c r="CF1220" s="17" t="s">
        <v>1209</v>
      </c>
      <c r="CG1220" s="103" t="s">
        <v>2724</v>
      </c>
      <c r="CH1220" s="275">
        <v>3609700292214</v>
      </c>
    </row>
    <row r="1221" spans="1:93">
      <c r="A1221" s="452" t="s">
        <v>7466</v>
      </c>
      <c r="B1221" s="83" t="s">
        <v>709</v>
      </c>
      <c r="C1221" s="86" t="s">
        <v>695</v>
      </c>
      <c r="D1221" s="158" t="s">
        <v>6782</v>
      </c>
      <c r="E1221" s="1" t="s">
        <v>6783</v>
      </c>
      <c r="F1221" s="452" t="s">
        <v>7466</v>
      </c>
      <c r="G1221" s="59" t="s">
        <v>1580</v>
      </c>
      <c r="H1221" s="449" t="s">
        <v>6917</v>
      </c>
      <c r="I1221" s="234">
        <v>50746.8</v>
      </c>
      <c r="J1221" s="234">
        <v>0</v>
      </c>
      <c r="K1221" s="234">
        <v>0</v>
      </c>
      <c r="L1221" s="234">
        <v>0</v>
      </c>
      <c r="M1221" s="85">
        <v>0</v>
      </c>
      <c r="N1221" s="85">
        <v>0</v>
      </c>
      <c r="O1221" s="234">
        <v>0</v>
      </c>
      <c r="P1221" s="234">
        <v>1866.34</v>
      </c>
      <c r="Q1221" s="234">
        <v>0</v>
      </c>
      <c r="R1221" s="234">
        <v>28356</v>
      </c>
      <c r="S1221" s="234">
        <v>20524.460000000003</v>
      </c>
      <c r="T1221" s="227" t="s">
        <v>1581</v>
      </c>
      <c r="U1221" s="496">
        <v>689</v>
      </c>
      <c r="V1221" s="86" t="s">
        <v>695</v>
      </c>
      <c r="W1221" s="158" t="s">
        <v>6782</v>
      </c>
      <c r="X1221" s="424" t="s">
        <v>6783</v>
      </c>
      <c r="Y1221" s="267">
        <v>3609700308889</v>
      </c>
      <c r="Z1221" s="228" t="s">
        <v>1581</v>
      </c>
      <c r="AA1221" s="141">
        <v>30222.34</v>
      </c>
      <c r="AB1221" s="141">
        <v>27045</v>
      </c>
      <c r="AC1221" s="1"/>
      <c r="AD1221" s="235">
        <v>863</v>
      </c>
      <c r="AE1221" s="235"/>
      <c r="AF1221" s="1">
        <v>448</v>
      </c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245"/>
      <c r="AW1221" s="1"/>
      <c r="AX1221" s="1">
        <v>0</v>
      </c>
      <c r="AY1221" s="1"/>
      <c r="AZ1221" s="1">
        <v>1866.34</v>
      </c>
      <c r="BA1221" s="1">
        <v>0</v>
      </c>
      <c r="BB1221" s="1">
        <v>50746.8</v>
      </c>
      <c r="BC1221" s="1">
        <v>20524.460000000003</v>
      </c>
      <c r="BD1221" s="85"/>
      <c r="BE1221" s="170">
        <v>690</v>
      </c>
      <c r="BF1221" s="158" t="s">
        <v>7079</v>
      </c>
      <c r="BG1221" s="158" t="s">
        <v>6782</v>
      </c>
      <c r="BH1221" s="92" t="s">
        <v>6783</v>
      </c>
      <c r="BI1221" s="1">
        <v>27045</v>
      </c>
      <c r="BJ1221" s="1">
        <v>27045</v>
      </c>
      <c r="BK1221" s="159">
        <v>0</v>
      </c>
      <c r="BL1221" s="158"/>
      <c r="BM1221" s="1"/>
      <c r="BN1221" s="1"/>
      <c r="BO1221" s="1"/>
      <c r="BP1221" s="86"/>
      <c r="BQ1221" s="324">
        <v>259</v>
      </c>
      <c r="BR1221" s="380" t="s">
        <v>698</v>
      </c>
      <c r="BS1221" s="381" t="s">
        <v>709</v>
      </c>
      <c r="BT1221" s="391" t="s">
        <v>719</v>
      </c>
      <c r="BU1221" s="391" t="s">
        <v>719</v>
      </c>
      <c r="BV1221" s="391" t="s">
        <v>1581</v>
      </c>
      <c r="BW1221" s="391">
        <v>60140</v>
      </c>
      <c r="BX1221" s="385" t="s">
        <v>7275</v>
      </c>
      <c r="BZ1221" s="475">
        <v>842</v>
      </c>
      <c r="CA1221" s="320" t="b">
        <f>EXACT(A1221,CH1221)</f>
        <v>1</v>
      </c>
      <c r="CB1221" s="318" t="b">
        <f>EXACT(D1221,CF1221)</f>
        <v>1</v>
      </c>
      <c r="CC1221" s="318" t="b">
        <f>EXACT(E1221,CG1221)</f>
        <v>1</v>
      </c>
      <c r="CD1221" s="502">
        <f>+S1220-BC1220</f>
        <v>0</v>
      </c>
      <c r="CE1221" s="17" t="s">
        <v>695</v>
      </c>
      <c r="CF1221" s="17" t="s">
        <v>6782</v>
      </c>
      <c r="CG1221" s="103" t="s">
        <v>6783</v>
      </c>
      <c r="CH1221" s="275">
        <v>3609700308889</v>
      </c>
    </row>
    <row r="1222" spans="1:93">
      <c r="A1222" s="452" t="s">
        <v>7833</v>
      </c>
      <c r="B1222" s="83" t="s">
        <v>709</v>
      </c>
      <c r="C1222" s="158" t="s">
        <v>672</v>
      </c>
      <c r="D1222" s="158" t="s">
        <v>1229</v>
      </c>
      <c r="E1222" s="92" t="s">
        <v>7724</v>
      </c>
      <c r="F1222" s="452" t="s">
        <v>7833</v>
      </c>
      <c r="G1222" s="59" t="s">
        <v>1580</v>
      </c>
      <c r="H1222" s="449" t="s">
        <v>7949</v>
      </c>
      <c r="I1222" s="234">
        <v>42248.4</v>
      </c>
      <c r="J1222" s="234">
        <v>0</v>
      </c>
      <c r="K1222" s="234">
        <v>0</v>
      </c>
      <c r="L1222" s="234">
        <v>0</v>
      </c>
      <c r="M1222" s="85">
        <v>0</v>
      </c>
      <c r="N1222" s="85">
        <v>0</v>
      </c>
      <c r="O1222" s="234">
        <v>0</v>
      </c>
      <c r="P1222" s="234">
        <v>850.62</v>
      </c>
      <c r="Q1222" s="234">
        <v>0</v>
      </c>
      <c r="R1222" s="234">
        <v>25371</v>
      </c>
      <c r="S1222" s="234">
        <v>12012.870000000003</v>
      </c>
      <c r="T1222" s="227" t="s">
        <v>1581</v>
      </c>
      <c r="U1222" s="496">
        <v>904</v>
      </c>
      <c r="V1222" s="158" t="s">
        <v>672</v>
      </c>
      <c r="W1222" s="158" t="s">
        <v>1229</v>
      </c>
      <c r="X1222" s="92" t="s">
        <v>7724</v>
      </c>
      <c r="Y1222" s="267" t="s">
        <v>7833</v>
      </c>
      <c r="Z1222" s="228" t="s">
        <v>1581</v>
      </c>
      <c r="AA1222" s="243">
        <v>30235.53</v>
      </c>
      <c r="AB1222" s="81">
        <v>22020</v>
      </c>
      <c r="AC1222" s="81"/>
      <c r="AD1222" s="81">
        <v>863</v>
      </c>
      <c r="AE1222" s="81">
        <v>424</v>
      </c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>
        <v>2064</v>
      </c>
      <c r="AS1222" s="81"/>
      <c r="AT1222" s="81"/>
      <c r="AU1222" s="81"/>
      <c r="AV1222" s="245"/>
      <c r="AW1222" s="81"/>
      <c r="AX1222" s="81">
        <v>4013.91</v>
      </c>
      <c r="AY1222" s="81"/>
      <c r="AZ1222" s="81">
        <v>850.62</v>
      </c>
      <c r="BA1222" s="85">
        <v>0</v>
      </c>
      <c r="BB1222" s="81">
        <v>42248.4</v>
      </c>
      <c r="BC1222" s="81">
        <v>12012.870000000003</v>
      </c>
      <c r="BD1222" s="85"/>
      <c r="BE1222" s="170">
        <v>905</v>
      </c>
      <c r="BF1222" s="81" t="s">
        <v>8345</v>
      </c>
      <c r="BG1222" s="158" t="s">
        <v>1229</v>
      </c>
      <c r="BH1222" s="92" t="s">
        <v>7724</v>
      </c>
      <c r="BI1222" s="81">
        <v>22020</v>
      </c>
      <c r="BJ1222" s="85">
        <v>22020</v>
      </c>
      <c r="BK1222" s="81">
        <v>0</v>
      </c>
      <c r="BL1222" s="86"/>
      <c r="BM1222" s="86"/>
      <c r="BN1222" s="247"/>
      <c r="BO1222" s="247"/>
      <c r="BP1222" s="1"/>
      <c r="BQ1222" s="325" t="s">
        <v>8108</v>
      </c>
      <c r="BR1222" s="381" t="s">
        <v>51</v>
      </c>
      <c r="BS1222" s="381" t="s">
        <v>8109</v>
      </c>
      <c r="BT1222" s="382" t="s">
        <v>719</v>
      </c>
      <c r="BU1222" s="383" t="s">
        <v>719</v>
      </c>
      <c r="BV1222" s="384" t="s">
        <v>1581</v>
      </c>
      <c r="BW1222" s="384">
        <v>60140</v>
      </c>
      <c r="BX1222" s="389" t="s">
        <v>8110</v>
      </c>
      <c r="BZ1222" s="475">
        <v>546</v>
      </c>
      <c r="CA1222" s="320" t="b">
        <f>EXACT(A1222,CH1222)</f>
        <v>1</v>
      </c>
      <c r="CB1222" s="318" t="b">
        <f>EXACT(D1222,CF1222)</f>
        <v>1</v>
      </c>
      <c r="CC1222" s="318" t="b">
        <f>EXACT(E1222,CG1222)</f>
        <v>1</v>
      </c>
      <c r="CD1222" s="502">
        <f>+S1221-BC1221</f>
        <v>0</v>
      </c>
      <c r="CE1222" s="1" t="s">
        <v>672</v>
      </c>
      <c r="CF1222" s="157" t="s">
        <v>1229</v>
      </c>
      <c r="CG1222" s="103" t="s">
        <v>7724</v>
      </c>
      <c r="CH1222" s="275" t="s">
        <v>7833</v>
      </c>
      <c r="CI1222" s="51"/>
      <c r="CM1222" s="273"/>
      <c r="CO1222" s="158"/>
    </row>
    <row r="1223" spans="1:93">
      <c r="A1223" s="452" t="s">
        <v>7818</v>
      </c>
      <c r="B1223" s="83" t="s">
        <v>709</v>
      </c>
      <c r="C1223" s="86" t="s">
        <v>686</v>
      </c>
      <c r="D1223" s="86" t="s">
        <v>911</v>
      </c>
      <c r="E1223" s="86" t="s">
        <v>7704</v>
      </c>
      <c r="F1223" s="452" t="s">
        <v>7818</v>
      </c>
      <c r="G1223" s="59" t="s">
        <v>1580</v>
      </c>
      <c r="H1223" s="449" t="s">
        <v>7933</v>
      </c>
      <c r="I1223" s="234">
        <v>39312.230000000003</v>
      </c>
      <c r="J1223" s="234">
        <v>0</v>
      </c>
      <c r="K1223" s="234">
        <v>0</v>
      </c>
      <c r="L1223" s="234">
        <v>0</v>
      </c>
      <c r="M1223" s="85">
        <v>0</v>
      </c>
      <c r="N1223" s="85">
        <v>0</v>
      </c>
      <c r="O1223" s="234">
        <v>0</v>
      </c>
      <c r="P1223" s="234">
        <v>722.89</v>
      </c>
      <c r="Q1223" s="234">
        <v>0</v>
      </c>
      <c r="R1223" s="234">
        <v>12493</v>
      </c>
      <c r="S1223" s="234">
        <v>26096.340000000004</v>
      </c>
      <c r="T1223" s="227" t="s">
        <v>1581</v>
      </c>
      <c r="U1223" s="496">
        <v>747</v>
      </c>
      <c r="V1223" s="86" t="s">
        <v>686</v>
      </c>
      <c r="W1223" s="86" t="s">
        <v>911</v>
      </c>
      <c r="X1223" s="422" t="s">
        <v>7704</v>
      </c>
      <c r="Y1223" s="267" t="s">
        <v>7818</v>
      </c>
      <c r="Z1223" s="228" t="s">
        <v>1581</v>
      </c>
      <c r="AA1223" s="243">
        <v>13215.89</v>
      </c>
      <c r="AB1223" s="244">
        <v>11520</v>
      </c>
      <c r="AC1223" s="81"/>
      <c r="AD1223" s="243">
        <v>863</v>
      </c>
      <c r="AE1223" s="243"/>
      <c r="AF1223" s="81">
        <v>110</v>
      </c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245"/>
      <c r="AW1223" s="81"/>
      <c r="AX1223" s="81">
        <v>0</v>
      </c>
      <c r="AY1223" s="81"/>
      <c r="AZ1223" s="81">
        <v>722.89</v>
      </c>
      <c r="BA1223" s="85">
        <v>0</v>
      </c>
      <c r="BB1223" s="81">
        <v>39312.230000000003</v>
      </c>
      <c r="BC1223" s="81">
        <v>26096.340000000004</v>
      </c>
      <c r="BD1223" s="85"/>
      <c r="BE1223" s="170">
        <v>748</v>
      </c>
      <c r="BF1223" s="158" t="s">
        <v>8330</v>
      </c>
      <c r="BG1223" s="158" t="s">
        <v>911</v>
      </c>
      <c r="BH1223" s="92" t="s">
        <v>7704</v>
      </c>
      <c r="BI1223" s="81">
        <v>11520</v>
      </c>
      <c r="BJ1223" s="85">
        <v>11520</v>
      </c>
      <c r="BK1223" s="81">
        <v>0</v>
      </c>
      <c r="BL1223" s="158"/>
      <c r="BM1223" s="86"/>
      <c r="BN1223" s="247"/>
      <c r="BO1223" s="247"/>
      <c r="BP1223" s="1"/>
      <c r="BQ1223" s="325">
        <v>6</v>
      </c>
      <c r="BR1223" s="387"/>
      <c r="BS1223" s="381" t="s">
        <v>8032</v>
      </c>
      <c r="BT1223" s="383" t="s">
        <v>719</v>
      </c>
      <c r="BU1223" s="383" t="s">
        <v>719</v>
      </c>
      <c r="BV1223" s="383" t="s">
        <v>1581</v>
      </c>
      <c r="BW1223" s="383">
        <v>60140</v>
      </c>
      <c r="BX1223" s="389" t="s">
        <v>8033</v>
      </c>
      <c r="BZ1223" s="475">
        <v>690</v>
      </c>
      <c r="CA1223" s="320" t="b">
        <f>EXACT(A1223,CH1223)</f>
        <v>1</v>
      </c>
      <c r="CB1223" s="318" t="b">
        <f>EXACT(D1223,CF1223)</f>
        <v>1</v>
      </c>
      <c r="CC1223" s="318" t="b">
        <f>EXACT(E1223,CG1223)</f>
        <v>1</v>
      </c>
      <c r="CD1223" s="502">
        <f>+S1222-BC1222</f>
        <v>0</v>
      </c>
      <c r="CE1223" s="17" t="s">
        <v>686</v>
      </c>
      <c r="CF1223" s="17" t="s">
        <v>911</v>
      </c>
      <c r="CG1223" s="103" t="s">
        <v>7704</v>
      </c>
      <c r="CH1223" s="275" t="s">
        <v>7818</v>
      </c>
      <c r="CM1223" s="273"/>
    </row>
    <row r="1224" spans="1:93">
      <c r="A1224" s="452" t="s">
        <v>4622</v>
      </c>
      <c r="B1224" s="83" t="s">
        <v>709</v>
      </c>
      <c r="C1224" s="158" t="s">
        <v>686</v>
      </c>
      <c r="D1224" s="158" t="s">
        <v>2749</v>
      </c>
      <c r="E1224" s="92" t="s">
        <v>2719</v>
      </c>
      <c r="F1224" s="452" t="s">
        <v>4622</v>
      </c>
      <c r="G1224" s="59" t="s">
        <v>1580</v>
      </c>
      <c r="H1224" s="449" t="s">
        <v>2794</v>
      </c>
      <c r="I1224" s="234">
        <v>25081</v>
      </c>
      <c r="J1224" s="234">
        <v>0</v>
      </c>
      <c r="K1224" s="234">
        <v>59.63</v>
      </c>
      <c r="L1224" s="234">
        <v>0</v>
      </c>
      <c r="M1224" s="85">
        <v>1003</v>
      </c>
      <c r="N1224" s="85">
        <v>0</v>
      </c>
      <c r="O1224" s="234">
        <v>0</v>
      </c>
      <c r="P1224" s="234">
        <v>0</v>
      </c>
      <c r="Q1224" s="234">
        <v>0</v>
      </c>
      <c r="R1224" s="234">
        <v>16947</v>
      </c>
      <c r="S1224" s="234">
        <v>9196.630000000001</v>
      </c>
      <c r="T1224" s="227" t="s">
        <v>1581</v>
      </c>
      <c r="U1224" s="496">
        <v>1034</v>
      </c>
      <c r="V1224" s="158" t="s">
        <v>686</v>
      </c>
      <c r="W1224" s="158" t="s">
        <v>2749</v>
      </c>
      <c r="X1224" s="92" t="s">
        <v>2719</v>
      </c>
      <c r="Y1224" s="267">
        <v>3609700325597</v>
      </c>
      <c r="Z1224" s="228" t="s">
        <v>1581</v>
      </c>
      <c r="AA1224" s="243">
        <v>16947</v>
      </c>
      <c r="AB1224" s="81">
        <v>15660</v>
      </c>
      <c r="AC1224" s="81"/>
      <c r="AD1224" s="81">
        <v>863</v>
      </c>
      <c r="AE1224" s="81">
        <v>424</v>
      </c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245"/>
      <c r="AW1224" s="81"/>
      <c r="AX1224" s="81">
        <v>0</v>
      </c>
      <c r="AY1224" s="81"/>
      <c r="AZ1224" s="81">
        <v>0</v>
      </c>
      <c r="BA1224" s="85">
        <v>0</v>
      </c>
      <c r="BB1224" s="81">
        <v>26143.63</v>
      </c>
      <c r="BC1224" s="81">
        <v>9196.630000000001</v>
      </c>
      <c r="BD1224" s="85"/>
      <c r="BE1224" s="170">
        <v>1035</v>
      </c>
      <c r="BF1224" s="81" t="s">
        <v>2833</v>
      </c>
      <c r="BG1224" s="158" t="s">
        <v>2749</v>
      </c>
      <c r="BH1224" s="92" t="s">
        <v>2719</v>
      </c>
      <c r="BI1224" s="81">
        <v>15660</v>
      </c>
      <c r="BJ1224" s="85">
        <v>15660</v>
      </c>
      <c r="BK1224" s="81">
        <v>0</v>
      </c>
      <c r="BL1224" s="86"/>
      <c r="BM1224" s="86" t="s">
        <v>792</v>
      </c>
      <c r="BN1224" s="247"/>
      <c r="BO1224" s="247"/>
      <c r="BP1224" s="86"/>
      <c r="BQ1224" s="324" t="s">
        <v>2890</v>
      </c>
      <c r="BR1224" s="380" t="s">
        <v>709</v>
      </c>
      <c r="BS1224" s="381" t="s">
        <v>2891</v>
      </c>
      <c r="BT1224" s="382" t="s">
        <v>709</v>
      </c>
      <c r="BU1224" s="383" t="s">
        <v>719</v>
      </c>
      <c r="BV1224" s="384" t="s">
        <v>1581</v>
      </c>
      <c r="BW1224" s="384">
        <v>60140</v>
      </c>
      <c r="BX1224" s="385" t="s">
        <v>2892</v>
      </c>
      <c r="BZ1224" s="475">
        <v>904</v>
      </c>
      <c r="CA1224" s="320" t="b">
        <f>EXACT(A1224,CH1224)</f>
        <v>1</v>
      </c>
      <c r="CB1224" s="318" t="b">
        <f>EXACT(D1224,CF1224)</f>
        <v>1</v>
      </c>
      <c r="CC1224" s="318" t="b">
        <f>EXACT(E1224,CG1224)</f>
        <v>1</v>
      </c>
      <c r="CD1224" s="502">
        <f>+S1223-BC1223</f>
        <v>0</v>
      </c>
      <c r="CE1224" s="51" t="s">
        <v>686</v>
      </c>
      <c r="CF1224" s="17" t="s">
        <v>2749</v>
      </c>
      <c r="CG1224" s="103" t="s">
        <v>2719</v>
      </c>
      <c r="CH1224" s="275">
        <v>3609700325597</v>
      </c>
      <c r="CM1224" s="273"/>
      <c r="CO1224" s="157"/>
    </row>
    <row r="1225" spans="1:93">
      <c r="A1225" s="452" t="s">
        <v>4382</v>
      </c>
      <c r="B1225" s="83" t="s">
        <v>709</v>
      </c>
      <c r="C1225" s="158" t="s">
        <v>686</v>
      </c>
      <c r="D1225" s="158" t="s">
        <v>2996</v>
      </c>
      <c r="E1225" s="92" t="s">
        <v>262</v>
      </c>
      <c r="F1225" s="452" t="s">
        <v>4382</v>
      </c>
      <c r="G1225" s="59" t="s">
        <v>1580</v>
      </c>
      <c r="H1225" s="449" t="s">
        <v>3060</v>
      </c>
      <c r="I1225" s="234">
        <v>40034.400000000001</v>
      </c>
      <c r="J1225" s="234">
        <v>0</v>
      </c>
      <c r="K1225" s="234">
        <v>107.4</v>
      </c>
      <c r="L1225" s="234">
        <v>0</v>
      </c>
      <c r="M1225" s="85">
        <v>1113</v>
      </c>
      <c r="N1225" s="85">
        <v>0</v>
      </c>
      <c r="O1225" s="234">
        <v>0</v>
      </c>
      <c r="P1225" s="234">
        <v>887.14</v>
      </c>
      <c r="Q1225" s="234">
        <v>0</v>
      </c>
      <c r="R1225" s="234">
        <v>16096.6</v>
      </c>
      <c r="S1225" s="234">
        <v>24271.060000000005</v>
      </c>
      <c r="T1225" s="227" t="s">
        <v>1581</v>
      </c>
      <c r="U1225" s="496">
        <v>107</v>
      </c>
      <c r="V1225" s="158" t="s">
        <v>686</v>
      </c>
      <c r="W1225" s="158" t="s">
        <v>2996</v>
      </c>
      <c r="X1225" s="92" t="s">
        <v>262</v>
      </c>
      <c r="Y1225" s="267">
        <v>3609700326712</v>
      </c>
      <c r="Z1225" s="228" t="s">
        <v>1581</v>
      </c>
      <c r="AA1225" s="233">
        <v>16983.740000000002</v>
      </c>
      <c r="AB1225" s="141">
        <v>13870</v>
      </c>
      <c r="AC1225" s="234"/>
      <c r="AD1225" s="235">
        <v>863</v>
      </c>
      <c r="AE1225" s="235">
        <v>424</v>
      </c>
      <c r="AF1225" s="141">
        <v>939.6</v>
      </c>
      <c r="AG1225" s="141"/>
      <c r="AH1225" s="141"/>
      <c r="AI1225" s="141"/>
      <c r="AJ1225" s="141"/>
      <c r="AK1225" s="141"/>
      <c r="AL1225" s="141"/>
      <c r="AM1225" s="85"/>
      <c r="AN1225" s="85"/>
      <c r="AO1225" s="85"/>
      <c r="AP1225" s="85"/>
      <c r="AQ1225" s="159"/>
      <c r="AR1225" s="159"/>
      <c r="AS1225" s="85"/>
      <c r="AT1225" s="85"/>
      <c r="AU1225" s="85"/>
      <c r="AV1225" s="236"/>
      <c r="AW1225" s="85"/>
      <c r="AX1225" s="85">
        <v>0</v>
      </c>
      <c r="AY1225" s="159"/>
      <c r="AZ1225" s="159">
        <v>887.14</v>
      </c>
      <c r="BA1225" s="176">
        <v>0</v>
      </c>
      <c r="BB1225" s="159">
        <v>41254.800000000003</v>
      </c>
      <c r="BC1225" s="159">
        <v>24271.06</v>
      </c>
      <c r="BD1225" s="85"/>
      <c r="BE1225" s="170">
        <v>107</v>
      </c>
      <c r="BF1225" s="1" t="s">
        <v>3111</v>
      </c>
      <c r="BG1225" s="158" t="s">
        <v>2996</v>
      </c>
      <c r="BH1225" s="92" t="s">
        <v>262</v>
      </c>
      <c r="BI1225" s="159">
        <v>13870</v>
      </c>
      <c r="BJ1225" s="159">
        <v>13870</v>
      </c>
      <c r="BK1225" s="159">
        <v>0</v>
      </c>
      <c r="BL1225" s="158"/>
      <c r="BM1225" s="1"/>
      <c r="BN1225" s="248"/>
      <c r="BO1225" s="248"/>
      <c r="BP1225" s="86"/>
      <c r="BQ1225" s="324">
        <v>1</v>
      </c>
      <c r="BR1225" s="380" t="s">
        <v>51</v>
      </c>
      <c r="BS1225" s="381" t="s">
        <v>3231</v>
      </c>
      <c r="BT1225" s="383" t="s">
        <v>719</v>
      </c>
      <c r="BU1225" s="383" t="s">
        <v>719</v>
      </c>
      <c r="BV1225" s="384" t="s">
        <v>1581</v>
      </c>
      <c r="BW1225" s="384">
        <v>60140</v>
      </c>
      <c r="BX1225" s="385" t="s">
        <v>3232</v>
      </c>
      <c r="BY1225" s="61"/>
      <c r="BZ1225" s="495">
        <v>747</v>
      </c>
      <c r="CA1225" s="320" t="b">
        <f>EXACT(A1225,CH1225)</f>
        <v>1</v>
      </c>
      <c r="CB1225" s="318" t="b">
        <f>EXACT(D1225,CF1225)</f>
        <v>1</v>
      </c>
      <c r="CC1225" s="318" t="b">
        <f>EXACT(E1225,CG1225)</f>
        <v>1</v>
      </c>
      <c r="CD1225" s="502">
        <f>+S1225-BC1225</f>
        <v>0</v>
      </c>
      <c r="CE1225" s="51" t="s">
        <v>686</v>
      </c>
      <c r="CF1225" s="157" t="s">
        <v>2996</v>
      </c>
      <c r="CG1225" s="103" t="s">
        <v>262</v>
      </c>
      <c r="CH1225" s="275">
        <v>3609700326712</v>
      </c>
      <c r="CJ1225" s="51"/>
      <c r="CM1225" s="273"/>
      <c r="CO1225" s="157"/>
    </row>
    <row r="1226" spans="1:93">
      <c r="A1226" s="452" t="s">
        <v>4365</v>
      </c>
      <c r="B1226" s="83" t="s">
        <v>709</v>
      </c>
      <c r="C1226" s="158" t="s">
        <v>672</v>
      </c>
      <c r="D1226" s="158" t="s">
        <v>2977</v>
      </c>
      <c r="E1226" s="92" t="s">
        <v>262</v>
      </c>
      <c r="F1226" s="452" t="s">
        <v>4365</v>
      </c>
      <c r="G1226" s="59" t="s">
        <v>1580</v>
      </c>
      <c r="H1226" s="449" t="s">
        <v>1672</v>
      </c>
      <c r="I1226" s="234">
        <v>28281.599999999999</v>
      </c>
      <c r="J1226" s="234">
        <v>0</v>
      </c>
      <c r="K1226" s="234">
        <v>0</v>
      </c>
      <c r="L1226" s="234">
        <v>0</v>
      </c>
      <c r="M1226" s="85">
        <v>2083</v>
      </c>
      <c r="N1226" s="85">
        <v>0</v>
      </c>
      <c r="O1226" s="234">
        <v>0</v>
      </c>
      <c r="P1226" s="234">
        <v>0</v>
      </c>
      <c r="Q1226" s="234">
        <v>0</v>
      </c>
      <c r="R1226" s="234">
        <v>11497</v>
      </c>
      <c r="S1226" s="234">
        <v>18867.599999999999</v>
      </c>
      <c r="T1226" s="227" t="s">
        <v>1581</v>
      </c>
      <c r="U1226" s="496">
        <v>83</v>
      </c>
      <c r="V1226" s="158" t="s">
        <v>672</v>
      </c>
      <c r="W1226" s="158" t="s">
        <v>2977</v>
      </c>
      <c r="X1226" s="92" t="s">
        <v>262</v>
      </c>
      <c r="Y1226" s="267">
        <v>3609700326747</v>
      </c>
      <c r="Z1226" s="228" t="s">
        <v>1581</v>
      </c>
      <c r="AA1226" s="233">
        <v>11497</v>
      </c>
      <c r="AB1226" s="141">
        <v>10210</v>
      </c>
      <c r="AC1226" s="234"/>
      <c r="AD1226" s="235">
        <v>863</v>
      </c>
      <c r="AE1226" s="235">
        <v>424</v>
      </c>
      <c r="AF1226" s="141"/>
      <c r="AG1226" s="141"/>
      <c r="AH1226" s="141"/>
      <c r="AI1226" s="141"/>
      <c r="AJ1226" s="141"/>
      <c r="AK1226" s="141"/>
      <c r="AL1226" s="141"/>
      <c r="AM1226" s="85"/>
      <c r="AN1226" s="85"/>
      <c r="AO1226" s="85"/>
      <c r="AP1226" s="85"/>
      <c r="AQ1226" s="159"/>
      <c r="AR1226" s="159"/>
      <c r="AS1226" s="85"/>
      <c r="AT1226" s="85"/>
      <c r="AU1226" s="85"/>
      <c r="AV1226" s="236"/>
      <c r="AW1226" s="85"/>
      <c r="AX1226" s="85">
        <v>0</v>
      </c>
      <c r="AY1226" s="159"/>
      <c r="AZ1226" s="159">
        <v>0</v>
      </c>
      <c r="BA1226" s="176">
        <v>0</v>
      </c>
      <c r="BB1226" s="159">
        <v>30364.6</v>
      </c>
      <c r="BC1226" s="159">
        <v>18867.599999999999</v>
      </c>
      <c r="BD1226" s="85"/>
      <c r="BE1226" s="170">
        <v>83</v>
      </c>
      <c r="BF1226" s="1" t="s">
        <v>108</v>
      </c>
      <c r="BG1226" s="158" t="s">
        <v>2977</v>
      </c>
      <c r="BH1226" s="92" t="s">
        <v>262</v>
      </c>
      <c r="BI1226" s="159">
        <v>10210</v>
      </c>
      <c r="BJ1226" s="159">
        <v>10210</v>
      </c>
      <c r="BK1226" s="159">
        <v>0</v>
      </c>
      <c r="BL1226" s="158"/>
      <c r="BM1226" s="1"/>
      <c r="BN1226" s="248"/>
      <c r="BO1226" s="248"/>
      <c r="BP1226" s="1"/>
      <c r="BQ1226" s="325" t="s">
        <v>245</v>
      </c>
      <c r="BR1226" s="387" t="s">
        <v>709</v>
      </c>
      <c r="BS1226" s="381" t="s">
        <v>140</v>
      </c>
      <c r="BT1226" s="388" t="s">
        <v>719</v>
      </c>
      <c r="BU1226" s="388" t="s">
        <v>719</v>
      </c>
      <c r="BV1226" s="388" t="s">
        <v>1581</v>
      </c>
      <c r="BW1226" s="389">
        <v>60140</v>
      </c>
      <c r="BX1226" s="389" t="s">
        <v>141</v>
      </c>
      <c r="BY1226" s="1"/>
      <c r="BZ1226" s="475">
        <v>1034</v>
      </c>
      <c r="CA1226" s="320" t="b">
        <f>EXACT(A1226,CH1226)</f>
        <v>1</v>
      </c>
      <c r="CB1226" s="318" t="b">
        <f>EXACT(D1226,CF1226)</f>
        <v>1</v>
      </c>
      <c r="CC1226" s="318" t="b">
        <f>EXACT(E1226,CG1226)</f>
        <v>1</v>
      </c>
      <c r="CD1226" s="502">
        <f>+S1226-BC1226</f>
        <v>0</v>
      </c>
      <c r="CE1226" s="17" t="s">
        <v>672</v>
      </c>
      <c r="CF1226" s="157" t="s">
        <v>2977</v>
      </c>
      <c r="CG1226" s="99" t="s">
        <v>262</v>
      </c>
      <c r="CH1226" s="275">
        <v>3609700326747</v>
      </c>
      <c r="CM1226" s="273"/>
      <c r="CO1226" s="157"/>
    </row>
    <row r="1227" spans="1:93">
      <c r="A1227" s="452" t="s">
        <v>4873</v>
      </c>
      <c r="B1227" s="83" t="s">
        <v>709</v>
      </c>
      <c r="C1227" s="158" t="s">
        <v>672</v>
      </c>
      <c r="D1227" s="158" t="s">
        <v>82</v>
      </c>
      <c r="E1227" s="92" t="s">
        <v>918</v>
      </c>
      <c r="F1227" s="452" t="s">
        <v>4873</v>
      </c>
      <c r="G1227" s="59" t="s">
        <v>1580</v>
      </c>
      <c r="H1227" s="449" t="s">
        <v>2897</v>
      </c>
      <c r="I1227" s="234">
        <v>26967.599999999999</v>
      </c>
      <c r="J1227" s="234">
        <v>0</v>
      </c>
      <c r="K1227" s="234">
        <v>0</v>
      </c>
      <c r="L1227" s="234">
        <v>0</v>
      </c>
      <c r="M1227" s="85">
        <v>1078</v>
      </c>
      <c r="N1227" s="85">
        <v>0</v>
      </c>
      <c r="O1227" s="234">
        <v>0</v>
      </c>
      <c r="P1227" s="234">
        <v>110.61</v>
      </c>
      <c r="Q1227" s="234">
        <v>0</v>
      </c>
      <c r="R1227" s="234">
        <v>23990</v>
      </c>
      <c r="S1227" s="234">
        <v>3944.989999999998</v>
      </c>
      <c r="T1227" s="227" t="s">
        <v>1581</v>
      </c>
      <c r="U1227" s="496">
        <v>392</v>
      </c>
      <c r="V1227" s="158" t="s">
        <v>672</v>
      </c>
      <c r="W1227" s="158" t="s">
        <v>82</v>
      </c>
      <c r="X1227" s="92" t="s">
        <v>918</v>
      </c>
      <c r="Y1227" s="267">
        <v>3609700327085</v>
      </c>
      <c r="Z1227" s="228" t="s">
        <v>1581</v>
      </c>
      <c r="AA1227" s="233">
        <v>24100.61</v>
      </c>
      <c r="AB1227" s="141">
        <v>23990</v>
      </c>
      <c r="AC1227" s="234"/>
      <c r="AD1227" s="235"/>
      <c r="AE1227" s="235"/>
      <c r="AF1227" s="141"/>
      <c r="AG1227" s="141"/>
      <c r="AH1227" s="141"/>
      <c r="AI1227" s="141"/>
      <c r="AJ1227" s="141"/>
      <c r="AK1227" s="141"/>
      <c r="AL1227" s="141"/>
      <c r="AM1227" s="85"/>
      <c r="AN1227" s="85"/>
      <c r="AO1227" s="85"/>
      <c r="AP1227" s="85"/>
      <c r="AQ1227" s="159"/>
      <c r="AR1227" s="85"/>
      <c r="AS1227" s="85"/>
      <c r="AT1227" s="85"/>
      <c r="AU1227" s="85"/>
      <c r="AV1227" s="236"/>
      <c r="AW1227" s="85"/>
      <c r="AX1227" s="85">
        <v>0</v>
      </c>
      <c r="AY1227" s="159"/>
      <c r="AZ1227" s="159">
        <v>110.61</v>
      </c>
      <c r="BA1227" s="176">
        <v>0</v>
      </c>
      <c r="BB1227" s="159">
        <v>28045.599999999999</v>
      </c>
      <c r="BC1227" s="159">
        <v>3944.989999999998</v>
      </c>
      <c r="BD1227" s="85"/>
      <c r="BE1227" s="170">
        <v>393</v>
      </c>
      <c r="BF1227" s="1" t="s">
        <v>2898</v>
      </c>
      <c r="BG1227" s="158" t="s">
        <v>82</v>
      </c>
      <c r="BH1227" s="92" t="s">
        <v>918</v>
      </c>
      <c r="BI1227" s="159">
        <v>23990</v>
      </c>
      <c r="BJ1227" s="159">
        <v>23990</v>
      </c>
      <c r="BK1227" s="159">
        <v>0</v>
      </c>
      <c r="BL1227" s="158"/>
      <c r="BM1227" s="1"/>
      <c r="BN1227" s="248"/>
      <c r="BO1227" s="248"/>
      <c r="BP1227" s="86"/>
      <c r="BQ1227" s="324" t="s">
        <v>2899</v>
      </c>
      <c r="BR1227" s="380" t="s">
        <v>709</v>
      </c>
      <c r="BS1227" s="381" t="s">
        <v>542</v>
      </c>
      <c r="BT1227" s="383" t="s">
        <v>719</v>
      </c>
      <c r="BU1227" s="383" t="s">
        <v>719</v>
      </c>
      <c r="BV1227" s="384" t="s">
        <v>1581</v>
      </c>
      <c r="BW1227" s="384">
        <v>60140</v>
      </c>
      <c r="BX1227" s="385" t="s">
        <v>2900</v>
      </c>
      <c r="BZ1227" s="495">
        <v>107</v>
      </c>
      <c r="CA1227" s="320" t="b">
        <f>EXACT(A1227,CH1227)</f>
        <v>1</v>
      </c>
      <c r="CB1227" s="318" t="b">
        <f>EXACT(D1227,CF1227)</f>
        <v>1</v>
      </c>
      <c r="CC1227" s="318" t="b">
        <f>EXACT(E1227,CG1227)</f>
        <v>1</v>
      </c>
      <c r="CD1227" s="502">
        <f>+S1226-BC1226</f>
        <v>0</v>
      </c>
      <c r="CE1227" s="51" t="s">
        <v>672</v>
      </c>
      <c r="CF1227" s="157" t="s">
        <v>82</v>
      </c>
      <c r="CG1227" s="103" t="s">
        <v>918</v>
      </c>
      <c r="CH1227" s="275">
        <v>3609700327085</v>
      </c>
      <c r="CI1227" s="51"/>
      <c r="CJ1227" s="51"/>
      <c r="CM1227" s="273"/>
      <c r="CO1227" s="157"/>
    </row>
    <row r="1228" spans="1:93">
      <c r="A1228" s="452" t="s">
        <v>4514</v>
      </c>
      <c r="B1228" s="83" t="s">
        <v>709</v>
      </c>
      <c r="C1228" s="158" t="s">
        <v>686</v>
      </c>
      <c r="D1228" s="158" t="s">
        <v>1992</v>
      </c>
      <c r="E1228" s="92" t="s">
        <v>1207</v>
      </c>
      <c r="F1228" s="452" t="s">
        <v>4514</v>
      </c>
      <c r="G1228" s="59" t="s">
        <v>1580</v>
      </c>
      <c r="H1228" s="449" t="s">
        <v>2496</v>
      </c>
      <c r="I1228" s="234">
        <v>25724.400000000001</v>
      </c>
      <c r="J1228" s="234">
        <v>0</v>
      </c>
      <c r="K1228" s="234">
        <v>16.100000000000001</v>
      </c>
      <c r="L1228" s="234">
        <v>0</v>
      </c>
      <c r="M1228" s="85">
        <v>1028</v>
      </c>
      <c r="N1228" s="85">
        <v>0</v>
      </c>
      <c r="O1228" s="234">
        <v>0</v>
      </c>
      <c r="P1228" s="234">
        <v>0</v>
      </c>
      <c r="Q1228" s="234">
        <v>0</v>
      </c>
      <c r="R1228" s="234">
        <v>13940.97</v>
      </c>
      <c r="S1228" s="234">
        <v>12827.53</v>
      </c>
      <c r="T1228" s="227" t="s">
        <v>1581</v>
      </c>
      <c r="U1228" s="496">
        <v>160</v>
      </c>
      <c r="V1228" s="158" t="s">
        <v>686</v>
      </c>
      <c r="W1228" s="158" t="s">
        <v>1992</v>
      </c>
      <c r="X1228" s="92" t="s">
        <v>1207</v>
      </c>
      <c r="Y1228" s="268">
        <v>3609700328936</v>
      </c>
      <c r="Z1228" s="228" t="s">
        <v>1581</v>
      </c>
      <c r="AA1228" s="233">
        <v>13940.97</v>
      </c>
      <c r="AB1228" s="141">
        <v>13077.97</v>
      </c>
      <c r="AC1228" s="234"/>
      <c r="AD1228" s="235">
        <v>863</v>
      </c>
      <c r="AE1228" s="235"/>
      <c r="AF1228" s="141"/>
      <c r="AG1228" s="141"/>
      <c r="AH1228" s="141"/>
      <c r="AI1228" s="141"/>
      <c r="AJ1228" s="141"/>
      <c r="AK1228" s="141"/>
      <c r="AL1228" s="141"/>
      <c r="AM1228" s="85"/>
      <c r="AN1228" s="85"/>
      <c r="AO1228" s="85"/>
      <c r="AP1228" s="85"/>
      <c r="AQ1228" s="159"/>
      <c r="AR1228" s="159"/>
      <c r="AS1228" s="85"/>
      <c r="AT1228" s="85"/>
      <c r="AU1228" s="85"/>
      <c r="AV1228" s="236"/>
      <c r="AW1228" s="85"/>
      <c r="AX1228" s="85">
        <v>0</v>
      </c>
      <c r="AY1228" s="159"/>
      <c r="AZ1228" s="159">
        <v>0</v>
      </c>
      <c r="BA1228" s="176">
        <v>0</v>
      </c>
      <c r="BB1228" s="159">
        <v>26768.5</v>
      </c>
      <c r="BC1228" s="159">
        <v>12827.53</v>
      </c>
      <c r="BD1228" s="85"/>
      <c r="BE1228" s="170">
        <v>160</v>
      </c>
      <c r="BF1228" s="1" t="s">
        <v>2412</v>
      </c>
      <c r="BG1228" s="158" t="s">
        <v>1992</v>
      </c>
      <c r="BH1228" s="92" t="s">
        <v>1207</v>
      </c>
      <c r="BI1228" s="159">
        <v>13077.97</v>
      </c>
      <c r="BJ1228" s="159">
        <v>13077.97</v>
      </c>
      <c r="BK1228" s="159">
        <v>0</v>
      </c>
      <c r="BL1228" s="158"/>
      <c r="BM1228" s="1"/>
      <c r="BN1228" s="248"/>
      <c r="BO1228" s="248"/>
      <c r="BP1228" s="86"/>
      <c r="BQ1228" s="324">
        <v>65</v>
      </c>
      <c r="BR1228" s="380" t="s">
        <v>709</v>
      </c>
      <c r="BS1228" s="381" t="s">
        <v>1331</v>
      </c>
      <c r="BT1228" s="383" t="s">
        <v>719</v>
      </c>
      <c r="BU1228" s="383" t="s">
        <v>719</v>
      </c>
      <c r="BV1228" s="384" t="s">
        <v>1581</v>
      </c>
      <c r="BW1228" s="384">
        <v>60140</v>
      </c>
      <c r="BX1228" s="385" t="s">
        <v>2473</v>
      </c>
      <c r="BY1228" s="62"/>
      <c r="BZ1228" s="495">
        <v>83</v>
      </c>
      <c r="CA1228" s="320" t="b">
        <f>EXACT(A1228,CH1228)</f>
        <v>1</v>
      </c>
      <c r="CB1228" s="318" t="b">
        <f>EXACT(D1228,CF1228)</f>
        <v>1</v>
      </c>
      <c r="CC1228" s="318" t="b">
        <f>EXACT(E1228,CG1228)</f>
        <v>1</v>
      </c>
      <c r="CD1228" s="502">
        <f>+S1228-BC1228</f>
        <v>0</v>
      </c>
      <c r="CE1228" s="17" t="s">
        <v>686</v>
      </c>
      <c r="CF1228" s="17" t="s">
        <v>1992</v>
      </c>
      <c r="CG1228" s="103" t="s">
        <v>1207</v>
      </c>
      <c r="CH1228" s="275">
        <v>3609700328936</v>
      </c>
      <c r="CI1228" s="51"/>
      <c r="CM1228" s="273"/>
    </row>
    <row r="1229" spans="1:93">
      <c r="A1229" s="451" t="s">
        <v>5421</v>
      </c>
      <c r="B1229" s="83" t="s">
        <v>709</v>
      </c>
      <c r="C1229" s="158" t="s">
        <v>695</v>
      </c>
      <c r="D1229" s="158" t="s">
        <v>3405</v>
      </c>
      <c r="E1229" s="92" t="s">
        <v>5420</v>
      </c>
      <c r="F1229" s="451" t="s">
        <v>5421</v>
      </c>
      <c r="G1229" s="59" t="s">
        <v>1580</v>
      </c>
      <c r="H1229" s="449" t="s">
        <v>5422</v>
      </c>
      <c r="I1229" s="234">
        <v>30298.22</v>
      </c>
      <c r="J1229" s="234">
        <v>0</v>
      </c>
      <c r="K1229" s="234">
        <v>0</v>
      </c>
      <c r="L1229" s="234">
        <v>0</v>
      </c>
      <c r="M1229" s="85">
        <v>0</v>
      </c>
      <c r="N1229" s="85">
        <v>0</v>
      </c>
      <c r="O1229" s="234">
        <v>0</v>
      </c>
      <c r="P1229" s="234">
        <v>223.24</v>
      </c>
      <c r="Q1229" s="234">
        <v>0</v>
      </c>
      <c r="R1229" s="234">
        <v>20263</v>
      </c>
      <c r="S1229" s="234">
        <v>9811.98</v>
      </c>
      <c r="T1229" s="227" t="s">
        <v>1581</v>
      </c>
      <c r="U1229" s="496">
        <v>924</v>
      </c>
      <c r="V1229" s="158" t="s">
        <v>695</v>
      </c>
      <c r="W1229" s="158" t="s">
        <v>3405</v>
      </c>
      <c r="X1229" s="92" t="s">
        <v>5420</v>
      </c>
      <c r="Y1229" s="267">
        <v>3609700329371</v>
      </c>
      <c r="Z1229" s="228" t="s">
        <v>1581</v>
      </c>
      <c r="AA1229" s="243">
        <v>20486.240000000002</v>
      </c>
      <c r="AB1229" s="81">
        <v>19400</v>
      </c>
      <c r="AC1229" s="81"/>
      <c r="AD1229" s="81">
        <v>863</v>
      </c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>
        <v>0</v>
      </c>
      <c r="AS1229" s="81"/>
      <c r="AT1229" s="81"/>
      <c r="AU1229" s="81"/>
      <c r="AV1229" s="245"/>
      <c r="AW1229" s="81"/>
      <c r="AX1229" s="81">
        <v>0</v>
      </c>
      <c r="AY1229" s="81"/>
      <c r="AZ1229" s="81">
        <v>223.24</v>
      </c>
      <c r="BA1229" s="85">
        <v>0</v>
      </c>
      <c r="BB1229" s="81">
        <v>30298.22</v>
      </c>
      <c r="BC1229" s="81">
        <v>9811.98</v>
      </c>
      <c r="BD1229" s="85"/>
      <c r="BE1229" s="170">
        <v>925</v>
      </c>
      <c r="BF1229" s="81" t="s">
        <v>7116</v>
      </c>
      <c r="BG1229" s="158" t="s">
        <v>3405</v>
      </c>
      <c r="BH1229" s="92" t="s">
        <v>5420</v>
      </c>
      <c r="BI1229" s="81">
        <v>19400</v>
      </c>
      <c r="BJ1229" s="85">
        <v>19400</v>
      </c>
      <c r="BK1229" s="81">
        <v>0</v>
      </c>
      <c r="BL1229" s="86"/>
      <c r="BM1229" s="86"/>
      <c r="BN1229" s="247"/>
      <c r="BO1229" s="247"/>
      <c r="BP1229" s="1"/>
      <c r="BQ1229" s="325">
        <v>398</v>
      </c>
      <c r="BR1229" s="387" t="s">
        <v>709</v>
      </c>
      <c r="BS1229" s="381" t="s">
        <v>1431</v>
      </c>
      <c r="BT1229" s="388" t="s">
        <v>719</v>
      </c>
      <c r="BU1229" s="388" t="s">
        <v>719</v>
      </c>
      <c r="BV1229" s="388" t="s">
        <v>1581</v>
      </c>
      <c r="BW1229" s="389">
        <v>60140</v>
      </c>
      <c r="BX1229" s="389" t="s">
        <v>5797</v>
      </c>
      <c r="BZ1229" s="495">
        <v>393</v>
      </c>
      <c r="CA1229" s="320" t="b">
        <f>EXACT(A1229,CH1229)</f>
        <v>1</v>
      </c>
      <c r="CB1229" s="318" t="b">
        <f>EXACT(D1229,CF1229)</f>
        <v>1</v>
      </c>
      <c r="CC1229" s="318" t="b">
        <f>EXACT(E1229,CG1229)</f>
        <v>1</v>
      </c>
      <c r="CD1229" s="502">
        <f>+S1228-BC1228</f>
        <v>0</v>
      </c>
      <c r="CE1229" s="17" t="s">
        <v>695</v>
      </c>
      <c r="CF1229" s="17" t="s">
        <v>3405</v>
      </c>
      <c r="CG1229" s="103" t="s">
        <v>5420</v>
      </c>
      <c r="CH1229" s="275">
        <v>3609700329371</v>
      </c>
    </row>
    <row r="1230" spans="1:93">
      <c r="A1230" s="452" t="s">
        <v>6151</v>
      </c>
      <c r="B1230" s="83" t="s">
        <v>709</v>
      </c>
      <c r="C1230" s="86" t="s">
        <v>686</v>
      </c>
      <c r="D1230" s="86" t="s">
        <v>5963</v>
      </c>
      <c r="E1230" s="92" t="s">
        <v>2724</v>
      </c>
      <c r="F1230" s="452" t="s">
        <v>6151</v>
      </c>
      <c r="G1230" s="59" t="s">
        <v>1580</v>
      </c>
      <c r="H1230" s="283" t="s">
        <v>6310</v>
      </c>
      <c r="I1230" s="244">
        <v>44212</v>
      </c>
      <c r="J1230" s="310">
        <v>0</v>
      </c>
      <c r="K1230" s="81">
        <v>10.73</v>
      </c>
      <c r="L1230" s="81">
        <v>0</v>
      </c>
      <c r="M1230" s="85">
        <v>0</v>
      </c>
      <c r="N1230" s="81">
        <v>0</v>
      </c>
      <c r="O1230" s="81">
        <v>0</v>
      </c>
      <c r="P1230" s="85">
        <v>670.49</v>
      </c>
      <c r="Q1230" s="81">
        <v>0</v>
      </c>
      <c r="R1230" s="85">
        <v>26191.54</v>
      </c>
      <c r="S1230" s="81">
        <v>17360.7</v>
      </c>
      <c r="T1230" s="227" t="s">
        <v>1581</v>
      </c>
      <c r="U1230" s="496">
        <v>504</v>
      </c>
      <c r="V1230" s="86" t="s">
        <v>686</v>
      </c>
      <c r="W1230" s="86" t="s">
        <v>5963</v>
      </c>
      <c r="X1230" s="92" t="s">
        <v>2724</v>
      </c>
      <c r="Y1230" s="268">
        <v>3609700330311</v>
      </c>
      <c r="Z1230" s="228" t="s">
        <v>1581</v>
      </c>
      <c r="AA1230" s="243">
        <v>26862.030000000002</v>
      </c>
      <c r="AB1230" s="81">
        <v>24904.54</v>
      </c>
      <c r="AC1230" s="81"/>
      <c r="AD1230" s="81">
        <v>863</v>
      </c>
      <c r="AE1230" s="81">
        <v>424</v>
      </c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>
        <v>0</v>
      </c>
      <c r="AU1230" s="81"/>
      <c r="AV1230" s="245"/>
      <c r="AW1230" s="81"/>
      <c r="AX1230" s="81">
        <v>0</v>
      </c>
      <c r="AY1230" s="81"/>
      <c r="AZ1230" s="81">
        <v>670.49</v>
      </c>
      <c r="BA1230" s="85">
        <v>0</v>
      </c>
      <c r="BB1230" s="81">
        <v>44222.73</v>
      </c>
      <c r="BC1230" s="81">
        <v>17360.7</v>
      </c>
      <c r="BE1230" s="170">
        <v>505</v>
      </c>
      <c r="BF1230" s="81" t="s">
        <v>6417</v>
      </c>
      <c r="BG1230" s="86" t="s">
        <v>5963</v>
      </c>
      <c r="BH1230" s="86" t="s">
        <v>2724</v>
      </c>
      <c r="BI1230" s="81">
        <v>24904.54</v>
      </c>
      <c r="BJ1230" s="85">
        <v>24904.54</v>
      </c>
      <c r="BK1230" s="81">
        <v>0</v>
      </c>
      <c r="BL1230" s="86"/>
      <c r="BM1230" s="86"/>
      <c r="BN1230" s="247"/>
      <c r="BO1230" s="247"/>
      <c r="BP1230" s="86"/>
      <c r="BQ1230" s="324">
        <v>464</v>
      </c>
      <c r="BR1230" s="381" t="s">
        <v>709</v>
      </c>
      <c r="BS1230" s="381" t="s">
        <v>3660</v>
      </c>
      <c r="BT1230" s="382" t="s">
        <v>719</v>
      </c>
      <c r="BU1230" s="383" t="s">
        <v>719</v>
      </c>
      <c r="BV1230" s="384" t="s">
        <v>1581</v>
      </c>
      <c r="BW1230" s="384">
        <v>60140</v>
      </c>
      <c r="BX1230" s="385" t="s">
        <v>6458</v>
      </c>
      <c r="BZ1230" s="475">
        <v>160</v>
      </c>
      <c r="CA1230" s="320" t="b">
        <f>EXACT(A1230,CH1230)</f>
        <v>1</v>
      </c>
      <c r="CB1230" s="318" t="b">
        <f>EXACT(D1230,CF1230)</f>
        <v>1</v>
      </c>
      <c r="CC1230" s="318" t="b">
        <f>EXACT(E1230,CG1230)</f>
        <v>1</v>
      </c>
      <c r="CD1230" s="502">
        <f>+S1229-BC1229</f>
        <v>0</v>
      </c>
      <c r="CE1230" s="17" t="s">
        <v>686</v>
      </c>
      <c r="CF1230" s="157" t="s">
        <v>5963</v>
      </c>
      <c r="CG1230" s="103" t="s">
        <v>2724</v>
      </c>
      <c r="CH1230" s="311">
        <v>3609700330311</v>
      </c>
      <c r="CI1230" s="51"/>
      <c r="CM1230" s="273"/>
      <c r="CO1230" s="157"/>
    </row>
    <row r="1231" spans="1:93">
      <c r="A1231" s="452" t="s">
        <v>4677</v>
      </c>
      <c r="B1231" s="83" t="s">
        <v>709</v>
      </c>
      <c r="C1231" s="158" t="s">
        <v>686</v>
      </c>
      <c r="D1231" s="158" t="s">
        <v>3411</v>
      </c>
      <c r="E1231" s="92" t="s">
        <v>3412</v>
      </c>
      <c r="F1231" s="452" t="s">
        <v>4677</v>
      </c>
      <c r="G1231" s="59" t="s">
        <v>1580</v>
      </c>
      <c r="H1231" s="449" t="s">
        <v>3500</v>
      </c>
      <c r="I1231" s="234">
        <v>43856</v>
      </c>
      <c r="J1231" s="234">
        <v>0</v>
      </c>
      <c r="K1231" s="234">
        <v>47.7</v>
      </c>
      <c r="L1231" s="234">
        <v>0</v>
      </c>
      <c r="M1231" s="85">
        <v>0</v>
      </c>
      <c r="N1231" s="85">
        <v>0</v>
      </c>
      <c r="O1231" s="234">
        <v>0</v>
      </c>
      <c r="P1231" s="234">
        <v>1182.03</v>
      </c>
      <c r="Q1231" s="234">
        <v>0</v>
      </c>
      <c r="R1231" s="234">
        <v>20466.45</v>
      </c>
      <c r="S1231" s="234">
        <v>22255.219999999998</v>
      </c>
      <c r="T1231" s="227" t="s">
        <v>1581</v>
      </c>
      <c r="U1231" s="496">
        <v>957</v>
      </c>
      <c r="V1231" s="158" t="s">
        <v>686</v>
      </c>
      <c r="W1231" s="158" t="s">
        <v>3411</v>
      </c>
      <c r="X1231" s="92" t="s">
        <v>3412</v>
      </c>
      <c r="Y1231" s="267">
        <v>3609700332691</v>
      </c>
      <c r="Z1231" s="228" t="s">
        <v>1581</v>
      </c>
      <c r="AA1231" s="141">
        <v>21648.48</v>
      </c>
      <c r="AB1231" s="141">
        <v>16155</v>
      </c>
      <c r="AC1231" s="1"/>
      <c r="AD1231" s="235">
        <v>863</v>
      </c>
      <c r="AE1231" s="235">
        <v>424</v>
      </c>
      <c r="AF1231" s="1">
        <v>3024.45</v>
      </c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534"/>
      <c r="AW1231" s="1"/>
      <c r="AX1231" s="1">
        <v>0</v>
      </c>
      <c r="AY1231" s="1"/>
      <c r="AZ1231" s="141">
        <v>1182.03</v>
      </c>
      <c r="BA1231" s="176">
        <v>0</v>
      </c>
      <c r="BB1231" s="141">
        <v>43903.7</v>
      </c>
      <c r="BC1231" s="141">
        <v>22255.219999999998</v>
      </c>
      <c r="BD1231" s="85"/>
      <c r="BE1231" s="170">
        <v>958</v>
      </c>
      <c r="BF1231" s="1" t="s">
        <v>3580</v>
      </c>
      <c r="BG1231" s="158" t="s">
        <v>3411</v>
      </c>
      <c r="BH1231" s="92" t="s">
        <v>3412</v>
      </c>
      <c r="BI1231" s="141">
        <v>16155</v>
      </c>
      <c r="BJ1231" s="141">
        <v>16155</v>
      </c>
      <c r="BK1231" s="159">
        <v>0</v>
      </c>
      <c r="BL1231" s="456"/>
      <c r="BM1231" s="1"/>
      <c r="BN1231" s="1"/>
      <c r="BO1231" s="1"/>
      <c r="BP1231" s="86"/>
      <c r="BQ1231" s="324">
        <v>15</v>
      </c>
      <c r="BR1231" s="380" t="s">
        <v>709</v>
      </c>
      <c r="BS1231" s="381" t="s">
        <v>3615</v>
      </c>
      <c r="BT1231" s="382" t="s">
        <v>719</v>
      </c>
      <c r="BU1231" s="383" t="s">
        <v>719</v>
      </c>
      <c r="BV1231" s="384" t="s">
        <v>1581</v>
      </c>
      <c r="BW1231" s="384">
        <v>60140</v>
      </c>
      <c r="BX1231" s="385" t="s">
        <v>3616</v>
      </c>
      <c r="BY1231" s="71"/>
      <c r="BZ1231" s="475">
        <v>924</v>
      </c>
      <c r="CA1231" s="320" t="b">
        <f>EXACT(A1231,CH1231)</f>
        <v>1</v>
      </c>
      <c r="CB1231" s="318" t="b">
        <f>EXACT(D1231,CF1231)</f>
        <v>1</v>
      </c>
      <c r="CC1231" s="318" t="b">
        <f>EXACT(E1231,CG1231)</f>
        <v>1</v>
      </c>
      <c r="CD1231" s="502">
        <f>+S1230-BC1230</f>
        <v>0</v>
      </c>
      <c r="CE1231" s="51" t="s">
        <v>686</v>
      </c>
      <c r="CF1231" s="17" t="s">
        <v>3411</v>
      </c>
      <c r="CG1231" s="103" t="s">
        <v>3412</v>
      </c>
      <c r="CH1231" s="311">
        <v>3609700332691</v>
      </c>
      <c r="CJ1231" s="51"/>
      <c r="CM1231" s="273"/>
      <c r="CO1231" s="157"/>
    </row>
    <row r="1232" spans="1:93">
      <c r="A1232" s="511" t="s">
        <v>8504</v>
      </c>
      <c r="B1232" s="83" t="s">
        <v>709</v>
      </c>
      <c r="C1232" s="86" t="s">
        <v>686</v>
      </c>
      <c r="D1232" s="17" t="s">
        <v>8398</v>
      </c>
      <c r="E1232" s="75" t="s">
        <v>8399</v>
      </c>
      <c r="F1232" s="514" t="s">
        <v>8504</v>
      </c>
      <c r="G1232" s="59" t="s">
        <v>1580</v>
      </c>
      <c r="H1232" s="98" t="s">
        <v>8600</v>
      </c>
      <c r="I1232" s="133">
        <v>50544</v>
      </c>
      <c r="J1232" s="167">
        <v>0</v>
      </c>
      <c r="K1232" s="18">
        <v>0</v>
      </c>
      <c r="L1232" s="18">
        <v>0</v>
      </c>
      <c r="M1232" s="53">
        <v>0</v>
      </c>
      <c r="N1232" s="18">
        <v>0</v>
      </c>
      <c r="O1232" s="18">
        <v>0</v>
      </c>
      <c r="P1232" s="53">
        <v>1846.06</v>
      </c>
      <c r="Q1232" s="18">
        <v>0</v>
      </c>
      <c r="R1232" s="53">
        <v>863</v>
      </c>
      <c r="S1232" s="18">
        <v>47834.94</v>
      </c>
      <c r="T1232" s="227" t="s">
        <v>1581</v>
      </c>
      <c r="U1232" s="496">
        <v>1287</v>
      </c>
      <c r="V1232" s="467" t="s">
        <v>686</v>
      </c>
      <c r="W1232" s="17" t="s">
        <v>8398</v>
      </c>
      <c r="X1232" s="17" t="s">
        <v>8399</v>
      </c>
      <c r="Y1232" s="268">
        <v>3609700348392</v>
      </c>
      <c r="Z1232" s="228" t="s">
        <v>1581</v>
      </c>
      <c r="AA1232" s="243">
        <v>2709.06</v>
      </c>
      <c r="AB1232" s="81">
        <v>0</v>
      </c>
      <c r="AC1232" s="81"/>
      <c r="AD1232" s="81">
        <v>863</v>
      </c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245"/>
      <c r="AW1232" s="81"/>
      <c r="AX1232" s="81">
        <v>0</v>
      </c>
      <c r="AY1232" s="81"/>
      <c r="AZ1232" s="81">
        <v>1846.06</v>
      </c>
      <c r="BA1232" s="85">
        <v>0</v>
      </c>
      <c r="BB1232" s="81">
        <v>50544</v>
      </c>
      <c r="BC1232" s="81">
        <v>47834.94</v>
      </c>
      <c r="BE1232" s="170">
        <v>1289</v>
      </c>
      <c r="BF1232" s="81" t="s">
        <v>8695</v>
      </c>
      <c r="BG1232" s="51" t="s">
        <v>8398</v>
      </c>
      <c r="BH1232" s="17" t="s">
        <v>8399</v>
      </c>
      <c r="BI1232" s="81">
        <v>0</v>
      </c>
      <c r="BJ1232" s="85">
        <v>0</v>
      </c>
      <c r="BK1232" s="81">
        <v>0</v>
      </c>
      <c r="BM1232" s="86"/>
      <c r="BN1232" s="247"/>
      <c r="BO1232" s="247"/>
      <c r="BP1232" s="86"/>
      <c r="BQ1232" s="440" t="s">
        <v>8805</v>
      </c>
      <c r="BR1232" s="380" t="s">
        <v>8806</v>
      </c>
      <c r="BS1232" s="381"/>
      <c r="BT1232" s="382" t="s">
        <v>719</v>
      </c>
      <c r="BU1232" s="383" t="s">
        <v>719</v>
      </c>
      <c r="BV1232" s="384" t="s">
        <v>1581</v>
      </c>
      <c r="BW1232" s="384">
        <v>60140</v>
      </c>
      <c r="BX1232" s="385" t="s">
        <v>8807</v>
      </c>
      <c r="BZ1232" s="495">
        <v>505</v>
      </c>
      <c r="CA1232" s="320" t="b">
        <f>EXACT(A1232,CH1232)</f>
        <v>1</v>
      </c>
      <c r="CB1232" s="318" t="b">
        <f>EXACT(D1232,CF1232)</f>
        <v>1</v>
      </c>
      <c r="CC1232" s="318" t="b">
        <f>EXACT(E1232,CG1232)</f>
        <v>1</v>
      </c>
      <c r="CD1232" s="502">
        <f>+S1231-BC1231</f>
        <v>0</v>
      </c>
      <c r="CE1232" s="17" t="s">
        <v>686</v>
      </c>
      <c r="CF1232" s="17" t="s">
        <v>8398</v>
      </c>
      <c r="CG1232" s="103" t="s">
        <v>8399</v>
      </c>
      <c r="CH1232" s="275">
        <v>3609700348392</v>
      </c>
    </row>
    <row r="1233" spans="1:93">
      <c r="A1233" s="452" t="s">
        <v>4887</v>
      </c>
      <c r="B1233" s="83" t="s">
        <v>709</v>
      </c>
      <c r="C1233" s="158" t="s">
        <v>672</v>
      </c>
      <c r="D1233" s="158" t="s">
        <v>528</v>
      </c>
      <c r="E1233" s="92" t="s">
        <v>2038</v>
      </c>
      <c r="F1233" s="452" t="s">
        <v>4887</v>
      </c>
      <c r="G1233" s="59" t="s">
        <v>1580</v>
      </c>
      <c r="H1233" s="449" t="s">
        <v>1803</v>
      </c>
      <c r="I1233" s="234">
        <v>29351.200000000001</v>
      </c>
      <c r="J1233" s="234">
        <v>0</v>
      </c>
      <c r="K1233" s="234">
        <v>125.25</v>
      </c>
      <c r="L1233" s="234">
        <v>0</v>
      </c>
      <c r="M1233" s="85">
        <v>2699</v>
      </c>
      <c r="N1233" s="85">
        <v>0</v>
      </c>
      <c r="O1233" s="234">
        <v>0</v>
      </c>
      <c r="P1233" s="234">
        <v>37.1</v>
      </c>
      <c r="Q1233" s="234">
        <v>0</v>
      </c>
      <c r="R1233" s="234">
        <v>19568.990000000002</v>
      </c>
      <c r="S1233" s="234">
        <v>10227.580000000002</v>
      </c>
      <c r="T1233" s="227" t="s">
        <v>1581</v>
      </c>
      <c r="U1233" s="496">
        <v>413</v>
      </c>
      <c r="V1233" s="158" t="s">
        <v>672</v>
      </c>
      <c r="W1233" s="158" t="s">
        <v>528</v>
      </c>
      <c r="X1233" s="92" t="s">
        <v>2038</v>
      </c>
      <c r="Y1233" s="267">
        <v>3609700363162</v>
      </c>
      <c r="Z1233" s="228" t="s">
        <v>1581</v>
      </c>
      <c r="AA1233" s="141">
        <v>21947.87</v>
      </c>
      <c r="AB1233" s="141">
        <v>19144.990000000002</v>
      </c>
      <c r="AC1233" s="1"/>
      <c r="AD1233" s="235"/>
      <c r="AE1233" s="235">
        <v>424</v>
      </c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236"/>
      <c r="AW1233" s="1"/>
      <c r="AX1233" s="1">
        <v>2341.7800000000002</v>
      </c>
      <c r="AY1233" s="1"/>
      <c r="AZ1233" s="1">
        <v>37.1</v>
      </c>
      <c r="BA1233" s="1">
        <v>0</v>
      </c>
      <c r="BB1233" s="1">
        <v>32175.45</v>
      </c>
      <c r="BC1233" s="1">
        <v>10227.580000000002</v>
      </c>
      <c r="BD1233" s="85"/>
      <c r="BE1233" s="170">
        <v>414</v>
      </c>
      <c r="BF1233" s="158" t="s">
        <v>549</v>
      </c>
      <c r="BG1233" s="158" t="s">
        <v>528</v>
      </c>
      <c r="BH1233" s="92" t="s">
        <v>2038</v>
      </c>
      <c r="BI1233" s="1">
        <v>19144.990000000002</v>
      </c>
      <c r="BJ1233" s="1">
        <v>19144.990000000002</v>
      </c>
      <c r="BK1233" s="159">
        <v>0</v>
      </c>
      <c r="BL1233" s="158"/>
      <c r="BM1233" s="1"/>
      <c r="BN1233" s="1"/>
      <c r="BO1233" s="1"/>
      <c r="BP1233" s="1"/>
      <c r="BQ1233" s="325" t="s">
        <v>1572</v>
      </c>
      <c r="BR1233" s="387" t="s">
        <v>51</v>
      </c>
      <c r="BS1233" s="381" t="s">
        <v>1573</v>
      </c>
      <c r="BT1233" s="391" t="s">
        <v>719</v>
      </c>
      <c r="BU1233" s="391" t="s">
        <v>719</v>
      </c>
      <c r="BV1233" s="391" t="s">
        <v>1581</v>
      </c>
      <c r="BW1233" s="391">
        <v>60140</v>
      </c>
      <c r="BX1233" s="389" t="s">
        <v>1574</v>
      </c>
      <c r="BY1233" s="61"/>
      <c r="BZ1233" s="495">
        <v>957</v>
      </c>
      <c r="CA1233" s="320" t="b">
        <f>EXACT(A1233,CH1233)</f>
        <v>1</v>
      </c>
      <c r="CB1233" s="318" t="b">
        <f>EXACT(D1233,CF1233)</f>
        <v>1</v>
      </c>
      <c r="CC1233" s="318" t="b">
        <f>EXACT(E1233,CG1233)</f>
        <v>1</v>
      </c>
      <c r="CD1233" s="502">
        <f>+S1232-BC1232</f>
        <v>0</v>
      </c>
      <c r="CE1233" s="17" t="s">
        <v>672</v>
      </c>
      <c r="CF1233" s="17" t="s">
        <v>528</v>
      </c>
      <c r="CG1233" s="103" t="s">
        <v>2038</v>
      </c>
      <c r="CH1233" s="275">
        <v>3609700363162</v>
      </c>
    </row>
    <row r="1234" spans="1:93">
      <c r="A1234" s="452" t="s">
        <v>6153</v>
      </c>
      <c r="B1234" s="83" t="s">
        <v>709</v>
      </c>
      <c r="C1234" s="86" t="s">
        <v>686</v>
      </c>
      <c r="D1234" s="86" t="s">
        <v>6152</v>
      </c>
      <c r="E1234" s="92" t="s">
        <v>2389</v>
      </c>
      <c r="F1234" s="452" t="s">
        <v>6153</v>
      </c>
      <c r="G1234" s="59" t="s">
        <v>1580</v>
      </c>
      <c r="H1234" s="283" t="s">
        <v>6311</v>
      </c>
      <c r="I1234" s="244">
        <v>44239</v>
      </c>
      <c r="J1234" s="310">
        <v>0</v>
      </c>
      <c r="K1234" s="81">
        <v>32.18</v>
      </c>
      <c r="L1234" s="81">
        <v>0</v>
      </c>
      <c r="M1234" s="85">
        <v>0</v>
      </c>
      <c r="N1234" s="81">
        <v>0</v>
      </c>
      <c r="O1234" s="81">
        <v>0</v>
      </c>
      <c r="P1234" s="85">
        <v>609.39</v>
      </c>
      <c r="Q1234" s="81">
        <v>0</v>
      </c>
      <c r="R1234" s="85">
        <v>7187</v>
      </c>
      <c r="S1234" s="81">
        <v>36474.79</v>
      </c>
      <c r="T1234" s="227" t="s">
        <v>1581</v>
      </c>
      <c r="U1234" s="496">
        <v>121</v>
      </c>
      <c r="V1234" s="86" t="s">
        <v>686</v>
      </c>
      <c r="W1234" s="86" t="s">
        <v>6152</v>
      </c>
      <c r="X1234" s="92" t="s">
        <v>2389</v>
      </c>
      <c r="Y1234" s="268">
        <v>3609700365823</v>
      </c>
      <c r="Z1234" s="228" t="s">
        <v>1581</v>
      </c>
      <c r="AA1234" s="243">
        <v>7796.39</v>
      </c>
      <c r="AB1234" s="81">
        <v>5900</v>
      </c>
      <c r="AC1234" s="81"/>
      <c r="AD1234" s="81">
        <v>863</v>
      </c>
      <c r="AE1234" s="81">
        <v>424</v>
      </c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245"/>
      <c r="AW1234" s="81"/>
      <c r="AX1234" s="81">
        <v>0</v>
      </c>
      <c r="AY1234" s="81"/>
      <c r="AZ1234" s="81">
        <v>609.39</v>
      </c>
      <c r="BA1234" s="85">
        <v>0</v>
      </c>
      <c r="BB1234" s="81">
        <v>44271.18</v>
      </c>
      <c r="BC1234" s="81">
        <v>36474.79</v>
      </c>
      <c r="BE1234" s="170">
        <v>121</v>
      </c>
      <c r="BF1234" s="81" t="s">
        <v>6418</v>
      </c>
      <c r="BG1234" s="86" t="s">
        <v>6152</v>
      </c>
      <c r="BH1234" s="86" t="s">
        <v>2389</v>
      </c>
      <c r="BI1234" s="81">
        <v>5900</v>
      </c>
      <c r="BJ1234" s="85">
        <v>5900</v>
      </c>
      <c r="BK1234" s="81">
        <v>0</v>
      </c>
      <c r="BL1234" s="86"/>
      <c r="BM1234" s="86"/>
      <c r="BN1234" s="247"/>
      <c r="BO1234" s="247"/>
      <c r="BP1234" s="86"/>
      <c r="BQ1234" s="324" t="s">
        <v>6605</v>
      </c>
      <c r="BR1234" s="380" t="s">
        <v>709</v>
      </c>
      <c r="BS1234" s="381" t="s">
        <v>6606</v>
      </c>
      <c r="BT1234" s="382" t="s">
        <v>6607</v>
      </c>
      <c r="BU1234" s="383" t="s">
        <v>6608</v>
      </c>
      <c r="BV1234" s="384" t="s">
        <v>1553</v>
      </c>
      <c r="BW1234" s="384">
        <v>11000</v>
      </c>
      <c r="BX1234" s="385" t="s">
        <v>6609</v>
      </c>
      <c r="BZ1234" s="495">
        <v>1287</v>
      </c>
      <c r="CA1234" s="320" t="b">
        <f>EXACT(A1234,CH1234)</f>
        <v>1</v>
      </c>
      <c r="CB1234" s="318" t="b">
        <f>EXACT(D1234,CF1234)</f>
        <v>1</v>
      </c>
      <c r="CC1234" s="318" t="b">
        <f>EXACT(E1234,CG1234)</f>
        <v>1</v>
      </c>
      <c r="CD1234" s="502">
        <f>+S1234-BC1234</f>
        <v>0</v>
      </c>
      <c r="CE1234" s="17" t="s">
        <v>686</v>
      </c>
      <c r="CF1234" s="17" t="s">
        <v>6152</v>
      </c>
      <c r="CG1234" s="103" t="s">
        <v>2389</v>
      </c>
      <c r="CH1234" s="275">
        <v>3609700365823</v>
      </c>
    </row>
    <row r="1235" spans="1:93">
      <c r="A1235" s="452" t="s">
        <v>5025</v>
      </c>
      <c r="B1235" s="83" t="s">
        <v>709</v>
      </c>
      <c r="C1235" s="158" t="s">
        <v>672</v>
      </c>
      <c r="D1235" s="158" t="s">
        <v>297</v>
      </c>
      <c r="E1235" s="92" t="s">
        <v>2389</v>
      </c>
      <c r="F1235" s="452" t="s">
        <v>5025</v>
      </c>
      <c r="G1235" s="59" t="s">
        <v>1580</v>
      </c>
      <c r="H1235" s="449" t="s">
        <v>2507</v>
      </c>
      <c r="I1235" s="234">
        <v>29507.4</v>
      </c>
      <c r="J1235" s="234">
        <v>0</v>
      </c>
      <c r="K1235" s="234">
        <v>106.58</v>
      </c>
      <c r="L1235" s="234">
        <v>0</v>
      </c>
      <c r="M1235" s="85">
        <v>968</v>
      </c>
      <c r="N1235" s="85">
        <v>0</v>
      </c>
      <c r="O1235" s="234">
        <v>0</v>
      </c>
      <c r="P1235" s="234">
        <v>174.93</v>
      </c>
      <c r="Q1235" s="234">
        <v>0</v>
      </c>
      <c r="R1235" s="234">
        <v>12342</v>
      </c>
      <c r="S1235" s="234">
        <v>18065.050000000003</v>
      </c>
      <c r="T1235" s="227" t="s">
        <v>1581</v>
      </c>
      <c r="U1235" s="496">
        <v>657</v>
      </c>
      <c r="V1235" s="158" t="s">
        <v>672</v>
      </c>
      <c r="W1235" s="158" t="s">
        <v>297</v>
      </c>
      <c r="X1235" s="92" t="s">
        <v>2389</v>
      </c>
      <c r="Y1235" s="268">
        <v>3609700365831</v>
      </c>
      <c r="Z1235" s="228" t="s">
        <v>1581</v>
      </c>
      <c r="AA1235" s="243">
        <v>12516.93</v>
      </c>
      <c r="AB1235" s="244">
        <v>11055</v>
      </c>
      <c r="AC1235" s="81"/>
      <c r="AD1235" s="243">
        <v>863</v>
      </c>
      <c r="AE1235" s="243">
        <v>424</v>
      </c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245"/>
      <c r="AW1235" s="81"/>
      <c r="AX1235" s="81">
        <v>0</v>
      </c>
      <c r="AY1235" s="244"/>
      <c r="AZ1235" s="244">
        <v>174.93</v>
      </c>
      <c r="BA1235" s="176">
        <v>0</v>
      </c>
      <c r="BB1235" s="244">
        <v>30581.980000000003</v>
      </c>
      <c r="BC1235" s="244">
        <v>18065.050000000003</v>
      </c>
      <c r="BD1235" s="85"/>
      <c r="BE1235" s="170">
        <v>658</v>
      </c>
      <c r="BF1235" s="1" t="s">
        <v>2425</v>
      </c>
      <c r="BG1235" s="158" t="s">
        <v>297</v>
      </c>
      <c r="BH1235" s="92" t="s">
        <v>2389</v>
      </c>
      <c r="BI1235" s="244">
        <v>11055</v>
      </c>
      <c r="BJ1235" s="159">
        <v>11055</v>
      </c>
      <c r="BK1235" s="159">
        <v>0</v>
      </c>
      <c r="BL1235" s="158"/>
      <c r="BM1235" s="86" t="s">
        <v>677</v>
      </c>
      <c r="BN1235" s="247"/>
      <c r="BO1235" s="247"/>
      <c r="BP1235" s="86"/>
      <c r="BQ1235" s="324" t="s">
        <v>2460</v>
      </c>
      <c r="BR1235" s="380" t="s">
        <v>709</v>
      </c>
      <c r="BS1235" s="381" t="s">
        <v>2173</v>
      </c>
      <c r="BT1235" s="382" t="s">
        <v>719</v>
      </c>
      <c r="BU1235" s="383" t="s">
        <v>719</v>
      </c>
      <c r="BV1235" s="384" t="s">
        <v>1581</v>
      </c>
      <c r="BW1235" s="384">
        <v>60140</v>
      </c>
      <c r="BX1235" s="385" t="s">
        <v>2461</v>
      </c>
      <c r="BY1235" s="23"/>
      <c r="BZ1235" s="475">
        <v>414</v>
      </c>
      <c r="CA1235" s="320" t="b">
        <f>EXACT(A1235,CH1235)</f>
        <v>1</v>
      </c>
      <c r="CB1235" s="318" t="b">
        <f>EXACT(D1235,CF1235)</f>
        <v>1</v>
      </c>
      <c r="CC1235" s="318" t="b">
        <f>EXACT(E1235,CG1235)</f>
        <v>1</v>
      </c>
      <c r="CD1235" s="502">
        <f>+S1234-BC1234</f>
        <v>0</v>
      </c>
      <c r="CE1235" s="51" t="s">
        <v>672</v>
      </c>
      <c r="CF1235" s="17" t="s">
        <v>297</v>
      </c>
      <c r="CG1235" s="103" t="s">
        <v>2389</v>
      </c>
      <c r="CH1235" s="275">
        <v>3609700365831</v>
      </c>
      <c r="CM1235" s="273"/>
      <c r="CO1235" s="158"/>
    </row>
    <row r="1236" spans="1:93">
      <c r="A1236" s="451" t="s">
        <v>5167</v>
      </c>
      <c r="B1236" s="83" t="s">
        <v>709</v>
      </c>
      <c r="C1236" s="86" t="s">
        <v>686</v>
      </c>
      <c r="D1236" s="86" t="s">
        <v>5165</v>
      </c>
      <c r="E1236" s="92" t="s">
        <v>5166</v>
      </c>
      <c r="F1236" s="451" t="s">
        <v>5167</v>
      </c>
      <c r="G1236" s="59" t="s">
        <v>1580</v>
      </c>
      <c r="H1236" s="449" t="s">
        <v>5168</v>
      </c>
      <c r="I1236" s="244">
        <v>46443.6</v>
      </c>
      <c r="J1236" s="310">
        <v>0</v>
      </c>
      <c r="K1236" s="81">
        <v>9.5299999999999994</v>
      </c>
      <c r="L1236" s="81">
        <v>0</v>
      </c>
      <c r="M1236" s="85">
        <v>0</v>
      </c>
      <c r="N1236" s="81">
        <v>0</v>
      </c>
      <c r="O1236" s="81">
        <v>0</v>
      </c>
      <c r="P1236" s="85">
        <v>1186.98</v>
      </c>
      <c r="Q1236" s="81">
        <v>0</v>
      </c>
      <c r="R1236" s="85">
        <v>26755</v>
      </c>
      <c r="S1236" s="81">
        <v>13422.279999999999</v>
      </c>
      <c r="T1236" s="227" t="s">
        <v>1581</v>
      </c>
      <c r="U1236" s="496">
        <v>36</v>
      </c>
      <c r="V1236" s="86" t="s">
        <v>686</v>
      </c>
      <c r="W1236" s="86" t="s">
        <v>5165</v>
      </c>
      <c r="X1236" s="92" t="s">
        <v>5166</v>
      </c>
      <c r="Y1236" s="267">
        <v>3609700369179</v>
      </c>
      <c r="Z1236" s="228" t="s">
        <v>1581</v>
      </c>
      <c r="AA1236" s="243">
        <v>33030.85</v>
      </c>
      <c r="AB1236" s="244">
        <v>24775</v>
      </c>
      <c r="AC1236" s="81"/>
      <c r="AD1236" s="243">
        <v>863</v>
      </c>
      <c r="AE1236" s="243">
        <v>424</v>
      </c>
      <c r="AF1236" s="81">
        <v>693</v>
      </c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>
        <v>0</v>
      </c>
      <c r="AS1236" s="81"/>
      <c r="AT1236" s="81"/>
      <c r="AU1236" s="81"/>
      <c r="AV1236" s="245"/>
      <c r="AW1236" s="81"/>
      <c r="AX1236" s="81">
        <v>5088.87</v>
      </c>
      <c r="AY1236" s="244"/>
      <c r="AZ1236" s="244">
        <v>1186.98</v>
      </c>
      <c r="BA1236" s="176">
        <v>0</v>
      </c>
      <c r="BB1236" s="244">
        <v>46453.13</v>
      </c>
      <c r="BC1236" s="244">
        <v>13422.279999999999</v>
      </c>
      <c r="BD1236" s="85"/>
      <c r="BE1236" s="170">
        <v>36</v>
      </c>
      <c r="BF1236" s="1" t="s">
        <v>5547</v>
      </c>
      <c r="BG1236" s="158" t="s">
        <v>5165</v>
      </c>
      <c r="BH1236" s="92" t="s">
        <v>5166</v>
      </c>
      <c r="BI1236" s="244">
        <v>24775</v>
      </c>
      <c r="BJ1236" s="159">
        <v>24775</v>
      </c>
      <c r="BK1236" s="159">
        <v>0</v>
      </c>
      <c r="BL1236" s="158"/>
      <c r="BM1236" s="86"/>
      <c r="BN1236" s="247"/>
      <c r="BO1236" s="247"/>
      <c r="BP1236" s="86"/>
      <c r="BQ1236" s="324">
        <v>614</v>
      </c>
      <c r="BR1236" s="380" t="s">
        <v>709</v>
      </c>
      <c r="BS1236" s="381" t="s">
        <v>709</v>
      </c>
      <c r="BT1236" s="382" t="s">
        <v>719</v>
      </c>
      <c r="BU1236" s="383" t="s">
        <v>719</v>
      </c>
      <c r="BV1236" s="384" t="s">
        <v>1581</v>
      </c>
      <c r="BW1236" s="384">
        <v>60140</v>
      </c>
      <c r="BX1236" s="385" t="s">
        <v>5665</v>
      </c>
      <c r="BZ1236" s="495">
        <v>121</v>
      </c>
      <c r="CA1236" s="320" t="b">
        <f>EXACT(A1236,CH1236)</f>
        <v>1</v>
      </c>
      <c r="CB1236" s="318" t="b">
        <f>EXACT(D1236,CF1236)</f>
        <v>1</v>
      </c>
      <c r="CC1236" s="318" t="b">
        <f>EXACT(E1236,CG1236)</f>
        <v>1</v>
      </c>
      <c r="CD1236" s="502">
        <f>+S1236-BC1236</f>
        <v>0</v>
      </c>
      <c r="CE1236" s="51" t="s">
        <v>686</v>
      </c>
      <c r="CF1236" s="157" t="s">
        <v>5165</v>
      </c>
      <c r="CG1236" s="99" t="s">
        <v>5166</v>
      </c>
      <c r="CH1236" s="311">
        <v>3609700369179</v>
      </c>
      <c r="CI1236" s="51"/>
      <c r="CL1236" s="51"/>
      <c r="CM1236" s="273"/>
      <c r="CO1236" s="158"/>
    </row>
    <row r="1237" spans="1:93">
      <c r="A1237" s="452" t="s">
        <v>4726</v>
      </c>
      <c r="B1237" s="83" t="s">
        <v>709</v>
      </c>
      <c r="C1237" s="158" t="s">
        <v>686</v>
      </c>
      <c r="D1237" s="158" t="s">
        <v>443</v>
      </c>
      <c r="E1237" s="92" t="s">
        <v>1658</v>
      </c>
      <c r="F1237" s="452" t="s">
        <v>4726</v>
      </c>
      <c r="G1237" s="59" t="s">
        <v>1580</v>
      </c>
      <c r="H1237" s="449" t="s">
        <v>3492</v>
      </c>
      <c r="I1237" s="234">
        <v>51048</v>
      </c>
      <c r="J1237" s="234">
        <v>0</v>
      </c>
      <c r="K1237" s="234">
        <v>56.63</v>
      </c>
      <c r="L1237" s="234">
        <v>0</v>
      </c>
      <c r="M1237" s="85">
        <v>0</v>
      </c>
      <c r="N1237" s="85">
        <v>0</v>
      </c>
      <c r="O1237" s="234">
        <v>0</v>
      </c>
      <c r="P1237" s="234">
        <v>285.72000000000003</v>
      </c>
      <c r="Q1237" s="234">
        <v>0</v>
      </c>
      <c r="R1237" s="234">
        <v>30981.279999999999</v>
      </c>
      <c r="S1237" s="234">
        <v>14028.21</v>
      </c>
      <c r="T1237" s="227" t="s">
        <v>1581</v>
      </c>
      <c r="U1237" s="496">
        <v>875</v>
      </c>
      <c r="V1237" s="158" t="s">
        <v>686</v>
      </c>
      <c r="W1237" s="158" t="s">
        <v>443</v>
      </c>
      <c r="X1237" s="92" t="s">
        <v>1658</v>
      </c>
      <c r="Y1237" s="267">
        <v>3609800002757</v>
      </c>
      <c r="Z1237" s="228" t="s">
        <v>1581</v>
      </c>
      <c r="AA1237" s="243">
        <v>37076.42</v>
      </c>
      <c r="AB1237" s="81">
        <v>29694.28</v>
      </c>
      <c r="AC1237" s="81"/>
      <c r="AD1237" s="81">
        <v>863</v>
      </c>
      <c r="AE1237" s="81">
        <v>424</v>
      </c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>
        <v>0</v>
      </c>
      <c r="AU1237" s="81">
        <v>0</v>
      </c>
      <c r="AV1237" s="245"/>
      <c r="AW1237" s="81"/>
      <c r="AX1237" s="81">
        <v>5809.42</v>
      </c>
      <c r="AY1237" s="81"/>
      <c r="AZ1237" s="81">
        <v>285.72000000000003</v>
      </c>
      <c r="BA1237" s="85">
        <v>0</v>
      </c>
      <c r="BB1237" s="81">
        <v>51104.63</v>
      </c>
      <c r="BC1237" s="81">
        <v>14028.21</v>
      </c>
      <c r="BD1237" s="85"/>
      <c r="BE1237" s="170">
        <v>876</v>
      </c>
      <c r="BF1237" s="81" t="s">
        <v>3572</v>
      </c>
      <c r="BG1237" s="158" t="s">
        <v>443</v>
      </c>
      <c r="BH1237" s="92" t="s">
        <v>1658</v>
      </c>
      <c r="BI1237" s="81">
        <v>29694.28</v>
      </c>
      <c r="BJ1237" s="85">
        <v>29694.28</v>
      </c>
      <c r="BK1237" s="81">
        <v>0</v>
      </c>
      <c r="BL1237" s="86"/>
      <c r="BM1237" s="86" t="s">
        <v>704</v>
      </c>
      <c r="BN1237" s="247"/>
      <c r="BO1237" s="247"/>
      <c r="BP1237" s="1"/>
      <c r="BQ1237" s="284" t="s">
        <v>3684</v>
      </c>
      <c r="BR1237" s="380" t="s">
        <v>698</v>
      </c>
      <c r="BS1237" s="381" t="s">
        <v>709</v>
      </c>
      <c r="BT1237" s="383" t="s">
        <v>805</v>
      </c>
      <c r="BU1237" s="383" t="s">
        <v>702</v>
      </c>
      <c r="BV1237" s="383" t="s">
        <v>1581</v>
      </c>
      <c r="BW1237" s="383">
        <v>60110</v>
      </c>
      <c r="BX1237" s="385" t="s">
        <v>3641</v>
      </c>
      <c r="BZ1237" s="475">
        <v>658</v>
      </c>
      <c r="CA1237" s="320" t="b">
        <f>EXACT(A1237,CH1237)</f>
        <v>1</v>
      </c>
      <c r="CB1237" s="318" t="b">
        <f>EXACT(D1237,CF1237)</f>
        <v>1</v>
      </c>
      <c r="CC1237" s="318" t="b">
        <f>EXACT(E1237,CG1237)</f>
        <v>1</v>
      </c>
      <c r="CD1237" s="502">
        <f>+S1236-BC1236</f>
        <v>0</v>
      </c>
      <c r="CE1237" s="17" t="s">
        <v>686</v>
      </c>
      <c r="CF1237" s="17" t="s">
        <v>443</v>
      </c>
      <c r="CG1237" s="103" t="s">
        <v>1658</v>
      </c>
      <c r="CH1237" s="275">
        <v>3609800002757</v>
      </c>
      <c r="CM1237" s="273"/>
      <c r="CO1237" s="157"/>
    </row>
    <row r="1238" spans="1:93">
      <c r="A1238" s="452" t="s">
        <v>7458</v>
      </c>
      <c r="B1238" s="83" t="s">
        <v>709</v>
      </c>
      <c r="C1238" s="86" t="s">
        <v>686</v>
      </c>
      <c r="D1238" s="86" t="s">
        <v>6664</v>
      </c>
      <c r="E1238" s="92" t="s">
        <v>77</v>
      </c>
      <c r="F1238" s="452" t="s">
        <v>7458</v>
      </c>
      <c r="G1238" s="59" t="s">
        <v>1580</v>
      </c>
      <c r="H1238" s="283" t="s">
        <v>6665</v>
      </c>
      <c r="I1238" s="244">
        <v>34197.199999999997</v>
      </c>
      <c r="J1238" s="310">
        <v>0</v>
      </c>
      <c r="K1238" s="81">
        <v>0</v>
      </c>
      <c r="L1238" s="81">
        <v>0</v>
      </c>
      <c r="M1238" s="85">
        <v>0</v>
      </c>
      <c r="N1238" s="81">
        <v>0</v>
      </c>
      <c r="O1238" s="81">
        <v>0</v>
      </c>
      <c r="P1238" s="85">
        <v>418.19</v>
      </c>
      <c r="Q1238" s="81">
        <v>0</v>
      </c>
      <c r="R1238" s="85">
        <v>17863</v>
      </c>
      <c r="S1238" s="81">
        <v>11316.009999999998</v>
      </c>
      <c r="T1238" s="227" t="s">
        <v>1581</v>
      </c>
      <c r="U1238" s="496">
        <v>583</v>
      </c>
      <c r="V1238" s="86" t="s">
        <v>686</v>
      </c>
      <c r="W1238" s="86" t="s">
        <v>6664</v>
      </c>
      <c r="X1238" s="92" t="s">
        <v>77</v>
      </c>
      <c r="Y1238" s="268">
        <v>3609800026427</v>
      </c>
      <c r="Z1238" s="228" t="s">
        <v>1581</v>
      </c>
      <c r="AA1238" s="243">
        <v>22881.19</v>
      </c>
      <c r="AB1238" s="81">
        <v>17000</v>
      </c>
      <c r="AC1238" s="81"/>
      <c r="AD1238" s="81">
        <v>863</v>
      </c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>
        <v>0</v>
      </c>
      <c r="AP1238" s="81"/>
      <c r="AQ1238" s="81"/>
      <c r="AR1238" s="81"/>
      <c r="AS1238" s="81"/>
      <c r="AT1238" s="81"/>
      <c r="AU1238" s="81"/>
      <c r="AV1238" s="245"/>
      <c r="AW1238" s="81"/>
      <c r="AX1238" s="81">
        <v>4600</v>
      </c>
      <c r="AY1238" s="81"/>
      <c r="AZ1238" s="81">
        <v>418.19</v>
      </c>
      <c r="BA1238" s="85">
        <v>0</v>
      </c>
      <c r="BB1238" s="81">
        <v>34197.199999999997</v>
      </c>
      <c r="BC1238" s="81">
        <v>11316.009999999998</v>
      </c>
      <c r="BE1238" s="170">
        <v>584</v>
      </c>
      <c r="BF1238" s="81" t="s">
        <v>6666</v>
      </c>
      <c r="BG1238" s="86" t="s">
        <v>6664</v>
      </c>
      <c r="BH1238" s="86" t="s">
        <v>77</v>
      </c>
      <c r="BI1238" s="81">
        <v>23050</v>
      </c>
      <c r="BJ1238" s="85">
        <v>17000</v>
      </c>
      <c r="BK1238" s="81">
        <v>6050</v>
      </c>
      <c r="BL1238" s="86"/>
      <c r="BM1238" s="86"/>
      <c r="BN1238" s="247"/>
      <c r="BO1238" s="247"/>
      <c r="BP1238" s="86"/>
      <c r="BQ1238" s="324">
        <v>8</v>
      </c>
      <c r="BR1238" s="380" t="s">
        <v>712</v>
      </c>
      <c r="BS1238" s="381" t="s">
        <v>709</v>
      </c>
      <c r="BT1238" s="382" t="s">
        <v>242</v>
      </c>
      <c r="BU1238" s="383" t="s">
        <v>679</v>
      </c>
      <c r="BV1238" s="384" t="s">
        <v>1581</v>
      </c>
      <c r="BW1238" s="384">
        <v>60160</v>
      </c>
      <c r="BX1238" s="385" t="s">
        <v>6667</v>
      </c>
      <c r="BY1238" s="76"/>
      <c r="BZ1238" s="475">
        <v>36</v>
      </c>
      <c r="CA1238" s="320" t="b">
        <f>EXACT(A1238,CH1238)</f>
        <v>1</v>
      </c>
      <c r="CB1238" s="318" t="b">
        <f>EXACT(D1238,CF1238)</f>
        <v>1</v>
      </c>
      <c r="CC1238" s="318" t="b">
        <f>EXACT(E1238,CG1238)</f>
        <v>1</v>
      </c>
      <c r="CD1238" s="502">
        <f>+S1237-BC1237</f>
        <v>0</v>
      </c>
      <c r="CE1238" s="17" t="s">
        <v>686</v>
      </c>
      <c r="CF1238" s="17" t="s">
        <v>6664</v>
      </c>
      <c r="CG1238" s="103" t="s">
        <v>77</v>
      </c>
      <c r="CH1238" s="275">
        <v>3609800026427</v>
      </c>
    </row>
    <row r="1239" spans="1:93">
      <c r="A1239" s="511" t="s">
        <v>8497</v>
      </c>
      <c r="B1239" s="83" t="s">
        <v>709</v>
      </c>
      <c r="C1239" s="86" t="s">
        <v>686</v>
      </c>
      <c r="D1239" s="17" t="s">
        <v>563</v>
      </c>
      <c r="E1239" s="75" t="s">
        <v>8390</v>
      </c>
      <c r="F1239" s="514" t="s">
        <v>8497</v>
      </c>
      <c r="G1239" s="59" t="s">
        <v>1580</v>
      </c>
      <c r="H1239" s="98" t="s">
        <v>8593</v>
      </c>
      <c r="I1239" s="133">
        <v>31279.119999999999</v>
      </c>
      <c r="J1239" s="167">
        <v>0</v>
      </c>
      <c r="K1239" s="18">
        <v>0</v>
      </c>
      <c r="L1239" s="18">
        <v>0</v>
      </c>
      <c r="M1239" s="53">
        <v>0</v>
      </c>
      <c r="N1239" s="18">
        <v>0</v>
      </c>
      <c r="O1239" s="18">
        <v>0</v>
      </c>
      <c r="P1239" s="53">
        <v>128.9</v>
      </c>
      <c r="Q1239" s="18">
        <v>0</v>
      </c>
      <c r="R1239" s="53">
        <v>18287</v>
      </c>
      <c r="S1239" s="18">
        <v>10231.019999999997</v>
      </c>
      <c r="T1239" s="227" t="s">
        <v>1581</v>
      </c>
      <c r="U1239" s="496">
        <v>1280</v>
      </c>
      <c r="V1239" s="467" t="s">
        <v>686</v>
      </c>
      <c r="W1239" s="17" t="s">
        <v>563</v>
      </c>
      <c r="X1239" s="17" t="s">
        <v>8390</v>
      </c>
      <c r="Y1239" s="268">
        <v>3609800026885</v>
      </c>
      <c r="Z1239" s="228" t="s">
        <v>1581</v>
      </c>
      <c r="AA1239" s="243">
        <v>21048.100000000002</v>
      </c>
      <c r="AB1239" s="81">
        <v>17000</v>
      </c>
      <c r="AC1239" s="81"/>
      <c r="AD1239" s="81">
        <v>863</v>
      </c>
      <c r="AE1239" s="81">
        <v>424</v>
      </c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245"/>
      <c r="AW1239" s="81"/>
      <c r="AX1239" s="81">
        <v>2632.2</v>
      </c>
      <c r="AY1239" s="81"/>
      <c r="AZ1239" s="81">
        <v>128.9</v>
      </c>
      <c r="BA1239" s="85">
        <v>0</v>
      </c>
      <c r="BB1239" s="81">
        <v>31279.119999999999</v>
      </c>
      <c r="BC1239" s="81">
        <v>10231.019999999997</v>
      </c>
      <c r="BE1239" s="170">
        <v>1282</v>
      </c>
      <c r="BF1239" s="81" t="s">
        <v>8688</v>
      </c>
      <c r="BG1239" s="51" t="s">
        <v>563</v>
      </c>
      <c r="BH1239" s="17" t="s">
        <v>8390</v>
      </c>
      <c r="BI1239" s="81">
        <v>30196.86</v>
      </c>
      <c r="BJ1239" s="85">
        <v>17000</v>
      </c>
      <c r="BK1239" s="81">
        <v>13196.86</v>
      </c>
      <c r="BM1239" s="86"/>
      <c r="BN1239" s="247"/>
      <c r="BO1239" s="247"/>
      <c r="BP1239" s="86"/>
      <c r="BQ1239" s="440" t="s">
        <v>8792</v>
      </c>
      <c r="BR1239" s="380">
        <v>2</v>
      </c>
      <c r="BS1239" s="381"/>
      <c r="BT1239" s="382" t="s">
        <v>1511</v>
      </c>
      <c r="BU1239" s="383" t="s">
        <v>46</v>
      </c>
      <c r="BV1239" s="384" t="s">
        <v>1581</v>
      </c>
      <c r="BW1239" s="384">
        <v>60000</v>
      </c>
      <c r="BX1239" s="385" t="s">
        <v>8793</v>
      </c>
      <c r="BZ1239" s="495">
        <v>875</v>
      </c>
      <c r="CA1239" s="320" t="b">
        <f>EXACT(A1239,CH1239)</f>
        <v>1</v>
      </c>
      <c r="CB1239" s="318" t="b">
        <f>EXACT(D1239,CF1239)</f>
        <v>1</v>
      </c>
      <c r="CC1239" s="318" t="b">
        <f>EXACT(E1239,CG1239)</f>
        <v>1</v>
      </c>
      <c r="CD1239" s="502">
        <f>+S1238-BC1238</f>
        <v>0</v>
      </c>
      <c r="CE1239" s="17" t="s">
        <v>686</v>
      </c>
      <c r="CF1239" s="17" t="s">
        <v>563</v>
      </c>
      <c r="CG1239" s="103" t="s">
        <v>8390</v>
      </c>
      <c r="CH1239" s="275">
        <v>3609800026885</v>
      </c>
      <c r="CI1239" s="51"/>
      <c r="CM1239" s="273"/>
      <c r="CO1239" s="157"/>
    </row>
    <row r="1240" spans="1:93">
      <c r="A1240" s="452" t="s">
        <v>7439</v>
      </c>
      <c r="B1240" s="83" t="s">
        <v>709</v>
      </c>
      <c r="C1240" s="1" t="s">
        <v>672</v>
      </c>
      <c r="D1240" s="158" t="s">
        <v>230</v>
      </c>
      <c r="E1240" s="86" t="s">
        <v>2046</v>
      </c>
      <c r="F1240" s="452" t="s">
        <v>7439</v>
      </c>
      <c r="G1240" s="59" t="s">
        <v>1580</v>
      </c>
      <c r="H1240" s="449" t="s">
        <v>6895</v>
      </c>
      <c r="I1240" s="244">
        <v>33854.33</v>
      </c>
      <c r="J1240" s="310">
        <v>0</v>
      </c>
      <c r="K1240" s="81">
        <v>0</v>
      </c>
      <c r="L1240" s="81">
        <v>0</v>
      </c>
      <c r="M1240" s="85">
        <v>0</v>
      </c>
      <c r="N1240" s="81">
        <v>0</v>
      </c>
      <c r="O1240" s="81">
        <v>0</v>
      </c>
      <c r="P1240" s="85">
        <v>325.7</v>
      </c>
      <c r="Q1240" s="81">
        <v>0</v>
      </c>
      <c r="R1240" s="85">
        <v>21306.6</v>
      </c>
      <c r="S1240" s="81">
        <v>10690.520000000004</v>
      </c>
      <c r="T1240" s="227" t="s">
        <v>1581</v>
      </c>
      <c r="U1240" s="496">
        <v>469</v>
      </c>
      <c r="V1240" s="1" t="s">
        <v>672</v>
      </c>
      <c r="W1240" s="158" t="s">
        <v>230</v>
      </c>
      <c r="X1240" s="422" t="s">
        <v>2046</v>
      </c>
      <c r="Y1240" s="267">
        <v>3609800027474</v>
      </c>
      <c r="Z1240" s="228" t="s">
        <v>1581</v>
      </c>
      <c r="AA1240" s="243">
        <v>23163.809999999998</v>
      </c>
      <c r="AB1240" s="81">
        <v>19000</v>
      </c>
      <c r="AC1240" s="81"/>
      <c r="AD1240" s="81">
        <v>863</v>
      </c>
      <c r="AE1240" s="81">
        <v>424</v>
      </c>
      <c r="AF1240" s="81">
        <v>1019.6</v>
      </c>
      <c r="AG1240" s="81"/>
      <c r="AH1240" s="81"/>
      <c r="AI1240" s="81"/>
      <c r="AJ1240" s="81"/>
      <c r="AK1240" s="81"/>
      <c r="AL1240" s="81"/>
      <c r="AM1240" s="81"/>
      <c r="AN1240" s="81"/>
      <c r="AO1240" s="81">
        <v>0</v>
      </c>
      <c r="AP1240" s="81"/>
      <c r="AQ1240" s="81"/>
      <c r="AR1240" s="81"/>
      <c r="AS1240" s="81"/>
      <c r="AT1240" s="81"/>
      <c r="AU1240" s="81"/>
      <c r="AV1240" s="245"/>
      <c r="AW1240" s="81"/>
      <c r="AX1240" s="81">
        <v>1531.51</v>
      </c>
      <c r="AY1240" s="81"/>
      <c r="AZ1240" s="81">
        <v>325.7</v>
      </c>
      <c r="BA1240" s="85">
        <v>0</v>
      </c>
      <c r="BB1240" s="81">
        <v>33854.33</v>
      </c>
      <c r="BC1240" s="81">
        <v>10690.520000000004</v>
      </c>
      <c r="BD1240" s="85"/>
      <c r="BE1240" s="170">
        <v>470</v>
      </c>
      <c r="BF1240" s="81" t="s">
        <v>7046</v>
      </c>
      <c r="BG1240" s="158" t="s">
        <v>230</v>
      </c>
      <c r="BH1240" s="92" t="s">
        <v>2046</v>
      </c>
      <c r="BI1240" s="81">
        <v>22145</v>
      </c>
      <c r="BJ1240" s="85">
        <v>19000</v>
      </c>
      <c r="BK1240" s="81">
        <v>3145</v>
      </c>
      <c r="BL1240" s="86"/>
      <c r="BM1240" s="86"/>
      <c r="BN1240" s="247"/>
      <c r="BO1240" s="247"/>
      <c r="BP1240" s="86"/>
      <c r="BQ1240" s="324" t="s">
        <v>7239</v>
      </c>
      <c r="BR1240" s="380" t="s">
        <v>730</v>
      </c>
      <c r="BS1240" s="381" t="s">
        <v>709</v>
      </c>
      <c r="BT1240" s="382" t="s">
        <v>2008</v>
      </c>
      <c r="BU1240" s="383" t="s">
        <v>679</v>
      </c>
      <c r="BV1240" s="384" t="s">
        <v>1581</v>
      </c>
      <c r="BW1240" s="384">
        <v>60160</v>
      </c>
      <c r="BX1240" s="385" t="s">
        <v>7240</v>
      </c>
      <c r="BZ1240" s="475">
        <v>584</v>
      </c>
      <c r="CA1240" s="320" t="b">
        <f>EXACT(A1240,CH1240)</f>
        <v>1</v>
      </c>
      <c r="CB1240" s="318" t="b">
        <f>EXACT(D1240,CF1240)</f>
        <v>1</v>
      </c>
      <c r="CC1240" s="318" t="b">
        <f>EXACT(E1240,CG1240)</f>
        <v>1</v>
      </c>
      <c r="CD1240" s="502">
        <f>+S1239-BC1239</f>
        <v>0</v>
      </c>
      <c r="CE1240" s="17" t="s">
        <v>672</v>
      </c>
      <c r="CF1240" s="17" t="s">
        <v>230</v>
      </c>
      <c r="CG1240" s="103" t="s">
        <v>2046</v>
      </c>
      <c r="CH1240" s="275">
        <v>3609800027474</v>
      </c>
    </row>
    <row r="1241" spans="1:93">
      <c r="A1241" s="511" t="s">
        <v>9107</v>
      </c>
      <c r="B1241" s="83"/>
      <c r="C1241" s="86" t="s">
        <v>672</v>
      </c>
      <c r="D1241" s="86" t="s">
        <v>5961</v>
      </c>
      <c r="E1241" s="92" t="s">
        <v>9106</v>
      </c>
      <c r="F1241" s="514" t="s">
        <v>9107</v>
      </c>
      <c r="G1241" s="59" t="s">
        <v>1580</v>
      </c>
      <c r="H1241" s="283">
        <v>6081343863</v>
      </c>
      <c r="I1241" s="244">
        <v>39817.4</v>
      </c>
      <c r="J1241" s="310">
        <v>0</v>
      </c>
      <c r="K1241" s="81">
        <v>0</v>
      </c>
      <c r="L1241" s="81">
        <v>0</v>
      </c>
      <c r="M1241" s="85">
        <v>0</v>
      </c>
      <c r="N1241" s="81">
        <v>0</v>
      </c>
      <c r="O1241" s="81">
        <v>0</v>
      </c>
      <c r="P1241" s="85">
        <v>586.95000000000005</v>
      </c>
      <c r="Q1241" s="81">
        <v>0</v>
      </c>
      <c r="R1241" s="85">
        <v>16238</v>
      </c>
      <c r="S1241" s="81">
        <v>22992.45</v>
      </c>
      <c r="T1241" s="227" t="s">
        <v>1581</v>
      </c>
      <c r="U1241" s="496">
        <v>1422</v>
      </c>
      <c r="V1241" s="467" t="s">
        <v>672</v>
      </c>
      <c r="W1241" s="86" t="s">
        <v>5961</v>
      </c>
      <c r="X1241" s="86" t="s">
        <v>9106</v>
      </c>
      <c r="Y1241" s="268" t="s">
        <v>9107</v>
      </c>
      <c r="Z1241" s="228" t="s">
        <v>1581</v>
      </c>
      <c r="AA1241" s="243">
        <v>16824.95</v>
      </c>
      <c r="AB1241" s="81">
        <v>15375</v>
      </c>
      <c r="AC1241" s="81"/>
      <c r="AD1241" s="81">
        <v>863</v>
      </c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245"/>
      <c r="AW1241" s="81"/>
      <c r="AX1241" s="81">
        <v>0</v>
      </c>
      <c r="AY1241" s="81"/>
      <c r="AZ1241" s="81">
        <v>586.95000000000005</v>
      </c>
      <c r="BA1241" s="85">
        <v>0</v>
      </c>
      <c r="BB1241" s="81">
        <v>39817.4</v>
      </c>
      <c r="BC1241" s="81">
        <v>22992.45</v>
      </c>
      <c r="BE1241" s="170">
        <v>1425</v>
      </c>
      <c r="BF1241" s="81" t="s">
        <v>9172</v>
      </c>
      <c r="BG1241" s="1" t="s">
        <v>5961</v>
      </c>
      <c r="BH1241" s="86" t="s">
        <v>9106</v>
      </c>
      <c r="BI1241" s="81">
        <v>15375</v>
      </c>
      <c r="BJ1241" s="85">
        <v>15375</v>
      </c>
      <c r="BK1241" s="81">
        <v>0</v>
      </c>
      <c r="BL1241" s="86"/>
      <c r="BM1241" s="86"/>
      <c r="BN1241" s="247"/>
      <c r="BO1241" s="247"/>
      <c r="BP1241" s="86"/>
      <c r="BQ1241" s="440" t="s">
        <v>9272</v>
      </c>
      <c r="BR1241" s="382" t="s">
        <v>718</v>
      </c>
      <c r="BS1241" s="395"/>
      <c r="BT1241" s="382" t="s">
        <v>702</v>
      </c>
      <c r="BU1241" s="382" t="s">
        <v>702</v>
      </c>
      <c r="BV1241" s="386" t="s">
        <v>1581</v>
      </c>
      <c r="BW1241" s="386" t="s">
        <v>703</v>
      </c>
      <c r="BX1241" s="382" t="s">
        <v>9273</v>
      </c>
      <c r="BZ1241" s="475">
        <v>1280</v>
      </c>
      <c r="CA1241" s="320" t="b">
        <f>EXACT(A1241,CH1241)</f>
        <v>1</v>
      </c>
      <c r="CB1241" s="318" t="b">
        <f>EXACT(D1241,CF1241)</f>
        <v>1</v>
      </c>
      <c r="CC1241" s="318" t="b">
        <f>EXACT(E1241,CG1241)</f>
        <v>1</v>
      </c>
      <c r="CD1241" s="502">
        <f>+S1240-BC1240</f>
        <v>0</v>
      </c>
      <c r="CE1241" s="17" t="s">
        <v>672</v>
      </c>
      <c r="CF1241" s="17" t="s">
        <v>5961</v>
      </c>
      <c r="CG1241" s="103" t="s">
        <v>9106</v>
      </c>
      <c r="CH1241" s="275" t="s">
        <v>9107</v>
      </c>
    </row>
    <row r="1242" spans="1:93">
      <c r="A1242" s="452" t="s">
        <v>7497</v>
      </c>
      <c r="B1242" s="83" t="s">
        <v>709</v>
      </c>
      <c r="C1242" s="1" t="s">
        <v>672</v>
      </c>
      <c r="D1242" s="158" t="s">
        <v>1231</v>
      </c>
      <c r="E1242" s="1" t="s">
        <v>6813</v>
      </c>
      <c r="F1242" s="452" t="s">
        <v>7497</v>
      </c>
      <c r="G1242" s="59" t="s">
        <v>1580</v>
      </c>
      <c r="H1242" s="449" t="s">
        <v>6945</v>
      </c>
      <c r="I1242" s="234">
        <v>33755.17</v>
      </c>
      <c r="J1242" s="234">
        <v>0</v>
      </c>
      <c r="K1242" s="234">
        <v>0</v>
      </c>
      <c r="L1242" s="234">
        <v>0</v>
      </c>
      <c r="M1242" s="85">
        <v>0</v>
      </c>
      <c r="N1242" s="85">
        <v>0</v>
      </c>
      <c r="O1242" s="234">
        <v>0</v>
      </c>
      <c r="P1242" s="234">
        <v>396.09</v>
      </c>
      <c r="Q1242" s="234">
        <v>0</v>
      </c>
      <c r="R1242" s="234">
        <v>16287</v>
      </c>
      <c r="S1242" s="234">
        <v>11202.079999999998</v>
      </c>
      <c r="T1242" s="227" t="s">
        <v>1581</v>
      </c>
      <c r="U1242" s="496">
        <v>953</v>
      </c>
      <c r="V1242" s="1" t="s">
        <v>672</v>
      </c>
      <c r="W1242" s="158" t="s">
        <v>1231</v>
      </c>
      <c r="X1242" s="424" t="s">
        <v>6813</v>
      </c>
      <c r="Y1242" s="267">
        <v>3609800065635</v>
      </c>
      <c r="Z1242" s="228" t="s">
        <v>1581</v>
      </c>
      <c r="AA1242" s="243">
        <v>22553.09</v>
      </c>
      <c r="AB1242" s="244">
        <v>0</v>
      </c>
      <c r="AC1242" s="81">
        <v>15000</v>
      </c>
      <c r="AD1242" s="243">
        <v>863</v>
      </c>
      <c r="AE1242" s="243">
        <v>424</v>
      </c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245"/>
      <c r="AW1242" s="81"/>
      <c r="AX1242" s="81">
        <v>5870</v>
      </c>
      <c r="AY1242" s="244"/>
      <c r="AZ1242" s="244">
        <v>396.09</v>
      </c>
      <c r="BA1242" s="176">
        <v>0</v>
      </c>
      <c r="BB1242" s="244">
        <v>33755.17</v>
      </c>
      <c r="BC1242" s="244">
        <v>11202.079999999998</v>
      </c>
      <c r="BD1242" s="85"/>
      <c r="BE1242" s="170">
        <v>954</v>
      </c>
      <c r="BF1242" s="1" t="s">
        <v>7123</v>
      </c>
      <c r="BG1242" s="158" t="s">
        <v>1231</v>
      </c>
      <c r="BH1242" s="92" t="s">
        <v>6813</v>
      </c>
      <c r="BI1242" s="244">
        <v>0</v>
      </c>
      <c r="BJ1242" s="159">
        <v>0</v>
      </c>
      <c r="BK1242" s="159">
        <v>0</v>
      </c>
      <c r="BL1242" s="158"/>
      <c r="BM1242" s="86"/>
      <c r="BN1242" s="247"/>
      <c r="BO1242" s="247"/>
      <c r="BP1242" s="1"/>
      <c r="BQ1242" s="284" t="s">
        <v>7338</v>
      </c>
      <c r="BR1242" s="380">
        <v>15</v>
      </c>
      <c r="BS1242" s="381" t="s">
        <v>51</v>
      </c>
      <c r="BT1242" s="383" t="s">
        <v>747</v>
      </c>
      <c r="BU1242" s="383" t="s">
        <v>679</v>
      </c>
      <c r="BV1242" s="384" t="s">
        <v>1581</v>
      </c>
      <c r="BW1242" s="383">
        <v>60160</v>
      </c>
      <c r="BX1242" s="385" t="s">
        <v>7339</v>
      </c>
      <c r="BY1242" s="51"/>
      <c r="BZ1242" s="475">
        <v>470</v>
      </c>
      <c r="CA1242" s="320" t="b">
        <f>EXACT(A1242,CH1242)</f>
        <v>1</v>
      </c>
      <c r="CB1242" s="318" t="b">
        <f>EXACT(D1242,CF1242)</f>
        <v>1</v>
      </c>
      <c r="CC1242" s="318" t="b">
        <f>EXACT(E1242,CG1242)</f>
        <v>1</v>
      </c>
      <c r="CD1242" s="502">
        <f>+S1241-BC1241</f>
        <v>0</v>
      </c>
      <c r="CE1242" s="17" t="s">
        <v>672</v>
      </c>
      <c r="CF1242" s="17" t="s">
        <v>1231</v>
      </c>
      <c r="CG1242" s="103" t="s">
        <v>6813</v>
      </c>
      <c r="CH1242" s="275">
        <v>3609800065635</v>
      </c>
      <c r="CM1242" s="273"/>
    </row>
    <row r="1243" spans="1:93">
      <c r="A1243" s="451" t="s">
        <v>7500</v>
      </c>
      <c r="B1243" s="83" t="s">
        <v>709</v>
      </c>
      <c r="C1243" s="86" t="s">
        <v>672</v>
      </c>
      <c r="D1243" s="158" t="s">
        <v>175</v>
      </c>
      <c r="E1243" s="1" t="s">
        <v>6816</v>
      </c>
      <c r="F1243" s="451" t="s">
        <v>7500</v>
      </c>
      <c r="G1243" s="59" t="s">
        <v>1580</v>
      </c>
      <c r="H1243" s="283" t="s">
        <v>6948</v>
      </c>
      <c r="I1243" s="244">
        <v>50425.2</v>
      </c>
      <c r="J1243" s="310">
        <v>0</v>
      </c>
      <c r="K1243" s="81">
        <v>33.979999999999997</v>
      </c>
      <c r="L1243" s="81">
        <v>0</v>
      </c>
      <c r="M1243" s="85">
        <v>0</v>
      </c>
      <c r="N1243" s="81">
        <v>0</v>
      </c>
      <c r="O1243" s="81">
        <v>0</v>
      </c>
      <c r="P1243" s="85">
        <v>1337.58</v>
      </c>
      <c r="Q1243" s="81">
        <v>0</v>
      </c>
      <c r="R1243" s="85">
        <v>17322</v>
      </c>
      <c r="S1243" s="81">
        <v>31799.599999999999</v>
      </c>
      <c r="T1243" s="227" t="s">
        <v>1581</v>
      </c>
      <c r="U1243" s="496">
        <v>990</v>
      </c>
      <c r="V1243" s="86" t="s">
        <v>672</v>
      </c>
      <c r="W1243" s="158" t="s">
        <v>175</v>
      </c>
      <c r="X1243" s="424" t="s">
        <v>6816</v>
      </c>
      <c r="Y1243" s="268">
        <v>3609800074804</v>
      </c>
      <c r="Z1243" s="228" t="s">
        <v>1581</v>
      </c>
      <c r="AA1243" s="243">
        <v>18659.580000000002</v>
      </c>
      <c r="AB1243" s="81">
        <v>16035</v>
      </c>
      <c r="AC1243" s="81"/>
      <c r="AD1243" s="81">
        <v>863</v>
      </c>
      <c r="AE1243" s="81">
        <v>424</v>
      </c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245"/>
      <c r="AW1243" s="81"/>
      <c r="AX1243" s="81">
        <v>0</v>
      </c>
      <c r="AY1243" s="81"/>
      <c r="AZ1243" s="81">
        <v>1337.58</v>
      </c>
      <c r="BA1243" s="85">
        <v>0</v>
      </c>
      <c r="BB1243" s="81">
        <v>50459.18</v>
      </c>
      <c r="BC1243" s="81">
        <v>31799.599999999999</v>
      </c>
      <c r="BE1243" s="170">
        <v>991</v>
      </c>
      <c r="BF1243" s="81" t="s">
        <v>7126</v>
      </c>
      <c r="BG1243" s="1" t="s">
        <v>175</v>
      </c>
      <c r="BH1243" s="86" t="s">
        <v>6816</v>
      </c>
      <c r="BI1243" s="81">
        <v>16035</v>
      </c>
      <c r="BJ1243" s="85">
        <v>16035</v>
      </c>
      <c r="BK1243" s="81">
        <v>0</v>
      </c>
      <c r="BL1243" s="86"/>
      <c r="BM1243" s="86"/>
      <c r="BN1243" s="247"/>
      <c r="BO1243" s="247"/>
      <c r="BP1243" s="86"/>
      <c r="BQ1243" s="324" t="s">
        <v>7331</v>
      </c>
      <c r="BR1243" s="380" t="s">
        <v>733</v>
      </c>
      <c r="BS1243" s="381" t="s">
        <v>709</v>
      </c>
      <c r="BT1243" s="382" t="s">
        <v>805</v>
      </c>
      <c r="BU1243" s="383" t="s">
        <v>702</v>
      </c>
      <c r="BV1243" s="388" t="s">
        <v>1581</v>
      </c>
      <c r="BW1243" s="384">
        <v>60110</v>
      </c>
      <c r="BX1243" s="385" t="s">
        <v>7332</v>
      </c>
      <c r="BZ1243" s="495">
        <v>1423</v>
      </c>
      <c r="CA1243" s="320" t="b">
        <f>EXACT(A1243,CH1243)</f>
        <v>1</v>
      </c>
      <c r="CB1243" s="318" t="b">
        <f>EXACT(D1243,CF1243)</f>
        <v>1</v>
      </c>
      <c r="CC1243" s="318" t="b">
        <f>EXACT(E1243,CG1243)</f>
        <v>1</v>
      </c>
      <c r="CD1243" s="502">
        <f>+S1242-BC1242</f>
        <v>0</v>
      </c>
      <c r="CE1243" s="17" t="s">
        <v>672</v>
      </c>
      <c r="CF1243" s="51" t="s">
        <v>175</v>
      </c>
      <c r="CG1243" s="51" t="s">
        <v>6816</v>
      </c>
      <c r="CH1243" s="312">
        <v>3609800074804</v>
      </c>
      <c r="CL1243" s="51"/>
      <c r="CM1243" s="273"/>
      <c r="CO1243" s="157"/>
    </row>
    <row r="1244" spans="1:93">
      <c r="A1244" s="451" t="s">
        <v>7486</v>
      </c>
      <c r="B1244" s="83" t="s">
        <v>709</v>
      </c>
      <c r="C1244" s="158" t="s">
        <v>686</v>
      </c>
      <c r="D1244" s="158" t="s">
        <v>6680</v>
      </c>
      <c r="E1244" s="92" t="s">
        <v>2554</v>
      </c>
      <c r="F1244" s="451" t="s">
        <v>7486</v>
      </c>
      <c r="G1244" s="59" t="s">
        <v>1580</v>
      </c>
      <c r="H1244" s="449" t="s">
        <v>6684</v>
      </c>
      <c r="I1244" s="234">
        <v>38130.870000000003</v>
      </c>
      <c r="J1244" s="234">
        <v>0</v>
      </c>
      <c r="K1244" s="234">
        <v>0</v>
      </c>
      <c r="L1244" s="234">
        <v>0</v>
      </c>
      <c r="M1244" s="85">
        <v>0</v>
      </c>
      <c r="N1244" s="85">
        <v>0</v>
      </c>
      <c r="O1244" s="234">
        <v>0</v>
      </c>
      <c r="P1244" s="234">
        <v>374.03</v>
      </c>
      <c r="Q1244" s="234">
        <v>0</v>
      </c>
      <c r="R1244" s="234">
        <v>8787</v>
      </c>
      <c r="S1244" s="234">
        <v>28969.840000000004</v>
      </c>
      <c r="T1244" s="227" t="s">
        <v>1581</v>
      </c>
      <c r="U1244" s="496">
        <v>855</v>
      </c>
      <c r="V1244" s="158" t="s">
        <v>686</v>
      </c>
      <c r="W1244" s="158" t="s">
        <v>6680</v>
      </c>
      <c r="X1244" s="92" t="s">
        <v>2554</v>
      </c>
      <c r="Y1244" s="267">
        <v>3609800089666</v>
      </c>
      <c r="Z1244" s="228" t="s">
        <v>1581</v>
      </c>
      <c r="AA1244" s="233">
        <v>9161.0300000000007</v>
      </c>
      <c r="AB1244" s="141">
        <v>0</v>
      </c>
      <c r="AC1244" s="234"/>
      <c r="AD1244" s="235">
        <v>863</v>
      </c>
      <c r="AE1244" s="235">
        <v>424</v>
      </c>
      <c r="AF1244" s="141"/>
      <c r="AG1244" s="141"/>
      <c r="AH1244" s="141"/>
      <c r="AI1244" s="141"/>
      <c r="AJ1244" s="141"/>
      <c r="AK1244" s="141"/>
      <c r="AL1244" s="141"/>
      <c r="AM1244" s="85"/>
      <c r="AN1244" s="85"/>
      <c r="AO1244" s="85"/>
      <c r="AP1244" s="85"/>
      <c r="AQ1244" s="159"/>
      <c r="AR1244" s="159"/>
      <c r="AS1244" s="85"/>
      <c r="AT1244" s="85">
        <v>7500</v>
      </c>
      <c r="AU1244" s="85"/>
      <c r="AV1244" s="236"/>
      <c r="AW1244" s="85"/>
      <c r="AX1244" s="85">
        <v>0</v>
      </c>
      <c r="AY1244" s="159"/>
      <c r="AZ1244" s="159">
        <v>374.03</v>
      </c>
      <c r="BA1244" s="176">
        <v>0</v>
      </c>
      <c r="BB1244" s="159">
        <v>38130.870000000003</v>
      </c>
      <c r="BC1244" s="159">
        <v>28969.840000000004</v>
      </c>
      <c r="BD1244" s="85"/>
      <c r="BE1244" s="170">
        <v>856</v>
      </c>
      <c r="BF1244" s="1" t="s">
        <v>7106</v>
      </c>
      <c r="BG1244" s="158" t="s">
        <v>6680</v>
      </c>
      <c r="BH1244" s="92" t="s">
        <v>2554</v>
      </c>
      <c r="BI1244" s="159">
        <v>0</v>
      </c>
      <c r="BJ1244" s="159">
        <v>0</v>
      </c>
      <c r="BK1244" s="159">
        <v>0</v>
      </c>
      <c r="BL1244" s="158"/>
      <c r="BM1244" s="1"/>
      <c r="BN1244" s="248"/>
      <c r="BO1244" s="248"/>
      <c r="BP1244" s="1"/>
      <c r="BQ1244" s="325" t="s">
        <v>6701</v>
      </c>
      <c r="BR1244" s="387" t="s">
        <v>51</v>
      </c>
      <c r="BS1244" s="381" t="s">
        <v>6702</v>
      </c>
      <c r="BT1244" s="388" t="s">
        <v>789</v>
      </c>
      <c r="BU1244" s="388" t="s">
        <v>789</v>
      </c>
      <c r="BV1244" s="388" t="s">
        <v>1581</v>
      </c>
      <c r="BW1244" s="389">
        <v>60120</v>
      </c>
      <c r="BX1244" s="389" t="s">
        <v>6703</v>
      </c>
      <c r="BY1244" s="84"/>
      <c r="BZ1244" s="495">
        <v>953</v>
      </c>
      <c r="CA1244" s="320" t="b">
        <f>EXACT(A1244,CH1244)</f>
        <v>1</v>
      </c>
      <c r="CB1244" s="318" t="b">
        <f>EXACT(D1244,CF1244)</f>
        <v>1</v>
      </c>
      <c r="CC1244" s="318" t="b">
        <f>EXACT(E1244,CG1244)</f>
        <v>1</v>
      </c>
      <c r="CD1244" s="502">
        <f>+S1243-BC1243</f>
        <v>0</v>
      </c>
      <c r="CE1244" s="17" t="s">
        <v>686</v>
      </c>
      <c r="CF1244" s="17" t="s">
        <v>6680</v>
      </c>
      <c r="CG1244" s="103" t="s">
        <v>2554</v>
      </c>
      <c r="CH1244" s="275">
        <v>3609800089666</v>
      </c>
      <c r="CM1244" s="273"/>
      <c r="CO1244" s="157"/>
    </row>
    <row r="1245" spans="1:93">
      <c r="A1245" s="452" t="s">
        <v>4332</v>
      </c>
      <c r="B1245" s="83" t="s">
        <v>709</v>
      </c>
      <c r="C1245" s="158" t="s">
        <v>686</v>
      </c>
      <c r="D1245" s="158" t="s">
        <v>2923</v>
      </c>
      <c r="E1245" s="92" t="s">
        <v>2924</v>
      </c>
      <c r="F1245" s="452" t="s">
        <v>4332</v>
      </c>
      <c r="G1245" s="59" t="s">
        <v>1580</v>
      </c>
      <c r="H1245" s="449" t="s">
        <v>2925</v>
      </c>
      <c r="I1245" s="234">
        <v>32617.200000000001</v>
      </c>
      <c r="J1245" s="234">
        <v>0</v>
      </c>
      <c r="K1245" s="234">
        <v>0</v>
      </c>
      <c r="L1245" s="234">
        <v>0</v>
      </c>
      <c r="M1245" s="85">
        <v>1055</v>
      </c>
      <c r="N1245" s="85">
        <v>0</v>
      </c>
      <c r="O1245" s="234">
        <v>0</v>
      </c>
      <c r="P1245" s="234">
        <v>391.94</v>
      </c>
      <c r="Q1245" s="234">
        <v>0</v>
      </c>
      <c r="R1245" s="234">
        <v>1287</v>
      </c>
      <c r="S1245" s="234">
        <v>31993.26</v>
      </c>
      <c r="T1245" s="227" t="s">
        <v>1581</v>
      </c>
      <c r="U1245" s="496">
        <v>37</v>
      </c>
      <c r="V1245" s="158" t="s">
        <v>686</v>
      </c>
      <c r="W1245" s="158" t="s">
        <v>2923</v>
      </c>
      <c r="X1245" s="92" t="s">
        <v>2924</v>
      </c>
      <c r="Y1245" s="268">
        <v>3609800101399</v>
      </c>
      <c r="Z1245" s="228" t="s">
        <v>1581</v>
      </c>
      <c r="AA1245" s="233">
        <v>1678.94</v>
      </c>
      <c r="AB1245" s="141">
        <v>0</v>
      </c>
      <c r="AC1245" s="234"/>
      <c r="AD1245" s="235">
        <v>863</v>
      </c>
      <c r="AE1245" s="235">
        <v>424</v>
      </c>
      <c r="AF1245" s="141"/>
      <c r="AG1245" s="141"/>
      <c r="AH1245" s="141"/>
      <c r="AI1245" s="141"/>
      <c r="AJ1245" s="141"/>
      <c r="AK1245" s="141"/>
      <c r="AL1245" s="141"/>
      <c r="AM1245" s="85"/>
      <c r="AN1245" s="85"/>
      <c r="AO1245" s="85"/>
      <c r="AP1245" s="85"/>
      <c r="AQ1245" s="159"/>
      <c r="AR1245" s="85"/>
      <c r="AS1245" s="85"/>
      <c r="AT1245" s="85"/>
      <c r="AU1245" s="85"/>
      <c r="AV1245" s="236"/>
      <c r="AW1245" s="85"/>
      <c r="AX1245" s="85">
        <v>0</v>
      </c>
      <c r="AY1245" s="159"/>
      <c r="AZ1245" s="159">
        <v>391.94</v>
      </c>
      <c r="BA1245" s="176">
        <v>0</v>
      </c>
      <c r="BB1245" s="159">
        <v>33672.199999999997</v>
      </c>
      <c r="BC1245" s="159">
        <v>31993.26</v>
      </c>
      <c r="BD1245" s="85"/>
      <c r="BE1245" s="170">
        <v>37</v>
      </c>
      <c r="BF1245" s="1" t="s">
        <v>2926</v>
      </c>
      <c r="BG1245" s="158" t="s">
        <v>2923</v>
      </c>
      <c r="BH1245" s="92" t="s">
        <v>2924</v>
      </c>
      <c r="BI1245" s="159">
        <v>0</v>
      </c>
      <c r="BJ1245" s="159">
        <v>0</v>
      </c>
      <c r="BK1245" s="159">
        <v>0</v>
      </c>
      <c r="BL1245" s="158"/>
      <c r="BM1245" s="1"/>
      <c r="BN1245" s="248"/>
      <c r="BO1245" s="248"/>
      <c r="BP1245" s="1"/>
      <c r="BQ1245" s="284" t="s">
        <v>2927</v>
      </c>
      <c r="BR1245" s="380" t="s">
        <v>2178</v>
      </c>
      <c r="BS1245" s="381" t="s">
        <v>1431</v>
      </c>
      <c r="BT1245" s="383" t="s">
        <v>2628</v>
      </c>
      <c r="BU1245" s="383" t="s">
        <v>789</v>
      </c>
      <c r="BV1245" s="383" t="s">
        <v>1581</v>
      </c>
      <c r="BW1245" s="383">
        <v>60120</v>
      </c>
      <c r="BX1245" s="385" t="s">
        <v>2928</v>
      </c>
      <c r="BY1245" s="76"/>
      <c r="BZ1245" s="475">
        <v>990</v>
      </c>
      <c r="CA1245" s="320" t="b">
        <f>EXACT(A1245,CH1245)</f>
        <v>1</v>
      </c>
      <c r="CB1245" s="318" t="b">
        <f>EXACT(D1245,CF1245)</f>
        <v>1</v>
      </c>
      <c r="CC1245" s="318" t="b">
        <f>EXACT(E1245,CG1245)</f>
        <v>1</v>
      </c>
      <c r="CD1245" s="502">
        <f>+S1245-BC1245</f>
        <v>0</v>
      </c>
      <c r="CE1245" s="51" t="s">
        <v>686</v>
      </c>
      <c r="CF1245" s="157" t="s">
        <v>2923</v>
      </c>
      <c r="CG1245" s="99" t="s">
        <v>2924</v>
      </c>
      <c r="CH1245" s="311">
        <v>3609800101399</v>
      </c>
      <c r="CM1245" s="273"/>
      <c r="CO1245" s="158"/>
    </row>
    <row r="1246" spans="1:93">
      <c r="A1246" s="451" t="s">
        <v>5356</v>
      </c>
      <c r="B1246" s="83" t="s">
        <v>709</v>
      </c>
      <c r="C1246" s="158" t="s">
        <v>686</v>
      </c>
      <c r="D1246" s="158" t="s">
        <v>315</v>
      </c>
      <c r="E1246" s="92" t="s">
        <v>5355</v>
      </c>
      <c r="F1246" s="451" t="s">
        <v>5356</v>
      </c>
      <c r="G1246" s="59" t="s">
        <v>1580</v>
      </c>
      <c r="H1246" s="449" t="s">
        <v>5357</v>
      </c>
      <c r="I1246" s="234">
        <v>22645.62</v>
      </c>
      <c r="J1246" s="234">
        <v>0</v>
      </c>
      <c r="K1246" s="234">
        <v>0</v>
      </c>
      <c r="L1246" s="234">
        <v>0</v>
      </c>
      <c r="M1246" s="85">
        <v>0</v>
      </c>
      <c r="N1246" s="85">
        <v>0</v>
      </c>
      <c r="O1246" s="234">
        <v>0</v>
      </c>
      <c r="P1246" s="234">
        <v>0</v>
      </c>
      <c r="Q1246" s="234">
        <v>0</v>
      </c>
      <c r="R1246" s="234">
        <v>12287</v>
      </c>
      <c r="S1246" s="234">
        <v>7158.619999999999</v>
      </c>
      <c r="T1246" s="227" t="s">
        <v>1581</v>
      </c>
      <c r="U1246" s="496">
        <v>736</v>
      </c>
      <c r="V1246" s="158" t="s">
        <v>686</v>
      </c>
      <c r="W1246" s="158" t="s">
        <v>315</v>
      </c>
      <c r="X1246" s="92" t="s">
        <v>5355</v>
      </c>
      <c r="Y1246" s="267">
        <v>3609800104223</v>
      </c>
      <c r="Z1246" s="228" t="s">
        <v>1581</v>
      </c>
      <c r="AA1246" s="141">
        <v>15487</v>
      </c>
      <c r="AB1246" s="141">
        <v>11000</v>
      </c>
      <c r="AC1246" s="1"/>
      <c r="AD1246" s="235">
        <v>863</v>
      </c>
      <c r="AE1246" s="235">
        <v>424</v>
      </c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>
        <v>0</v>
      </c>
      <c r="AU1246" s="1"/>
      <c r="AV1246" s="236"/>
      <c r="AW1246" s="1"/>
      <c r="AX1246" s="1">
        <v>3200</v>
      </c>
      <c r="AY1246" s="1"/>
      <c r="AZ1246" s="141">
        <v>0</v>
      </c>
      <c r="BA1246" s="176">
        <v>0</v>
      </c>
      <c r="BB1246" s="141">
        <v>22645.62</v>
      </c>
      <c r="BC1246" s="141">
        <v>7158.619999999999</v>
      </c>
      <c r="BD1246" s="85"/>
      <c r="BE1246" s="170">
        <v>737</v>
      </c>
      <c r="BF1246" s="1" t="s">
        <v>5602</v>
      </c>
      <c r="BG1246" s="158" t="s">
        <v>315</v>
      </c>
      <c r="BH1246" s="92" t="s">
        <v>5355</v>
      </c>
      <c r="BI1246" s="141">
        <v>18504.91</v>
      </c>
      <c r="BJ1246" s="141">
        <v>11000</v>
      </c>
      <c r="BK1246" s="159">
        <v>7504.91</v>
      </c>
      <c r="BL1246" s="158"/>
      <c r="BM1246" s="1"/>
      <c r="BN1246" s="1"/>
      <c r="BO1246" s="1"/>
      <c r="BP1246" s="86"/>
      <c r="BQ1246" s="440" t="s">
        <v>8151</v>
      </c>
      <c r="BR1246" s="380" t="s">
        <v>51</v>
      </c>
      <c r="BS1246" s="381" t="s">
        <v>8152</v>
      </c>
      <c r="BT1246" s="382" t="s">
        <v>789</v>
      </c>
      <c r="BU1246" s="386" t="s">
        <v>789</v>
      </c>
      <c r="BV1246" s="384" t="s">
        <v>1581</v>
      </c>
      <c r="BW1246" s="384">
        <v>60120</v>
      </c>
      <c r="BX1246" s="385" t="s">
        <v>5767</v>
      </c>
      <c r="BZ1246" s="495">
        <v>855</v>
      </c>
      <c r="CA1246" s="320" t="b">
        <f>EXACT(A1246,CH1246)</f>
        <v>1</v>
      </c>
      <c r="CB1246" s="318" t="b">
        <f>EXACT(D1246,CF1246)</f>
        <v>1</v>
      </c>
      <c r="CC1246" s="318" t="b">
        <f>EXACT(E1246,CG1246)</f>
        <v>1</v>
      </c>
      <c r="CD1246" s="502">
        <f>+S1245-BC1245</f>
        <v>0</v>
      </c>
      <c r="CE1246" s="17" t="s">
        <v>686</v>
      </c>
      <c r="CF1246" s="17" t="s">
        <v>315</v>
      </c>
      <c r="CG1246" s="103" t="s">
        <v>5355</v>
      </c>
      <c r="CH1246" s="275">
        <v>3609800104223</v>
      </c>
      <c r="CL1246" s="51"/>
      <c r="CM1246" s="273"/>
      <c r="CO1246" s="157"/>
    </row>
    <row r="1247" spans="1:93">
      <c r="A1247" s="452" t="s">
        <v>4719</v>
      </c>
      <c r="B1247" s="83" t="s">
        <v>709</v>
      </c>
      <c r="C1247" s="86" t="s">
        <v>686</v>
      </c>
      <c r="D1247" s="86" t="s">
        <v>335</v>
      </c>
      <c r="E1247" s="92" t="s">
        <v>336</v>
      </c>
      <c r="F1247" s="452" t="s">
        <v>4719</v>
      </c>
      <c r="G1247" s="59" t="s">
        <v>1580</v>
      </c>
      <c r="H1247" s="449" t="s">
        <v>994</v>
      </c>
      <c r="I1247" s="244">
        <v>15980.8</v>
      </c>
      <c r="J1247" s="310">
        <v>0</v>
      </c>
      <c r="K1247" s="81">
        <v>120.83</v>
      </c>
      <c r="L1247" s="81">
        <v>0</v>
      </c>
      <c r="M1247" s="85">
        <v>3064</v>
      </c>
      <c r="N1247" s="81">
        <v>0</v>
      </c>
      <c r="O1247" s="81">
        <v>0</v>
      </c>
      <c r="P1247" s="85">
        <v>0</v>
      </c>
      <c r="Q1247" s="81">
        <v>0</v>
      </c>
      <c r="R1247" s="85">
        <v>1418</v>
      </c>
      <c r="S1247" s="81">
        <v>17747.629999999997</v>
      </c>
      <c r="T1247" s="227" t="s">
        <v>1581</v>
      </c>
      <c r="U1247" s="496">
        <v>883</v>
      </c>
      <c r="V1247" s="86" t="s">
        <v>686</v>
      </c>
      <c r="W1247" s="86" t="s">
        <v>335</v>
      </c>
      <c r="X1247" s="92" t="s">
        <v>336</v>
      </c>
      <c r="Y1247" s="267">
        <v>3609800109110</v>
      </c>
      <c r="Z1247" s="228" t="s">
        <v>1581</v>
      </c>
      <c r="AA1247" s="141">
        <v>1418</v>
      </c>
      <c r="AB1247" s="141">
        <v>555</v>
      </c>
      <c r="AC1247" s="1"/>
      <c r="AD1247" s="235">
        <v>863</v>
      </c>
      <c r="AE1247" s="235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236"/>
      <c r="AW1247" s="1"/>
      <c r="AX1247" s="1">
        <v>0</v>
      </c>
      <c r="AY1247" s="1"/>
      <c r="AZ1247" s="1">
        <v>0</v>
      </c>
      <c r="BA1247" s="1">
        <v>0</v>
      </c>
      <c r="BB1247" s="1">
        <v>19165.629999999997</v>
      </c>
      <c r="BC1247" s="1">
        <v>17747.629999999997</v>
      </c>
      <c r="BD1247" s="85"/>
      <c r="BE1247" s="170">
        <v>884</v>
      </c>
      <c r="BF1247" s="158" t="s">
        <v>2275</v>
      </c>
      <c r="BG1247" s="158" t="s">
        <v>335</v>
      </c>
      <c r="BH1247" s="92" t="s">
        <v>336</v>
      </c>
      <c r="BI1247" s="1">
        <v>555</v>
      </c>
      <c r="BJ1247" s="1">
        <v>555</v>
      </c>
      <c r="BK1247" s="159">
        <v>0</v>
      </c>
      <c r="BL1247" s="158"/>
      <c r="BM1247" s="1"/>
      <c r="BN1247" s="1"/>
      <c r="BO1247" s="1"/>
      <c r="BP1247" s="86"/>
      <c r="BQ1247" s="324" t="s">
        <v>2705</v>
      </c>
      <c r="BR1247" s="380">
        <v>9</v>
      </c>
      <c r="BS1247" s="381" t="s">
        <v>51</v>
      </c>
      <c r="BT1247" s="382" t="s">
        <v>805</v>
      </c>
      <c r="BU1247" s="383" t="s">
        <v>702</v>
      </c>
      <c r="BV1247" s="384" t="s">
        <v>1581</v>
      </c>
      <c r="BW1247" s="384">
        <v>60110</v>
      </c>
      <c r="BX1247" s="385" t="s">
        <v>2987</v>
      </c>
      <c r="BZ1247" s="495">
        <v>37</v>
      </c>
      <c r="CA1247" s="320" t="b">
        <f>EXACT(A1247,CH1247)</f>
        <v>1</v>
      </c>
      <c r="CB1247" s="318" t="b">
        <f>EXACT(D1247,CF1247)</f>
        <v>1</v>
      </c>
      <c r="CC1247" s="318" t="b">
        <f>EXACT(E1247,CG1247)</f>
        <v>1</v>
      </c>
      <c r="CD1247" s="502">
        <f>+S1246-BC1246</f>
        <v>0</v>
      </c>
      <c r="CE1247" s="17" t="s">
        <v>686</v>
      </c>
      <c r="CF1247" s="157" t="s">
        <v>335</v>
      </c>
      <c r="CG1247" s="99" t="s">
        <v>336</v>
      </c>
      <c r="CH1247" s="311">
        <v>3609800109110</v>
      </c>
      <c r="CJ1247" s="51"/>
      <c r="CM1247" s="273"/>
      <c r="CO1247" s="157"/>
    </row>
    <row r="1248" spans="1:93">
      <c r="A1248" s="452" t="s">
        <v>5008</v>
      </c>
      <c r="B1248" s="83" t="s">
        <v>709</v>
      </c>
      <c r="C1248" s="158" t="s">
        <v>672</v>
      </c>
      <c r="D1248" s="158" t="s">
        <v>2535</v>
      </c>
      <c r="E1248" s="92" t="s">
        <v>3021</v>
      </c>
      <c r="F1248" s="452" t="s">
        <v>5008</v>
      </c>
      <c r="G1248" s="59" t="s">
        <v>1580</v>
      </c>
      <c r="H1248" s="449" t="s">
        <v>3075</v>
      </c>
      <c r="I1248" s="234">
        <v>41773</v>
      </c>
      <c r="J1248" s="234">
        <v>0</v>
      </c>
      <c r="K1248" s="234">
        <v>22.65</v>
      </c>
      <c r="L1248" s="234">
        <v>0</v>
      </c>
      <c r="M1248" s="85">
        <v>1293</v>
      </c>
      <c r="N1248" s="85">
        <v>0</v>
      </c>
      <c r="O1248" s="234">
        <v>0</v>
      </c>
      <c r="P1248" s="234">
        <v>850.53</v>
      </c>
      <c r="Q1248" s="234">
        <v>0</v>
      </c>
      <c r="R1248" s="234">
        <v>31538</v>
      </c>
      <c r="S1248" s="234">
        <v>10700.120000000003</v>
      </c>
      <c r="T1248" s="227" t="s">
        <v>1581</v>
      </c>
      <c r="U1248" s="496">
        <v>618</v>
      </c>
      <c r="V1248" s="158" t="s">
        <v>672</v>
      </c>
      <c r="W1248" s="158" t="s">
        <v>2535</v>
      </c>
      <c r="X1248" s="92" t="s">
        <v>3021</v>
      </c>
      <c r="Y1248" s="267">
        <v>3609800111556</v>
      </c>
      <c r="Z1248" s="228" t="s">
        <v>1581</v>
      </c>
      <c r="AA1248" s="141">
        <v>32388.53</v>
      </c>
      <c r="AB1248" s="141">
        <v>30675</v>
      </c>
      <c r="AC1248" s="141"/>
      <c r="AD1248" s="235">
        <v>863</v>
      </c>
      <c r="AE1248" s="235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245"/>
      <c r="AW1248" s="1"/>
      <c r="AX1248" s="1">
        <v>0</v>
      </c>
      <c r="AY1248" s="141"/>
      <c r="AZ1248" s="141">
        <v>850.53</v>
      </c>
      <c r="BA1248" s="176">
        <v>0</v>
      </c>
      <c r="BB1248" s="141">
        <v>43088.65</v>
      </c>
      <c r="BC1248" s="141">
        <v>10700.120000000003</v>
      </c>
      <c r="BD1248" s="85"/>
      <c r="BE1248" s="170">
        <v>619</v>
      </c>
      <c r="BF1248" s="1" t="s">
        <v>3127</v>
      </c>
      <c r="BG1248" s="158" t="s">
        <v>2535</v>
      </c>
      <c r="BH1248" s="92" t="s">
        <v>3021</v>
      </c>
      <c r="BI1248" s="141">
        <v>30675</v>
      </c>
      <c r="BJ1248" s="141">
        <v>30675</v>
      </c>
      <c r="BK1248" s="159">
        <v>0</v>
      </c>
      <c r="BL1248" s="158"/>
      <c r="BM1248" s="1" t="s">
        <v>677</v>
      </c>
      <c r="BN1248" s="1"/>
      <c r="BO1248" s="1"/>
      <c r="BP1248" s="86"/>
      <c r="BQ1248" s="324" t="s">
        <v>3214</v>
      </c>
      <c r="BR1248" s="380" t="s">
        <v>676</v>
      </c>
      <c r="BS1248" s="381" t="s">
        <v>51</v>
      </c>
      <c r="BT1248" s="382" t="s">
        <v>747</v>
      </c>
      <c r="BU1248" s="383" t="s">
        <v>679</v>
      </c>
      <c r="BV1248" s="384" t="s">
        <v>1581</v>
      </c>
      <c r="BW1248" s="384">
        <v>60160</v>
      </c>
      <c r="BX1248" s="385" t="s">
        <v>3215</v>
      </c>
      <c r="BY1248" s="23"/>
      <c r="BZ1248" s="475">
        <v>736</v>
      </c>
      <c r="CA1248" s="320" t="b">
        <f>EXACT(A1248,CH1248)</f>
        <v>1</v>
      </c>
      <c r="CB1248" s="318" t="b">
        <f>EXACT(D1248,CF1248)</f>
        <v>1</v>
      </c>
      <c r="CC1248" s="318" t="b">
        <f>EXACT(E1248,CG1248)</f>
        <v>1</v>
      </c>
      <c r="CD1248" s="502">
        <f>+S1247-BC1247</f>
        <v>0</v>
      </c>
      <c r="CE1248" s="51" t="s">
        <v>672</v>
      </c>
      <c r="CF1248" s="17" t="s">
        <v>2535</v>
      </c>
      <c r="CG1248" s="103" t="s">
        <v>3021</v>
      </c>
      <c r="CH1248" s="311">
        <v>3609800111556</v>
      </c>
      <c r="CL1248" s="51"/>
      <c r="CM1248" s="273"/>
      <c r="CO1248" s="157"/>
    </row>
    <row r="1249" spans="1:93">
      <c r="A1249" s="511" t="s">
        <v>8544</v>
      </c>
      <c r="B1249" s="83" t="s">
        <v>709</v>
      </c>
      <c r="C1249" s="86" t="s">
        <v>686</v>
      </c>
      <c r="D1249" s="17" t="s">
        <v>8445</v>
      </c>
      <c r="E1249" s="75" t="s">
        <v>7745</v>
      </c>
      <c r="F1249" s="514" t="s">
        <v>8544</v>
      </c>
      <c r="G1249" s="59" t="s">
        <v>1580</v>
      </c>
      <c r="H1249" s="98" t="s">
        <v>8640</v>
      </c>
      <c r="I1249" s="133">
        <v>33427.35</v>
      </c>
      <c r="J1249" s="167">
        <v>0</v>
      </c>
      <c r="K1249" s="18">
        <v>0</v>
      </c>
      <c r="L1249" s="18">
        <v>0</v>
      </c>
      <c r="M1249" s="53">
        <v>0</v>
      </c>
      <c r="N1249" s="18">
        <v>0</v>
      </c>
      <c r="O1249" s="18">
        <v>0</v>
      </c>
      <c r="P1249" s="53">
        <v>192.2</v>
      </c>
      <c r="Q1249" s="18">
        <v>0</v>
      </c>
      <c r="R1249" s="53">
        <v>24787</v>
      </c>
      <c r="S1249" s="18">
        <v>5779.6499999999978</v>
      </c>
      <c r="T1249" s="227" t="s">
        <v>1581</v>
      </c>
      <c r="U1249" s="496">
        <v>1327</v>
      </c>
      <c r="V1249" s="467" t="s">
        <v>686</v>
      </c>
      <c r="W1249" s="17" t="s">
        <v>8445</v>
      </c>
      <c r="X1249" s="17" t="s">
        <v>7745</v>
      </c>
      <c r="Y1249" s="268">
        <v>3609800125590</v>
      </c>
      <c r="Z1249" s="228" t="s">
        <v>1581</v>
      </c>
      <c r="AA1249" s="243">
        <v>27647.7</v>
      </c>
      <c r="AB1249" s="81">
        <v>23500</v>
      </c>
      <c r="AC1249" s="81"/>
      <c r="AD1249" s="81">
        <v>863</v>
      </c>
      <c r="AE1249" s="81">
        <v>424</v>
      </c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245"/>
      <c r="AW1249" s="81"/>
      <c r="AX1249" s="81">
        <v>2668.5</v>
      </c>
      <c r="AY1249" s="81"/>
      <c r="AZ1249" s="81">
        <v>192.2</v>
      </c>
      <c r="BA1249" s="85">
        <v>0</v>
      </c>
      <c r="BB1249" s="81">
        <v>33427.35</v>
      </c>
      <c r="BC1249" s="81">
        <v>5779.6499999999978</v>
      </c>
      <c r="BE1249" s="170">
        <v>1329</v>
      </c>
      <c r="BF1249" s="81" t="s">
        <v>8735</v>
      </c>
      <c r="BG1249" s="51" t="s">
        <v>8445</v>
      </c>
      <c r="BH1249" s="17" t="s">
        <v>7745</v>
      </c>
      <c r="BI1249" s="81">
        <v>23500</v>
      </c>
      <c r="BJ1249" s="85">
        <v>23500</v>
      </c>
      <c r="BK1249" s="81">
        <v>0</v>
      </c>
      <c r="BM1249" s="86"/>
      <c r="BN1249" s="247"/>
      <c r="BO1249" s="247"/>
      <c r="BP1249" s="86"/>
      <c r="BQ1249" s="440" t="s">
        <v>8829</v>
      </c>
      <c r="BR1249" s="380">
        <v>2</v>
      </c>
      <c r="BS1249" s="381"/>
      <c r="BT1249" s="382" t="s">
        <v>805</v>
      </c>
      <c r="BU1249" s="383" t="s">
        <v>702</v>
      </c>
      <c r="BV1249" s="384" t="s">
        <v>1581</v>
      </c>
      <c r="BW1249" s="384">
        <v>60110</v>
      </c>
      <c r="BX1249" s="385" t="s">
        <v>2633</v>
      </c>
      <c r="BZ1249" s="495">
        <v>883</v>
      </c>
      <c r="CA1249" s="320" t="b">
        <f>EXACT(A1249,CH1249)</f>
        <v>1</v>
      </c>
      <c r="CB1249" s="318" t="b">
        <f>EXACT(D1249,CF1249)</f>
        <v>1</v>
      </c>
      <c r="CC1249" s="318" t="b">
        <f>EXACT(E1249,CG1249)</f>
        <v>1</v>
      </c>
      <c r="CD1249" s="502">
        <f>+S1248-BC1248</f>
        <v>0</v>
      </c>
      <c r="CE1249" s="17" t="s">
        <v>686</v>
      </c>
      <c r="CF1249" s="17" t="s">
        <v>8445</v>
      </c>
      <c r="CG1249" s="103" t="s">
        <v>7745</v>
      </c>
      <c r="CH1249" s="275">
        <v>3609800125590</v>
      </c>
      <c r="CM1249" s="273"/>
      <c r="CO1249" s="158"/>
    </row>
    <row r="1250" spans="1:93">
      <c r="A1250" s="511" t="s">
        <v>8576</v>
      </c>
      <c r="B1250" s="83" t="s">
        <v>709</v>
      </c>
      <c r="C1250" s="86" t="s">
        <v>672</v>
      </c>
      <c r="D1250" s="17" t="s">
        <v>2551</v>
      </c>
      <c r="E1250" s="75" t="s">
        <v>8477</v>
      </c>
      <c r="F1250" s="514" t="s">
        <v>8576</v>
      </c>
      <c r="G1250" s="59" t="s">
        <v>1580</v>
      </c>
      <c r="H1250" s="98" t="s">
        <v>8672</v>
      </c>
      <c r="I1250" s="133">
        <v>38988.25</v>
      </c>
      <c r="J1250" s="167">
        <v>0</v>
      </c>
      <c r="K1250" s="18">
        <v>0</v>
      </c>
      <c r="L1250" s="18">
        <v>0</v>
      </c>
      <c r="M1250" s="53">
        <v>0</v>
      </c>
      <c r="N1250" s="18">
        <v>0</v>
      </c>
      <c r="O1250" s="18">
        <v>0</v>
      </c>
      <c r="P1250" s="53">
        <v>690.49</v>
      </c>
      <c r="Q1250" s="18">
        <v>0</v>
      </c>
      <c r="R1250" s="53">
        <v>17652</v>
      </c>
      <c r="S1250" s="18">
        <v>20645.759999999998</v>
      </c>
      <c r="T1250" s="227" t="s">
        <v>1581</v>
      </c>
      <c r="U1250" s="496">
        <v>1356</v>
      </c>
      <c r="V1250" s="467" t="s">
        <v>672</v>
      </c>
      <c r="W1250" s="17" t="s">
        <v>2551</v>
      </c>
      <c r="X1250" s="17" t="s">
        <v>8477</v>
      </c>
      <c r="Y1250" s="268">
        <v>3609900010433</v>
      </c>
      <c r="Z1250" s="228" t="s">
        <v>1581</v>
      </c>
      <c r="AA1250" s="243">
        <v>18342.490000000002</v>
      </c>
      <c r="AB1250" s="81">
        <v>16165</v>
      </c>
      <c r="AC1250" s="81"/>
      <c r="AD1250" s="81">
        <v>863</v>
      </c>
      <c r="AE1250" s="81">
        <v>424</v>
      </c>
      <c r="AF1250" s="81"/>
      <c r="AG1250" s="81"/>
      <c r="AH1250" s="81"/>
      <c r="AI1250" s="81">
        <v>200</v>
      </c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245"/>
      <c r="AW1250" s="81"/>
      <c r="AX1250" s="81">
        <v>0</v>
      </c>
      <c r="AY1250" s="81"/>
      <c r="AZ1250" s="81">
        <v>690.49</v>
      </c>
      <c r="BA1250" s="85">
        <v>0</v>
      </c>
      <c r="BB1250" s="81">
        <v>38988.25</v>
      </c>
      <c r="BC1250" s="81">
        <v>20645.759999999998</v>
      </c>
      <c r="BE1250" s="170">
        <v>1358</v>
      </c>
      <c r="BF1250" s="81" t="s">
        <v>8767</v>
      </c>
      <c r="BG1250" s="51" t="s">
        <v>2551</v>
      </c>
      <c r="BH1250" s="17" t="s">
        <v>8477</v>
      </c>
      <c r="BI1250" s="81">
        <v>16165</v>
      </c>
      <c r="BJ1250" s="85">
        <v>16165</v>
      </c>
      <c r="BK1250" s="81">
        <v>0</v>
      </c>
      <c r="BM1250" s="86"/>
      <c r="BN1250" s="247"/>
      <c r="BO1250" s="247"/>
      <c r="BP1250" s="86"/>
      <c r="BQ1250" s="440" t="s">
        <v>7379</v>
      </c>
      <c r="BR1250" s="380">
        <v>3</v>
      </c>
      <c r="BS1250" s="381"/>
      <c r="BT1250" s="382" t="s">
        <v>242</v>
      </c>
      <c r="BU1250" s="383" t="s">
        <v>679</v>
      </c>
      <c r="BV1250" s="384" t="s">
        <v>1581</v>
      </c>
      <c r="BW1250" s="384">
        <v>60160</v>
      </c>
      <c r="BX1250" s="382" t="s">
        <v>8939</v>
      </c>
      <c r="BZ1250" s="495">
        <v>619</v>
      </c>
      <c r="CA1250" s="320" t="b">
        <f>EXACT(A1250,CH1250)</f>
        <v>1</v>
      </c>
      <c r="CB1250" s="318" t="b">
        <f>EXACT(D1250,CF1250)</f>
        <v>1</v>
      </c>
      <c r="CC1250" s="318" t="b">
        <f>EXACT(E1250,CG1250)</f>
        <v>1</v>
      </c>
      <c r="CD1250" s="502">
        <f>+S1249-BC1249</f>
        <v>0</v>
      </c>
      <c r="CE1250" s="17" t="s">
        <v>672</v>
      </c>
      <c r="CF1250" s="17" t="s">
        <v>2551</v>
      </c>
      <c r="CG1250" s="103" t="s">
        <v>8477</v>
      </c>
      <c r="CH1250" s="275">
        <v>3609900010433</v>
      </c>
      <c r="CL1250" s="51"/>
      <c r="CM1250" s="273"/>
      <c r="CO1250" s="157"/>
    </row>
    <row r="1251" spans="1:93">
      <c r="A1251" s="452" t="s">
        <v>4504</v>
      </c>
      <c r="B1251" s="83" t="s">
        <v>709</v>
      </c>
      <c r="C1251" s="158" t="s">
        <v>695</v>
      </c>
      <c r="D1251" s="158" t="s">
        <v>409</v>
      </c>
      <c r="E1251" s="92" t="s">
        <v>410</v>
      </c>
      <c r="F1251" s="452" t="s">
        <v>4504</v>
      </c>
      <c r="G1251" s="59" t="s">
        <v>1580</v>
      </c>
      <c r="H1251" s="449" t="s">
        <v>1754</v>
      </c>
      <c r="I1251" s="234">
        <v>22136.400000000001</v>
      </c>
      <c r="J1251" s="234">
        <v>0</v>
      </c>
      <c r="K1251" s="234">
        <v>56.63</v>
      </c>
      <c r="L1251" s="234">
        <v>0</v>
      </c>
      <c r="M1251" s="85">
        <v>2035</v>
      </c>
      <c r="N1251" s="85">
        <v>0</v>
      </c>
      <c r="O1251" s="234">
        <v>0</v>
      </c>
      <c r="P1251" s="234">
        <v>0</v>
      </c>
      <c r="Q1251" s="234">
        <v>0</v>
      </c>
      <c r="R1251" s="234">
        <v>7218</v>
      </c>
      <c r="S1251" s="234">
        <v>17010.030000000002</v>
      </c>
      <c r="T1251" s="227" t="s">
        <v>1581</v>
      </c>
      <c r="U1251" s="496">
        <v>147</v>
      </c>
      <c r="V1251" s="158" t="s">
        <v>695</v>
      </c>
      <c r="W1251" s="158" t="s">
        <v>409</v>
      </c>
      <c r="X1251" s="92" t="s">
        <v>410</v>
      </c>
      <c r="Y1251" s="267">
        <v>3609900027891</v>
      </c>
      <c r="Z1251" s="228" t="s">
        <v>1581</v>
      </c>
      <c r="AA1251" s="233">
        <v>7218</v>
      </c>
      <c r="AB1251" s="141">
        <v>6355</v>
      </c>
      <c r="AC1251" s="234"/>
      <c r="AD1251" s="235">
        <v>863</v>
      </c>
      <c r="AE1251" s="235"/>
      <c r="AF1251" s="141"/>
      <c r="AG1251" s="141"/>
      <c r="AH1251" s="141"/>
      <c r="AI1251" s="141"/>
      <c r="AJ1251" s="141"/>
      <c r="AK1251" s="141"/>
      <c r="AL1251" s="141"/>
      <c r="AM1251" s="85"/>
      <c r="AN1251" s="85"/>
      <c r="AO1251" s="85"/>
      <c r="AP1251" s="85"/>
      <c r="AQ1251" s="159"/>
      <c r="AR1251" s="85"/>
      <c r="AS1251" s="85"/>
      <c r="AT1251" s="85"/>
      <c r="AU1251" s="85"/>
      <c r="AV1251" s="236"/>
      <c r="AW1251" s="85"/>
      <c r="AX1251" s="85">
        <v>0</v>
      </c>
      <c r="AY1251" s="159"/>
      <c r="AZ1251" s="159">
        <v>0</v>
      </c>
      <c r="BA1251" s="176">
        <v>0</v>
      </c>
      <c r="BB1251" s="159">
        <v>24228.030000000002</v>
      </c>
      <c r="BC1251" s="159">
        <v>17010.030000000002</v>
      </c>
      <c r="BD1251" s="85"/>
      <c r="BE1251" s="170">
        <v>147</v>
      </c>
      <c r="BF1251" s="272" t="s">
        <v>7005</v>
      </c>
      <c r="BG1251" s="158" t="s">
        <v>409</v>
      </c>
      <c r="BH1251" s="92" t="s">
        <v>410</v>
      </c>
      <c r="BI1251" s="159">
        <v>6355</v>
      </c>
      <c r="BJ1251" s="159">
        <v>6355</v>
      </c>
      <c r="BK1251" s="159">
        <v>0</v>
      </c>
      <c r="BL1251" s="158"/>
      <c r="BM1251" s="1"/>
      <c r="BN1251" s="248"/>
      <c r="BO1251" s="248"/>
      <c r="BP1251" s="86"/>
      <c r="BQ1251" s="324" t="s">
        <v>1545</v>
      </c>
      <c r="BR1251" s="380" t="s">
        <v>716</v>
      </c>
      <c r="BS1251" s="381" t="s">
        <v>709</v>
      </c>
      <c r="BT1251" s="382" t="s">
        <v>1511</v>
      </c>
      <c r="BU1251" s="383" t="s">
        <v>20</v>
      </c>
      <c r="BV1251" s="384" t="s">
        <v>1581</v>
      </c>
      <c r="BW1251" s="384">
        <v>60000</v>
      </c>
      <c r="BX1251" s="385" t="s">
        <v>1546</v>
      </c>
      <c r="BY1251" s="61"/>
      <c r="BZ1251" s="495">
        <v>1327</v>
      </c>
      <c r="CA1251" s="320" t="b">
        <f>EXACT(A1251,CH1251)</f>
        <v>1</v>
      </c>
      <c r="CB1251" s="318" t="b">
        <f>EXACT(D1251,CF1251)</f>
        <v>1</v>
      </c>
      <c r="CC1251" s="318" t="b">
        <f>EXACT(E1251,CG1251)</f>
        <v>1</v>
      </c>
      <c r="CD1251" s="502">
        <f>+S1251-BC1251</f>
        <v>0</v>
      </c>
      <c r="CE1251" s="17" t="s">
        <v>695</v>
      </c>
      <c r="CF1251" s="17" t="s">
        <v>409</v>
      </c>
      <c r="CG1251" s="103" t="s">
        <v>410</v>
      </c>
      <c r="CH1251" s="275">
        <v>3609900027891</v>
      </c>
    </row>
    <row r="1252" spans="1:93">
      <c r="A1252" s="452" t="s">
        <v>6156</v>
      </c>
      <c r="B1252" s="83" t="s">
        <v>709</v>
      </c>
      <c r="C1252" s="86" t="s">
        <v>686</v>
      </c>
      <c r="D1252" s="86" t="s">
        <v>6154</v>
      </c>
      <c r="E1252" s="92" t="s">
        <v>6155</v>
      </c>
      <c r="F1252" s="452" t="s">
        <v>6156</v>
      </c>
      <c r="G1252" s="59" t="s">
        <v>1580</v>
      </c>
      <c r="H1252" s="283" t="s">
        <v>6312</v>
      </c>
      <c r="I1252" s="244">
        <v>41891.4</v>
      </c>
      <c r="J1252" s="310">
        <v>0</v>
      </c>
      <c r="K1252" s="81">
        <v>0</v>
      </c>
      <c r="L1252" s="81">
        <v>0</v>
      </c>
      <c r="M1252" s="85">
        <v>0</v>
      </c>
      <c r="N1252" s="81">
        <v>0</v>
      </c>
      <c r="O1252" s="81">
        <v>0</v>
      </c>
      <c r="P1252" s="85">
        <v>658.66</v>
      </c>
      <c r="Q1252" s="81">
        <v>0</v>
      </c>
      <c r="R1252" s="85">
        <v>11782</v>
      </c>
      <c r="S1252" s="81">
        <v>29450.74</v>
      </c>
      <c r="T1252" s="227" t="s">
        <v>1581</v>
      </c>
      <c r="U1252" s="496">
        <v>95</v>
      </c>
      <c r="V1252" s="86" t="s">
        <v>686</v>
      </c>
      <c r="W1252" s="86" t="s">
        <v>6154</v>
      </c>
      <c r="X1252" s="92" t="s">
        <v>6155</v>
      </c>
      <c r="Y1252" s="268">
        <v>3609900064860</v>
      </c>
      <c r="Z1252" s="228" t="s">
        <v>1581</v>
      </c>
      <c r="AA1252" s="243">
        <v>12440.66</v>
      </c>
      <c r="AB1252" s="81">
        <v>10495</v>
      </c>
      <c r="AC1252" s="81"/>
      <c r="AD1252" s="81">
        <v>863</v>
      </c>
      <c r="AE1252" s="81">
        <v>424</v>
      </c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245"/>
      <c r="AW1252" s="81"/>
      <c r="AX1252" s="81">
        <v>0</v>
      </c>
      <c r="AY1252" s="81"/>
      <c r="AZ1252" s="81">
        <v>658.66</v>
      </c>
      <c r="BA1252" s="85">
        <v>0</v>
      </c>
      <c r="BB1252" s="81">
        <v>41891.4</v>
      </c>
      <c r="BC1252" s="81">
        <v>29450.74</v>
      </c>
      <c r="BE1252" s="170">
        <v>95</v>
      </c>
      <c r="BF1252" s="81" t="s">
        <v>6419</v>
      </c>
      <c r="BG1252" s="86" t="s">
        <v>6154</v>
      </c>
      <c r="BH1252" s="86" t="s">
        <v>6155</v>
      </c>
      <c r="BI1252" s="81">
        <v>10495</v>
      </c>
      <c r="BJ1252" s="85">
        <v>10495</v>
      </c>
      <c r="BK1252" s="81">
        <v>0</v>
      </c>
      <c r="BL1252" s="86"/>
      <c r="BM1252" s="86"/>
      <c r="BN1252" s="247"/>
      <c r="BO1252" s="247"/>
      <c r="BP1252" s="86"/>
      <c r="BQ1252" s="324" t="s">
        <v>6550</v>
      </c>
      <c r="BR1252" s="380" t="s">
        <v>700</v>
      </c>
      <c r="BS1252" s="381" t="s">
        <v>51</v>
      </c>
      <c r="BT1252" s="382" t="s">
        <v>741</v>
      </c>
      <c r="BU1252" s="383" t="s">
        <v>679</v>
      </c>
      <c r="BV1252" s="384" t="s">
        <v>1581</v>
      </c>
      <c r="BW1252" s="384">
        <v>60160</v>
      </c>
      <c r="BX1252" s="385" t="s">
        <v>6551</v>
      </c>
      <c r="BZ1252" s="475">
        <v>1356</v>
      </c>
      <c r="CA1252" s="320" t="b">
        <f>EXACT(A1252,CH1252)</f>
        <v>1</v>
      </c>
      <c r="CB1252" s="318" t="b">
        <f>EXACT(D1252,CF1252)</f>
        <v>1</v>
      </c>
      <c r="CC1252" s="318" t="b">
        <f>EXACT(E1252,CG1252)</f>
        <v>1</v>
      </c>
      <c r="CD1252" s="502">
        <f>+S1252-BC1252</f>
        <v>0</v>
      </c>
      <c r="CE1252" s="17" t="s">
        <v>686</v>
      </c>
      <c r="CF1252" s="17" t="s">
        <v>6154</v>
      </c>
      <c r="CG1252" s="103" t="s">
        <v>6155</v>
      </c>
      <c r="CH1252" s="275">
        <v>3609900064860</v>
      </c>
      <c r="CM1252" s="273"/>
      <c r="CO1252" s="450"/>
    </row>
    <row r="1253" spans="1:93">
      <c r="A1253" s="452" t="s">
        <v>4588</v>
      </c>
      <c r="B1253" s="83" t="s">
        <v>709</v>
      </c>
      <c r="C1253" s="86" t="s">
        <v>686</v>
      </c>
      <c r="D1253" s="86" t="s">
        <v>3357</v>
      </c>
      <c r="E1253" s="92" t="s">
        <v>3358</v>
      </c>
      <c r="F1253" s="452" t="s">
        <v>4588</v>
      </c>
      <c r="G1253" s="59" t="s">
        <v>1580</v>
      </c>
      <c r="H1253" s="449" t="s">
        <v>3452</v>
      </c>
      <c r="I1253" s="244">
        <v>36539.199999999997</v>
      </c>
      <c r="J1253" s="310">
        <v>0</v>
      </c>
      <c r="K1253" s="81">
        <v>71.55</v>
      </c>
      <c r="L1253" s="81">
        <v>0</v>
      </c>
      <c r="M1253" s="85">
        <v>0</v>
      </c>
      <c r="N1253" s="81">
        <v>0</v>
      </c>
      <c r="O1253" s="81">
        <v>0</v>
      </c>
      <c r="P1253" s="85">
        <v>538.87</v>
      </c>
      <c r="Q1253" s="81">
        <v>0</v>
      </c>
      <c r="R1253" s="85">
        <v>27741</v>
      </c>
      <c r="S1253" s="81">
        <v>6754.68</v>
      </c>
      <c r="T1253" s="227" t="s">
        <v>1581</v>
      </c>
      <c r="U1253" s="496">
        <v>230</v>
      </c>
      <c r="V1253" s="86" t="s">
        <v>686</v>
      </c>
      <c r="W1253" s="86" t="s">
        <v>3357</v>
      </c>
      <c r="X1253" s="92" t="s">
        <v>3358</v>
      </c>
      <c r="Y1253" s="267">
        <v>3609900094041</v>
      </c>
      <c r="Z1253" s="228" t="s">
        <v>1581</v>
      </c>
      <c r="AA1253" s="233">
        <v>29856.07</v>
      </c>
      <c r="AB1253" s="141">
        <v>21200</v>
      </c>
      <c r="AC1253" s="234"/>
      <c r="AD1253" s="235">
        <v>863</v>
      </c>
      <c r="AE1253" s="235">
        <v>424</v>
      </c>
      <c r="AF1253" s="141"/>
      <c r="AG1253" s="141"/>
      <c r="AH1253" s="141"/>
      <c r="AI1253" s="141"/>
      <c r="AJ1253" s="141"/>
      <c r="AK1253" s="141"/>
      <c r="AL1253" s="141"/>
      <c r="AM1253" s="85"/>
      <c r="AN1253" s="85"/>
      <c r="AO1253" s="85"/>
      <c r="AP1253" s="85"/>
      <c r="AQ1253" s="159"/>
      <c r="AR1253" s="159">
        <v>5254</v>
      </c>
      <c r="AS1253" s="85"/>
      <c r="AT1253" s="85"/>
      <c r="AU1253" s="85"/>
      <c r="AV1253" s="236"/>
      <c r="AW1253" s="85"/>
      <c r="AX1253" s="85">
        <v>1576.2</v>
      </c>
      <c r="AY1253" s="159"/>
      <c r="AZ1253" s="159">
        <v>538.87</v>
      </c>
      <c r="BA1253" s="176">
        <v>0</v>
      </c>
      <c r="BB1253" s="159">
        <v>36610.75</v>
      </c>
      <c r="BC1253" s="159">
        <v>6754.68</v>
      </c>
      <c r="BD1253" s="85"/>
      <c r="BE1253" s="170">
        <v>231</v>
      </c>
      <c r="BF1253" s="1" t="s">
        <v>3536</v>
      </c>
      <c r="BG1253" s="158" t="s">
        <v>3357</v>
      </c>
      <c r="BH1253" s="92" t="s">
        <v>3358</v>
      </c>
      <c r="BI1253" s="159">
        <v>21200</v>
      </c>
      <c r="BJ1253" s="159">
        <v>21200</v>
      </c>
      <c r="BK1253" s="159">
        <v>0</v>
      </c>
      <c r="BL1253" s="158"/>
      <c r="BM1253" s="1"/>
      <c r="BN1253" s="248"/>
      <c r="BO1253" s="248"/>
      <c r="BP1253" s="86"/>
      <c r="BQ1253" s="324">
        <v>97</v>
      </c>
      <c r="BR1253" s="380" t="s">
        <v>725</v>
      </c>
      <c r="BS1253" s="381" t="s">
        <v>8</v>
      </c>
      <c r="BT1253" s="382" t="s">
        <v>11</v>
      </c>
      <c r="BU1253" s="383" t="s">
        <v>719</v>
      </c>
      <c r="BV1253" s="384" t="s">
        <v>1581</v>
      </c>
      <c r="BW1253" s="384">
        <v>60210</v>
      </c>
      <c r="BX1253" s="385" t="s">
        <v>3708</v>
      </c>
      <c r="BY1253" s="76"/>
      <c r="BZ1253" s="495">
        <v>147</v>
      </c>
      <c r="CA1253" s="320" t="b">
        <f>EXACT(A1253,CH1253)</f>
        <v>1</v>
      </c>
      <c r="CB1253" s="318" t="b">
        <f>EXACT(D1253,CF1253)</f>
        <v>1</v>
      </c>
      <c r="CC1253" s="318" t="b">
        <f>EXACT(E1253,CG1253)</f>
        <v>1</v>
      </c>
      <c r="CD1253" s="502">
        <f>+S1252-BC1252</f>
        <v>0</v>
      </c>
      <c r="CE1253" s="17" t="s">
        <v>686</v>
      </c>
      <c r="CF1253" s="94" t="s">
        <v>3357</v>
      </c>
      <c r="CG1253" s="99" t="s">
        <v>3358</v>
      </c>
      <c r="CH1253" s="311">
        <v>3609900094041</v>
      </c>
      <c r="CI1253" s="51"/>
      <c r="CM1253" s="273"/>
    </row>
    <row r="1254" spans="1:93">
      <c r="A1254" s="452" t="s">
        <v>4768</v>
      </c>
      <c r="B1254" s="83" t="s">
        <v>709</v>
      </c>
      <c r="C1254" s="158" t="s">
        <v>672</v>
      </c>
      <c r="D1254" s="158" t="s">
        <v>3032</v>
      </c>
      <c r="E1254" s="92" t="s">
        <v>3033</v>
      </c>
      <c r="F1254" s="452" t="s">
        <v>4768</v>
      </c>
      <c r="G1254" s="59" t="s">
        <v>1580</v>
      </c>
      <c r="H1254" s="449" t="s">
        <v>3084</v>
      </c>
      <c r="I1254" s="234">
        <v>26208.93</v>
      </c>
      <c r="J1254" s="234">
        <v>0</v>
      </c>
      <c r="K1254" s="234">
        <v>56.63</v>
      </c>
      <c r="L1254" s="234">
        <v>0</v>
      </c>
      <c r="M1254" s="85">
        <v>1048</v>
      </c>
      <c r="N1254" s="85">
        <v>0</v>
      </c>
      <c r="O1254" s="234">
        <v>0</v>
      </c>
      <c r="P1254" s="234">
        <v>0</v>
      </c>
      <c r="Q1254" s="234">
        <v>0</v>
      </c>
      <c r="R1254" s="234">
        <v>24487</v>
      </c>
      <c r="S1254" s="234">
        <v>2826.5600000000013</v>
      </c>
      <c r="T1254" s="227" t="s">
        <v>1581</v>
      </c>
      <c r="U1254" s="496">
        <v>798</v>
      </c>
      <c r="V1254" s="158" t="s">
        <v>672</v>
      </c>
      <c r="W1254" s="158" t="s">
        <v>3032</v>
      </c>
      <c r="X1254" s="92" t="s">
        <v>3033</v>
      </c>
      <c r="Y1254" s="267">
        <v>3609900096117</v>
      </c>
      <c r="Z1254" s="228" t="s">
        <v>1581</v>
      </c>
      <c r="AA1254" s="243">
        <v>24487</v>
      </c>
      <c r="AB1254" s="244">
        <v>23200</v>
      </c>
      <c r="AC1254" s="81"/>
      <c r="AD1254" s="243">
        <v>863</v>
      </c>
      <c r="AE1254" s="243">
        <v>424</v>
      </c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>
        <v>0</v>
      </c>
      <c r="AU1254" s="81">
        <v>0</v>
      </c>
      <c r="AV1254" s="245"/>
      <c r="AW1254" s="81"/>
      <c r="AX1254" s="81">
        <v>0</v>
      </c>
      <c r="AY1254" s="244"/>
      <c r="AZ1254" s="244">
        <v>0</v>
      </c>
      <c r="BA1254" s="176">
        <v>0</v>
      </c>
      <c r="BB1254" s="244">
        <v>27313.56</v>
      </c>
      <c r="BC1254" s="244">
        <v>2826.5600000000013</v>
      </c>
      <c r="BD1254" s="85"/>
      <c r="BE1254" s="170">
        <v>799</v>
      </c>
      <c r="BF1254" s="1" t="s">
        <v>3136</v>
      </c>
      <c r="BG1254" s="158" t="s">
        <v>3032</v>
      </c>
      <c r="BH1254" s="92" t="s">
        <v>3033</v>
      </c>
      <c r="BI1254" s="244">
        <v>23200</v>
      </c>
      <c r="BJ1254" s="159">
        <v>23200</v>
      </c>
      <c r="BK1254" s="159">
        <v>0</v>
      </c>
      <c r="BL1254" s="158"/>
      <c r="BM1254" s="86"/>
      <c r="BN1254" s="247"/>
      <c r="BO1254" s="247"/>
      <c r="BP1254" s="1"/>
      <c r="BQ1254" s="325" t="s">
        <v>2970</v>
      </c>
      <c r="BR1254" s="387" t="s">
        <v>716</v>
      </c>
      <c r="BS1254" s="381" t="s">
        <v>51</v>
      </c>
      <c r="BT1254" s="388" t="s">
        <v>1302</v>
      </c>
      <c r="BU1254" s="388" t="s">
        <v>702</v>
      </c>
      <c r="BV1254" s="388" t="s">
        <v>1581</v>
      </c>
      <c r="BW1254" s="389">
        <v>60110</v>
      </c>
      <c r="BX1254" s="385" t="s">
        <v>3240</v>
      </c>
      <c r="BY1254" s="1"/>
      <c r="BZ1254" s="495">
        <v>95</v>
      </c>
      <c r="CA1254" s="320" t="b">
        <f>EXACT(A1254,CH1254)</f>
        <v>1</v>
      </c>
      <c r="CB1254" s="318" t="b">
        <f>EXACT(D1254,CF1254)</f>
        <v>1</v>
      </c>
      <c r="CC1254" s="318" t="b">
        <f>EXACT(E1254,CG1254)</f>
        <v>1</v>
      </c>
      <c r="CD1254" s="502">
        <f>+S1253-BC1253</f>
        <v>0</v>
      </c>
      <c r="CE1254" s="17" t="s">
        <v>672</v>
      </c>
      <c r="CF1254" s="52" t="s">
        <v>3032</v>
      </c>
      <c r="CG1254" s="99" t="s">
        <v>3033</v>
      </c>
      <c r="CH1254" s="311">
        <v>3609900096117</v>
      </c>
      <c r="CI1254" s="51"/>
      <c r="CJ1254" s="51"/>
      <c r="CM1254" s="273"/>
      <c r="CO1254" s="157"/>
    </row>
    <row r="1255" spans="1:93">
      <c r="A1255" s="452" t="s">
        <v>7769</v>
      </c>
      <c r="B1255" s="83" t="s">
        <v>709</v>
      </c>
      <c r="C1255" s="86" t="s">
        <v>686</v>
      </c>
      <c r="D1255" s="86" t="s">
        <v>523</v>
      </c>
      <c r="E1255" s="92" t="s">
        <v>7643</v>
      </c>
      <c r="F1255" s="452" t="s">
        <v>7769</v>
      </c>
      <c r="G1255" s="59" t="s">
        <v>1580</v>
      </c>
      <c r="H1255" s="449" t="s">
        <v>7883</v>
      </c>
      <c r="I1255" s="244">
        <v>57993.599999999999</v>
      </c>
      <c r="J1255" s="310">
        <v>0</v>
      </c>
      <c r="K1255" s="81">
        <v>10.73</v>
      </c>
      <c r="L1255" s="81">
        <v>0</v>
      </c>
      <c r="M1255" s="85">
        <v>0</v>
      </c>
      <c r="N1255" s="81">
        <v>0</v>
      </c>
      <c r="O1255" s="81">
        <v>0</v>
      </c>
      <c r="P1255" s="85">
        <v>2742.31</v>
      </c>
      <c r="Q1255" s="81">
        <v>0</v>
      </c>
      <c r="R1255" s="85">
        <v>2397</v>
      </c>
      <c r="S1255" s="81">
        <v>52865.020000000004</v>
      </c>
      <c r="T1255" s="227" t="s">
        <v>1581</v>
      </c>
      <c r="U1255" s="496">
        <v>75</v>
      </c>
      <c r="V1255" s="86" t="s">
        <v>686</v>
      </c>
      <c r="W1255" s="86" t="s">
        <v>523</v>
      </c>
      <c r="X1255" s="92" t="s">
        <v>7643</v>
      </c>
      <c r="Y1255" s="269" t="s">
        <v>7769</v>
      </c>
      <c r="Z1255" s="228" t="s">
        <v>1581</v>
      </c>
      <c r="AA1255" s="233">
        <v>5139.3099999999995</v>
      </c>
      <c r="AB1255" s="141">
        <v>1110</v>
      </c>
      <c r="AC1255" s="234"/>
      <c r="AD1255" s="235">
        <v>863</v>
      </c>
      <c r="AE1255" s="235">
        <v>424</v>
      </c>
      <c r="AF1255" s="141"/>
      <c r="AG1255" s="141"/>
      <c r="AH1255" s="141"/>
      <c r="AI1255" s="141"/>
      <c r="AJ1255" s="141"/>
      <c r="AK1255" s="141"/>
      <c r="AL1255" s="141"/>
      <c r="AM1255" s="85"/>
      <c r="AN1255" s="85"/>
      <c r="AO1255" s="85"/>
      <c r="AP1255" s="85"/>
      <c r="AQ1255" s="159"/>
      <c r="AR1255" s="159"/>
      <c r="AS1255" s="85"/>
      <c r="AT1255" s="85"/>
      <c r="AU1255" s="85"/>
      <c r="AV1255" s="236"/>
      <c r="AW1255" s="85"/>
      <c r="AX1255" s="85">
        <v>0</v>
      </c>
      <c r="AY1255" s="159"/>
      <c r="AZ1255" s="159">
        <v>2742.31</v>
      </c>
      <c r="BA1255" s="176">
        <v>0</v>
      </c>
      <c r="BB1255" s="159">
        <v>58004.33</v>
      </c>
      <c r="BC1255" s="159">
        <v>52865.020000000004</v>
      </c>
      <c r="BD1255" s="85"/>
      <c r="BE1255" s="170">
        <v>75</v>
      </c>
      <c r="BF1255" s="1" t="s">
        <v>8277</v>
      </c>
      <c r="BG1255" s="158" t="s">
        <v>523</v>
      </c>
      <c r="BH1255" s="92" t="s">
        <v>7643</v>
      </c>
      <c r="BI1255" s="159">
        <v>1110</v>
      </c>
      <c r="BJ1255" s="159">
        <v>1110</v>
      </c>
      <c r="BK1255" s="159">
        <v>0</v>
      </c>
      <c r="BL1255" s="158"/>
      <c r="BM1255" s="1"/>
      <c r="BN1255" s="248"/>
      <c r="BO1255" s="248"/>
      <c r="BP1255" s="86"/>
      <c r="BQ1255" s="324">
        <v>110</v>
      </c>
      <c r="BR1255" s="380">
        <v>9</v>
      </c>
      <c r="BS1255" s="381" t="s">
        <v>709</v>
      </c>
      <c r="BT1255" s="382" t="s">
        <v>45</v>
      </c>
      <c r="BU1255" s="383" t="s">
        <v>1416</v>
      </c>
      <c r="BV1255" s="384" t="s">
        <v>2615</v>
      </c>
      <c r="BW1255" s="384">
        <v>60000</v>
      </c>
      <c r="BX1255" s="385"/>
      <c r="BY1255" s="76"/>
      <c r="BZ1255" s="495">
        <v>231</v>
      </c>
      <c r="CA1255" s="320" t="b">
        <f>EXACT(A1255,CH1255)</f>
        <v>1</v>
      </c>
      <c r="CB1255" s="318" t="b">
        <f>EXACT(D1255,CF1255)</f>
        <v>1</v>
      </c>
      <c r="CC1255" s="318" t="b">
        <f>EXACT(E1255,CG1255)</f>
        <v>1</v>
      </c>
      <c r="CD1255" s="502">
        <f>+S1255-BC1255</f>
        <v>0</v>
      </c>
      <c r="CE1255" s="17" t="s">
        <v>686</v>
      </c>
      <c r="CF1255" s="17" t="s">
        <v>523</v>
      </c>
      <c r="CG1255" s="103" t="s">
        <v>7643</v>
      </c>
      <c r="CH1255" s="275" t="s">
        <v>7769</v>
      </c>
      <c r="CI1255" s="51"/>
      <c r="CM1255" s="273"/>
      <c r="CO1255" s="453"/>
    </row>
    <row r="1256" spans="1:93">
      <c r="A1256" s="451" t="s">
        <v>5496</v>
      </c>
      <c r="B1256" s="83" t="s">
        <v>709</v>
      </c>
      <c r="C1256" s="158" t="s">
        <v>686</v>
      </c>
      <c r="D1256" s="158" t="s">
        <v>5495</v>
      </c>
      <c r="E1256" s="92" t="s">
        <v>581</v>
      </c>
      <c r="F1256" s="451" t="s">
        <v>5496</v>
      </c>
      <c r="G1256" s="59" t="s">
        <v>1580</v>
      </c>
      <c r="H1256" s="449" t="s">
        <v>5497</v>
      </c>
      <c r="I1256" s="234">
        <v>30968.47</v>
      </c>
      <c r="J1256" s="234">
        <v>0</v>
      </c>
      <c r="K1256" s="234">
        <v>0</v>
      </c>
      <c r="L1256" s="234">
        <v>0</v>
      </c>
      <c r="M1256" s="85">
        <v>0</v>
      </c>
      <c r="N1256" s="85">
        <v>0</v>
      </c>
      <c r="O1256" s="234">
        <v>0</v>
      </c>
      <c r="P1256" s="234">
        <v>256.75</v>
      </c>
      <c r="Q1256" s="234">
        <v>0</v>
      </c>
      <c r="R1256" s="234">
        <v>18637</v>
      </c>
      <c r="S1256" s="234">
        <v>12074.720000000001</v>
      </c>
      <c r="T1256" s="227" t="s">
        <v>1581</v>
      </c>
      <c r="U1256" s="496">
        <v>1204</v>
      </c>
      <c r="V1256" s="158" t="s">
        <v>686</v>
      </c>
      <c r="W1256" s="158" t="s">
        <v>5495</v>
      </c>
      <c r="X1256" s="92" t="s">
        <v>581</v>
      </c>
      <c r="Y1256" s="269">
        <v>3609900135473</v>
      </c>
      <c r="Z1256" s="228" t="s">
        <v>1581</v>
      </c>
      <c r="AA1256" s="233">
        <v>18893.75</v>
      </c>
      <c r="AB1256" s="141">
        <v>17350</v>
      </c>
      <c r="AC1256" s="234"/>
      <c r="AD1256" s="235">
        <v>863</v>
      </c>
      <c r="AE1256" s="235">
        <v>424</v>
      </c>
      <c r="AF1256" s="141"/>
      <c r="AG1256" s="141"/>
      <c r="AH1256" s="141"/>
      <c r="AI1256" s="141"/>
      <c r="AJ1256" s="141"/>
      <c r="AK1256" s="141"/>
      <c r="AL1256" s="141"/>
      <c r="AM1256" s="85"/>
      <c r="AN1256" s="85"/>
      <c r="AO1256" s="85"/>
      <c r="AP1256" s="85"/>
      <c r="AQ1256" s="159"/>
      <c r="AR1256" s="85"/>
      <c r="AS1256" s="85"/>
      <c r="AT1256" s="85"/>
      <c r="AU1256" s="85"/>
      <c r="AV1256" s="236"/>
      <c r="AW1256" s="85"/>
      <c r="AX1256" s="85">
        <v>0</v>
      </c>
      <c r="AY1256" s="159"/>
      <c r="AZ1256" s="159">
        <v>256.75</v>
      </c>
      <c r="BA1256" s="176">
        <v>0</v>
      </c>
      <c r="BB1256" s="159">
        <v>30968.47</v>
      </c>
      <c r="BC1256" s="159">
        <v>12074.720000000001</v>
      </c>
      <c r="BD1256" s="85"/>
      <c r="BE1256" s="170">
        <v>1206</v>
      </c>
      <c r="BF1256" s="272" t="s">
        <v>5644</v>
      </c>
      <c r="BG1256" s="158" t="s">
        <v>5495</v>
      </c>
      <c r="BH1256" s="92" t="s">
        <v>581</v>
      </c>
      <c r="BI1256" s="159">
        <v>17350</v>
      </c>
      <c r="BJ1256" s="159">
        <v>17350</v>
      </c>
      <c r="BK1256" s="159">
        <v>0</v>
      </c>
      <c r="BL1256" s="158"/>
      <c r="BM1256" s="1"/>
      <c r="BN1256" s="248"/>
      <c r="BO1256" s="248"/>
      <c r="BP1256" s="86"/>
      <c r="BQ1256" s="324">
        <v>9</v>
      </c>
      <c r="BR1256" s="380" t="s">
        <v>739</v>
      </c>
      <c r="BS1256" s="381" t="s">
        <v>51</v>
      </c>
      <c r="BT1256" s="382" t="s">
        <v>1302</v>
      </c>
      <c r="BU1256" s="383" t="s">
        <v>702</v>
      </c>
      <c r="BV1256" s="384" t="s">
        <v>1581</v>
      </c>
      <c r="BW1256" s="384">
        <v>60110</v>
      </c>
      <c r="BX1256" s="385" t="s">
        <v>5839</v>
      </c>
      <c r="BZ1256" s="475">
        <v>798</v>
      </c>
      <c r="CA1256" s="320" t="b">
        <f>EXACT(A1256,CH1256)</f>
        <v>1</v>
      </c>
      <c r="CB1256" s="318" t="b">
        <f>EXACT(D1256,CF1256)</f>
        <v>1</v>
      </c>
      <c r="CC1256" s="318" t="b">
        <f>EXACT(E1256,CG1256)</f>
        <v>1</v>
      </c>
      <c r="CD1256" s="502">
        <f>+S1255-BC1255</f>
        <v>0</v>
      </c>
      <c r="CE1256" s="17" t="s">
        <v>686</v>
      </c>
      <c r="CF1256" s="17" t="s">
        <v>5495</v>
      </c>
      <c r="CG1256" s="103" t="s">
        <v>581</v>
      </c>
      <c r="CH1256" s="275">
        <v>3609900135473</v>
      </c>
    </row>
    <row r="1257" spans="1:93">
      <c r="A1257" s="452" t="s">
        <v>4565</v>
      </c>
      <c r="B1257" s="83" t="s">
        <v>709</v>
      </c>
      <c r="C1257" s="158" t="s">
        <v>672</v>
      </c>
      <c r="D1257" s="158" t="s">
        <v>399</v>
      </c>
      <c r="E1257" s="92" t="s">
        <v>1236</v>
      </c>
      <c r="F1257" s="452" t="s">
        <v>4565</v>
      </c>
      <c r="G1257" s="59" t="s">
        <v>1580</v>
      </c>
      <c r="H1257" s="449" t="s">
        <v>1045</v>
      </c>
      <c r="I1257" s="234">
        <v>21732.799999999999</v>
      </c>
      <c r="J1257" s="234">
        <v>0</v>
      </c>
      <c r="K1257" s="234">
        <v>56.63</v>
      </c>
      <c r="L1257" s="234">
        <v>0</v>
      </c>
      <c r="M1257" s="85">
        <v>1998</v>
      </c>
      <c r="N1257" s="85">
        <v>0</v>
      </c>
      <c r="O1257" s="234">
        <v>0</v>
      </c>
      <c r="P1257" s="234">
        <v>0</v>
      </c>
      <c r="Q1257" s="234">
        <v>0</v>
      </c>
      <c r="R1257" s="234">
        <v>963</v>
      </c>
      <c r="S1257" s="234">
        <v>22824.43</v>
      </c>
      <c r="T1257" s="227" t="s">
        <v>1581</v>
      </c>
      <c r="U1257" s="496">
        <v>1093</v>
      </c>
      <c r="V1257" s="158" t="s">
        <v>672</v>
      </c>
      <c r="W1257" s="158" t="s">
        <v>399</v>
      </c>
      <c r="X1257" s="92" t="s">
        <v>1236</v>
      </c>
      <c r="Y1257" s="267">
        <v>3609900212362</v>
      </c>
      <c r="Z1257" s="228" t="s">
        <v>1581</v>
      </c>
      <c r="AA1257" s="233">
        <v>963</v>
      </c>
      <c r="AB1257" s="141">
        <v>100</v>
      </c>
      <c r="AC1257" s="234"/>
      <c r="AD1257" s="235">
        <v>863</v>
      </c>
      <c r="AE1257" s="235"/>
      <c r="AF1257" s="141"/>
      <c r="AG1257" s="141"/>
      <c r="AH1257" s="141"/>
      <c r="AI1257" s="141"/>
      <c r="AJ1257" s="141"/>
      <c r="AK1257" s="141"/>
      <c r="AL1257" s="141"/>
      <c r="AM1257" s="85"/>
      <c r="AN1257" s="85"/>
      <c r="AO1257" s="85"/>
      <c r="AP1257" s="85"/>
      <c r="AQ1257" s="159"/>
      <c r="AR1257" s="159"/>
      <c r="AS1257" s="85"/>
      <c r="AT1257" s="85"/>
      <c r="AU1257" s="85"/>
      <c r="AV1257" s="236"/>
      <c r="AW1257" s="85"/>
      <c r="AX1257" s="85">
        <v>0</v>
      </c>
      <c r="AY1257" s="159"/>
      <c r="AZ1257" s="159">
        <v>0</v>
      </c>
      <c r="BA1257" s="176">
        <v>0</v>
      </c>
      <c r="BB1257" s="159">
        <v>23787.43</v>
      </c>
      <c r="BC1257" s="159">
        <v>22824.43</v>
      </c>
      <c r="BD1257" s="85"/>
      <c r="BE1257" s="170">
        <v>1094</v>
      </c>
      <c r="BF1257" s="1" t="s">
        <v>2332</v>
      </c>
      <c r="BG1257" s="158" t="s">
        <v>399</v>
      </c>
      <c r="BH1257" s="92" t="s">
        <v>1236</v>
      </c>
      <c r="BI1257" s="159">
        <v>100</v>
      </c>
      <c r="BJ1257" s="159">
        <v>100</v>
      </c>
      <c r="BK1257" s="159">
        <v>0</v>
      </c>
      <c r="BL1257" s="158"/>
      <c r="BM1257" s="1"/>
      <c r="BN1257" s="248"/>
      <c r="BO1257" s="248"/>
      <c r="BP1257" s="86"/>
      <c r="BQ1257" s="324" t="s">
        <v>1340</v>
      </c>
      <c r="BR1257" s="380" t="s">
        <v>720</v>
      </c>
      <c r="BS1257" s="381" t="s">
        <v>709</v>
      </c>
      <c r="BT1257" s="382" t="s">
        <v>397</v>
      </c>
      <c r="BU1257" s="383" t="s">
        <v>702</v>
      </c>
      <c r="BV1257" s="384" t="s">
        <v>1581</v>
      </c>
      <c r="BW1257" s="384">
        <v>60110</v>
      </c>
      <c r="BX1257" s="385" t="s">
        <v>1342</v>
      </c>
      <c r="BZ1257" s="495">
        <v>75</v>
      </c>
      <c r="CA1257" s="320" t="b">
        <f>EXACT(A1257,CH1257)</f>
        <v>1</v>
      </c>
      <c r="CB1257" s="318" t="b">
        <f>EXACT(D1257,CF1257)</f>
        <v>1</v>
      </c>
      <c r="CC1257" s="318" t="b">
        <f>EXACT(E1257,CG1257)</f>
        <v>1</v>
      </c>
      <c r="CD1257" s="502">
        <f>+S1256-BC1256</f>
        <v>0</v>
      </c>
      <c r="CE1257" s="17" t="s">
        <v>672</v>
      </c>
      <c r="CF1257" s="17" t="s">
        <v>399</v>
      </c>
      <c r="CG1257" s="103" t="s">
        <v>1236</v>
      </c>
      <c r="CH1257" s="275">
        <v>3609900212362</v>
      </c>
      <c r="CM1257" s="273"/>
      <c r="CO1257" s="158"/>
    </row>
    <row r="1258" spans="1:93">
      <c r="A1258" s="452" t="s">
        <v>4506</v>
      </c>
      <c r="B1258" s="83" t="s">
        <v>709</v>
      </c>
      <c r="C1258" s="158" t="s">
        <v>672</v>
      </c>
      <c r="D1258" s="158" t="s">
        <v>814</v>
      </c>
      <c r="E1258" s="92" t="s">
        <v>1236</v>
      </c>
      <c r="F1258" s="452" t="s">
        <v>4506</v>
      </c>
      <c r="G1258" s="59" t="s">
        <v>1580</v>
      </c>
      <c r="H1258" s="449" t="s">
        <v>3448</v>
      </c>
      <c r="I1258" s="234">
        <v>33865.599999999999</v>
      </c>
      <c r="J1258" s="234">
        <v>0</v>
      </c>
      <c r="K1258" s="234">
        <v>30.38</v>
      </c>
      <c r="L1258" s="234">
        <v>0</v>
      </c>
      <c r="M1258" s="85">
        <v>0</v>
      </c>
      <c r="N1258" s="85">
        <v>0</v>
      </c>
      <c r="O1258" s="234">
        <v>0</v>
      </c>
      <c r="P1258" s="234">
        <v>403.13</v>
      </c>
      <c r="Q1258" s="234">
        <v>0</v>
      </c>
      <c r="R1258" s="234">
        <v>4397</v>
      </c>
      <c r="S1258" s="234">
        <v>29095.849999999995</v>
      </c>
      <c r="T1258" s="227" t="s">
        <v>1581</v>
      </c>
      <c r="U1258" s="496">
        <v>149</v>
      </c>
      <c r="V1258" s="158" t="s">
        <v>672</v>
      </c>
      <c r="W1258" s="158" t="s">
        <v>814</v>
      </c>
      <c r="X1258" s="92" t="s">
        <v>1236</v>
      </c>
      <c r="Y1258" s="268">
        <v>3609900212371</v>
      </c>
      <c r="Z1258" s="228" t="s">
        <v>1581</v>
      </c>
      <c r="AA1258" s="243">
        <v>4800.13</v>
      </c>
      <c r="AB1258" s="81">
        <v>3110</v>
      </c>
      <c r="AC1258" s="81"/>
      <c r="AD1258" s="81">
        <v>863</v>
      </c>
      <c r="AE1258" s="81">
        <v>424</v>
      </c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245"/>
      <c r="AW1258" s="81"/>
      <c r="AX1258" s="81">
        <v>0</v>
      </c>
      <c r="AY1258" s="81"/>
      <c r="AZ1258" s="81">
        <v>403.13</v>
      </c>
      <c r="BA1258" s="85">
        <v>0</v>
      </c>
      <c r="BB1258" s="81">
        <v>33895.979999999996</v>
      </c>
      <c r="BC1258" s="81">
        <v>29095.849999999995</v>
      </c>
      <c r="BD1258" s="85"/>
      <c r="BE1258" s="170">
        <v>149</v>
      </c>
      <c r="BF1258" s="81" t="s">
        <v>3531</v>
      </c>
      <c r="BG1258" s="158" t="s">
        <v>814</v>
      </c>
      <c r="BH1258" s="92" t="s">
        <v>1236</v>
      </c>
      <c r="BI1258" s="81">
        <v>3110</v>
      </c>
      <c r="BJ1258" s="85">
        <v>3110</v>
      </c>
      <c r="BK1258" s="81">
        <v>0</v>
      </c>
      <c r="BL1258" s="86"/>
      <c r="BM1258" s="86"/>
      <c r="BN1258" s="247"/>
      <c r="BO1258" s="247"/>
      <c r="BP1258" s="86"/>
      <c r="BQ1258" s="324">
        <v>34</v>
      </c>
      <c r="BR1258" s="380">
        <v>7</v>
      </c>
      <c r="BS1258" s="381" t="s">
        <v>709</v>
      </c>
      <c r="BT1258" s="382" t="s">
        <v>397</v>
      </c>
      <c r="BU1258" s="383" t="s">
        <v>702</v>
      </c>
      <c r="BV1258" s="384" t="s">
        <v>1581</v>
      </c>
      <c r="BW1258" s="384">
        <v>60110</v>
      </c>
      <c r="BX1258" s="385" t="s">
        <v>3627</v>
      </c>
      <c r="BZ1258" s="475">
        <v>1204</v>
      </c>
      <c r="CA1258" s="320" t="b">
        <f>EXACT(A1258,CH1258)</f>
        <v>1</v>
      </c>
      <c r="CB1258" s="318" t="b">
        <f>EXACT(D1258,CF1258)</f>
        <v>1</v>
      </c>
      <c r="CC1258" s="318" t="b">
        <f>EXACT(E1258,CG1258)</f>
        <v>1</v>
      </c>
      <c r="CD1258" s="502">
        <f>+S1258-BC1258</f>
        <v>0</v>
      </c>
      <c r="CE1258" s="17" t="s">
        <v>672</v>
      </c>
      <c r="CF1258" s="17" t="s">
        <v>814</v>
      </c>
      <c r="CG1258" s="103" t="s">
        <v>1236</v>
      </c>
      <c r="CH1258" s="275">
        <v>3609900212371</v>
      </c>
    </row>
    <row r="1259" spans="1:93">
      <c r="A1259" s="452" t="s">
        <v>4808</v>
      </c>
      <c r="B1259" s="83" t="s">
        <v>709</v>
      </c>
      <c r="C1259" s="86" t="s">
        <v>686</v>
      </c>
      <c r="D1259" s="86" t="s">
        <v>3001</v>
      </c>
      <c r="E1259" s="92" t="s">
        <v>3002</v>
      </c>
      <c r="F1259" s="452" t="s">
        <v>4808</v>
      </c>
      <c r="G1259" s="59" t="s">
        <v>1580</v>
      </c>
      <c r="H1259" s="449" t="s">
        <v>3064</v>
      </c>
      <c r="I1259" s="244">
        <v>33602.400000000001</v>
      </c>
      <c r="J1259" s="310">
        <v>0</v>
      </c>
      <c r="K1259" s="81">
        <v>59.63</v>
      </c>
      <c r="L1259" s="81">
        <v>0</v>
      </c>
      <c r="M1259" s="85">
        <v>1344</v>
      </c>
      <c r="N1259" s="81">
        <v>0</v>
      </c>
      <c r="O1259" s="81">
        <v>0</v>
      </c>
      <c r="P1259" s="85">
        <v>297.45999999999998</v>
      </c>
      <c r="Q1259" s="81">
        <v>0</v>
      </c>
      <c r="R1259" s="85">
        <v>23348</v>
      </c>
      <c r="S1259" s="81">
        <v>11360.57</v>
      </c>
      <c r="T1259" s="227" t="s">
        <v>1581</v>
      </c>
      <c r="U1259" s="496">
        <v>275</v>
      </c>
      <c r="V1259" s="86" t="s">
        <v>686</v>
      </c>
      <c r="W1259" s="86" t="s">
        <v>3001</v>
      </c>
      <c r="X1259" s="92" t="s">
        <v>3002</v>
      </c>
      <c r="Y1259" s="267">
        <v>3609900225600</v>
      </c>
      <c r="Z1259" s="228" t="s">
        <v>1581</v>
      </c>
      <c r="AA1259" s="233">
        <v>23645.46</v>
      </c>
      <c r="AB1259" s="141">
        <v>22385</v>
      </c>
      <c r="AC1259" s="234"/>
      <c r="AD1259" s="235">
        <v>863</v>
      </c>
      <c r="AE1259" s="235"/>
      <c r="AF1259" s="141">
        <v>0</v>
      </c>
      <c r="AG1259" s="141"/>
      <c r="AH1259" s="141"/>
      <c r="AI1259" s="141">
        <v>100</v>
      </c>
      <c r="AJ1259" s="141"/>
      <c r="AK1259" s="141"/>
      <c r="AL1259" s="141"/>
      <c r="AM1259" s="85"/>
      <c r="AN1259" s="85"/>
      <c r="AO1259" s="85"/>
      <c r="AP1259" s="85"/>
      <c r="AQ1259" s="159"/>
      <c r="AR1259" s="159"/>
      <c r="AS1259" s="85"/>
      <c r="AT1259" s="85"/>
      <c r="AU1259" s="85"/>
      <c r="AV1259" s="236"/>
      <c r="AW1259" s="85"/>
      <c r="AX1259" s="85">
        <v>0</v>
      </c>
      <c r="AY1259" s="159"/>
      <c r="AZ1259" s="159">
        <v>297.45999999999998</v>
      </c>
      <c r="BA1259" s="176">
        <v>0</v>
      </c>
      <c r="BB1259" s="159">
        <v>35006.03</v>
      </c>
      <c r="BC1259" s="159">
        <v>11360.57</v>
      </c>
      <c r="BD1259" s="85"/>
      <c r="BE1259" s="170">
        <v>276</v>
      </c>
      <c r="BF1259" s="1" t="s">
        <v>3115</v>
      </c>
      <c r="BG1259" s="158" t="s">
        <v>3001</v>
      </c>
      <c r="BH1259" s="92" t="s">
        <v>3002</v>
      </c>
      <c r="BI1259" s="159">
        <v>22385</v>
      </c>
      <c r="BJ1259" s="159">
        <v>22385</v>
      </c>
      <c r="BK1259" s="159">
        <v>0</v>
      </c>
      <c r="BL1259" s="158"/>
      <c r="BM1259" s="1"/>
      <c r="BN1259" s="248"/>
      <c r="BO1259" s="248"/>
      <c r="BP1259" s="86"/>
      <c r="BQ1259" s="324" t="s">
        <v>3182</v>
      </c>
      <c r="BR1259" s="380" t="s">
        <v>51</v>
      </c>
      <c r="BS1259" s="381" t="s">
        <v>3184</v>
      </c>
      <c r="BT1259" s="382" t="s">
        <v>1415</v>
      </c>
      <c r="BU1259" s="383" t="s">
        <v>1416</v>
      </c>
      <c r="BV1259" s="384" t="s">
        <v>1581</v>
      </c>
      <c r="BW1259" s="384">
        <v>60000</v>
      </c>
      <c r="BX1259" s="385" t="s">
        <v>3185</v>
      </c>
      <c r="BZ1259" s="475">
        <v>1092</v>
      </c>
      <c r="CA1259" s="320" t="b">
        <f>EXACT(A1259,CH1259)</f>
        <v>1</v>
      </c>
      <c r="CB1259" s="318" t="b">
        <f>EXACT(D1259,CF1259)</f>
        <v>1</v>
      </c>
      <c r="CC1259" s="318" t="b">
        <f>EXACT(E1259,CG1259)</f>
        <v>1</v>
      </c>
      <c r="CD1259" s="502">
        <f>+S1258-BC1258</f>
        <v>0</v>
      </c>
      <c r="CE1259" s="17" t="s">
        <v>686</v>
      </c>
      <c r="CF1259" s="17" t="s">
        <v>3001</v>
      </c>
      <c r="CG1259" s="103" t="s">
        <v>3002</v>
      </c>
      <c r="CH1259" s="275">
        <v>3609900225600</v>
      </c>
    </row>
    <row r="1260" spans="1:93">
      <c r="A1260" s="451" t="s">
        <v>7815</v>
      </c>
      <c r="B1260" s="83" t="s">
        <v>709</v>
      </c>
      <c r="C1260" s="86" t="s">
        <v>686</v>
      </c>
      <c r="D1260" s="158" t="s">
        <v>7701</v>
      </c>
      <c r="E1260" s="1" t="s">
        <v>3374</v>
      </c>
      <c r="F1260" s="451" t="s">
        <v>7815</v>
      </c>
      <c r="G1260" s="59" t="s">
        <v>1580</v>
      </c>
      <c r="H1260" s="449" t="s">
        <v>7930</v>
      </c>
      <c r="I1260" s="234">
        <v>37961.230000000003</v>
      </c>
      <c r="J1260" s="234">
        <v>0</v>
      </c>
      <c r="K1260" s="234">
        <v>0</v>
      </c>
      <c r="L1260" s="234">
        <v>0</v>
      </c>
      <c r="M1260" s="85">
        <v>0</v>
      </c>
      <c r="N1260" s="85">
        <v>0</v>
      </c>
      <c r="O1260" s="234">
        <v>0</v>
      </c>
      <c r="P1260" s="234">
        <v>594.82000000000005</v>
      </c>
      <c r="Q1260" s="234">
        <v>0</v>
      </c>
      <c r="R1260" s="234">
        <v>26111.89</v>
      </c>
      <c r="S1260" s="234">
        <v>11254.520000000004</v>
      </c>
      <c r="T1260" s="227" t="s">
        <v>1581</v>
      </c>
      <c r="U1260" s="496">
        <v>715</v>
      </c>
      <c r="V1260" s="86" t="s">
        <v>686</v>
      </c>
      <c r="W1260" s="158" t="s">
        <v>7701</v>
      </c>
      <c r="X1260" s="424" t="s">
        <v>3374</v>
      </c>
      <c r="Y1260" s="267" t="s">
        <v>7815</v>
      </c>
      <c r="Z1260" s="228" t="s">
        <v>1581</v>
      </c>
      <c r="AA1260" s="243">
        <v>26706.71</v>
      </c>
      <c r="AB1260" s="244">
        <v>24624.89</v>
      </c>
      <c r="AC1260" s="81"/>
      <c r="AD1260" s="243">
        <v>863</v>
      </c>
      <c r="AE1260" s="243">
        <v>424</v>
      </c>
      <c r="AF1260" s="81"/>
      <c r="AG1260" s="81"/>
      <c r="AH1260" s="81"/>
      <c r="AI1260" s="81">
        <v>200</v>
      </c>
      <c r="AJ1260" s="81"/>
      <c r="AK1260" s="81"/>
      <c r="AL1260" s="81"/>
      <c r="AM1260" s="81"/>
      <c r="AN1260" s="81"/>
      <c r="AO1260" s="81"/>
      <c r="AP1260" s="81"/>
      <c r="AQ1260" s="244"/>
      <c r="AR1260" s="244"/>
      <c r="AS1260" s="81"/>
      <c r="AT1260" s="81"/>
      <c r="AU1260" s="81"/>
      <c r="AV1260" s="245"/>
      <c r="AW1260" s="81"/>
      <c r="AX1260" s="81">
        <v>0</v>
      </c>
      <c r="AY1260" s="244"/>
      <c r="AZ1260" s="244">
        <v>594.82000000000005</v>
      </c>
      <c r="BA1260" s="176">
        <v>0</v>
      </c>
      <c r="BB1260" s="244">
        <v>37961.230000000003</v>
      </c>
      <c r="BC1260" s="244">
        <v>11254.520000000004</v>
      </c>
      <c r="BD1260" s="85"/>
      <c r="BE1260" s="170">
        <v>716</v>
      </c>
      <c r="BF1260" s="1" t="s">
        <v>8327</v>
      </c>
      <c r="BG1260" s="158" t="s">
        <v>7701</v>
      </c>
      <c r="BH1260" s="92" t="s">
        <v>3374</v>
      </c>
      <c r="BI1260" s="244">
        <v>24624.89</v>
      </c>
      <c r="BJ1260" s="159">
        <v>24624.89</v>
      </c>
      <c r="BK1260" s="159">
        <v>0</v>
      </c>
      <c r="BL1260" s="158"/>
      <c r="BM1260" s="86"/>
      <c r="BN1260" s="247"/>
      <c r="BO1260" s="247"/>
      <c r="BP1260" s="1"/>
      <c r="BQ1260" s="325">
        <v>546</v>
      </c>
      <c r="BR1260" s="387">
        <v>7</v>
      </c>
      <c r="BS1260" s="381" t="s">
        <v>709</v>
      </c>
      <c r="BT1260" s="382" t="s">
        <v>679</v>
      </c>
      <c r="BU1260" s="383" t="s">
        <v>679</v>
      </c>
      <c r="BV1260" s="384" t="s">
        <v>1581</v>
      </c>
      <c r="BW1260" s="384">
        <v>60160</v>
      </c>
      <c r="BX1260" s="389" t="s">
        <v>8029</v>
      </c>
      <c r="BZ1260" s="495">
        <v>149</v>
      </c>
      <c r="CA1260" s="320" t="b">
        <f>EXACT(A1260,CH1260)</f>
        <v>1</v>
      </c>
      <c r="CB1260" s="318" t="b">
        <f>EXACT(D1260,CF1260)</f>
        <v>1</v>
      </c>
      <c r="CC1260" s="318" t="b">
        <f>EXACT(E1260,CG1260)</f>
        <v>1</v>
      </c>
      <c r="CD1260" s="502">
        <f>+S1259-BC1259</f>
        <v>0</v>
      </c>
      <c r="CE1260" s="51" t="s">
        <v>686</v>
      </c>
      <c r="CF1260" s="157" t="s">
        <v>7701</v>
      </c>
      <c r="CG1260" s="103" t="s">
        <v>3374</v>
      </c>
      <c r="CH1260" s="311" t="s">
        <v>7815</v>
      </c>
      <c r="CJ1260" s="51"/>
      <c r="CM1260" s="273"/>
      <c r="CO1260" s="157"/>
    </row>
    <row r="1261" spans="1:93">
      <c r="A1261" s="452" t="s">
        <v>4601</v>
      </c>
      <c r="B1261" s="83" t="s">
        <v>709</v>
      </c>
      <c r="C1261" s="158" t="s">
        <v>672</v>
      </c>
      <c r="D1261" s="158" t="s">
        <v>1665</v>
      </c>
      <c r="E1261" s="92" t="s">
        <v>1666</v>
      </c>
      <c r="F1261" s="452" t="s">
        <v>4601</v>
      </c>
      <c r="G1261" s="59" t="s">
        <v>1580</v>
      </c>
      <c r="H1261" s="449" t="s">
        <v>1685</v>
      </c>
      <c r="I1261" s="234">
        <v>21111</v>
      </c>
      <c r="J1261" s="234">
        <v>0</v>
      </c>
      <c r="K1261" s="234">
        <v>0</v>
      </c>
      <c r="L1261" s="234">
        <v>0</v>
      </c>
      <c r="M1261" s="85">
        <v>1630</v>
      </c>
      <c r="N1261" s="85">
        <v>0</v>
      </c>
      <c r="O1261" s="234">
        <v>0</v>
      </c>
      <c r="P1261" s="234">
        <v>0</v>
      </c>
      <c r="Q1261" s="234">
        <v>0</v>
      </c>
      <c r="R1261" s="234">
        <v>14735.26</v>
      </c>
      <c r="S1261" s="234">
        <v>7105.0599999999995</v>
      </c>
      <c r="T1261" s="227" t="s">
        <v>1581</v>
      </c>
      <c r="U1261" s="496">
        <v>1068</v>
      </c>
      <c r="V1261" s="158" t="s">
        <v>672</v>
      </c>
      <c r="W1261" s="158" t="s">
        <v>1665</v>
      </c>
      <c r="X1261" s="92" t="s">
        <v>1666</v>
      </c>
      <c r="Y1261" s="267">
        <v>3609900273531</v>
      </c>
      <c r="Z1261" s="228" t="s">
        <v>1581</v>
      </c>
      <c r="AA1261" s="141">
        <v>15635.94</v>
      </c>
      <c r="AB1261" s="141">
        <v>13448.26</v>
      </c>
      <c r="AC1261" s="1"/>
      <c r="AD1261" s="235">
        <v>863</v>
      </c>
      <c r="AE1261" s="235">
        <v>424</v>
      </c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236"/>
      <c r="AW1261" s="1"/>
      <c r="AX1261" s="1">
        <v>900.68</v>
      </c>
      <c r="AY1261" s="1"/>
      <c r="AZ1261" s="141">
        <v>0</v>
      </c>
      <c r="BA1261" s="176">
        <v>0</v>
      </c>
      <c r="BB1261" s="141">
        <v>22741</v>
      </c>
      <c r="BC1261" s="141">
        <v>7105.0599999999995</v>
      </c>
      <c r="BD1261" s="85"/>
      <c r="BE1261" s="170">
        <v>1069</v>
      </c>
      <c r="BF1261" s="1" t="s">
        <v>120</v>
      </c>
      <c r="BG1261" s="158" t="s">
        <v>1665</v>
      </c>
      <c r="BH1261" s="92" t="s">
        <v>1666</v>
      </c>
      <c r="BI1261" s="141">
        <v>13448.26</v>
      </c>
      <c r="BJ1261" s="141">
        <v>13448.26</v>
      </c>
      <c r="BK1261" s="159">
        <v>0</v>
      </c>
      <c r="BL1261" s="158"/>
      <c r="BM1261" s="1"/>
      <c r="BN1261" s="1"/>
      <c r="BO1261" s="1"/>
      <c r="BP1261" s="86"/>
      <c r="BQ1261" s="324" t="s">
        <v>156</v>
      </c>
      <c r="BR1261" s="380" t="s">
        <v>676</v>
      </c>
      <c r="BS1261" s="381" t="s">
        <v>709</v>
      </c>
      <c r="BT1261" s="382" t="s">
        <v>714</v>
      </c>
      <c r="BU1261" s="383" t="s">
        <v>707</v>
      </c>
      <c r="BV1261" s="384" t="s">
        <v>1581</v>
      </c>
      <c r="BW1261" s="384">
        <v>60220</v>
      </c>
      <c r="BX1261" s="385" t="s">
        <v>157</v>
      </c>
      <c r="BY1261" s="17"/>
      <c r="BZ1261" s="475">
        <v>276</v>
      </c>
      <c r="CA1261" s="320" t="b">
        <f>EXACT(A1261,CH1261)</f>
        <v>1</v>
      </c>
      <c r="CB1261" s="318" t="b">
        <f>EXACT(D1261,CF1261)</f>
        <v>1</v>
      </c>
      <c r="CC1261" s="318" t="b">
        <f>EXACT(E1261,CG1261)</f>
        <v>1</v>
      </c>
      <c r="CD1261" s="502">
        <f>+S1260-BC1260</f>
        <v>0</v>
      </c>
      <c r="CE1261" s="51" t="s">
        <v>672</v>
      </c>
      <c r="CF1261" s="157" t="s">
        <v>1665</v>
      </c>
      <c r="CG1261" s="99" t="s">
        <v>1666</v>
      </c>
      <c r="CH1261" s="311">
        <v>3609900273531</v>
      </c>
      <c r="CI1261" s="51"/>
      <c r="CM1261" s="273"/>
    </row>
    <row r="1262" spans="1:93">
      <c r="A1262" s="451" t="s">
        <v>5320</v>
      </c>
      <c r="B1262" s="83" t="s">
        <v>709</v>
      </c>
      <c r="C1262" s="158" t="s">
        <v>686</v>
      </c>
      <c r="D1262" s="158" t="s">
        <v>1661</v>
      </c>
      <c r="E1262" s="92" t="s">
        <v>5319</v>
      </c>
      <c r="F1262" s="451" t="s">
        <v>5320</v>
      </c>
      <c r="G1262" s="59" t="s">
        <v>1580</v>
      </c>
      <c r="H1262" s="449" t="s">
        <v>5321</v>
      </c>
      <c r="I1262" s="234">
        <v>17990.439999999999</v>
      </c>
      <c r="J1262" s="234">
        <v>0</v>
      </c>
      <c r="K1262" s="234">
        <v>0</v>
      </c>
      <c r="L1262" s="234">
        <v>0</v>
      </c>
      <c r="M1262" s="85">
        <v>0</v>
      </c>
      <c r="N1262" s="85">
        <v>0</v>
      </c>
      <c r="O1262" s="234">
        <v>0</v>
      </c>
      <c r="P1262" s="234">
        <v>0</v>
      </c>
      <c r="Q1262" s="234">
        <v>0</v>
      </c>
      <c r="R1262" s="234">
        <v>12687</v>
      </c>
      <c r="S1262" s="234">
        <v>5303.4399999999987</v>
      </c>
      <c r="T1262" s="227" t="s">
        <v>1581</v>
      </c>
      <c r="U1262" s="496">
        <v>600</v>
      </c>
      <c r="V1262" s="158" t="s">
        <v>686</v>
      </c>
      <c r="W1262" s="158" t="s">
        <v>1661</v>
      </c>
      <c r="X1262" s="92" t="s">
        <v>5319</v>
      </c>
      <c r="Y1262" s="267">
        <v>3609900296884</v>
      </c>
      <c r="Z1262" s="228" t="s">
        <v>1581</v>
      </c>
      <c r="AA1262" s="233">
        <v>12687</v>
      </c>
      <c r="AB1262" s="141">
        <v>11400</v>
      </c>
      <c r="AC1262" s="234"/>
      <c r="AD1262" s="235">
        <v>863</v>
      </c>
      <c r="AE1262" s="235">
        <v>424</v>
      </c>
      <c r="AF1262" s="141"/>
      <c r="AG1262" s="141"/>
      <c r="AH1262" s="141"/>
      <c r="AI1262" s="141"/>
      <c r="AJ1262" s="141"/>
      <c r="AK1262" s="141"/>
      <c r="AL1262" s="141"/>
      <c r="AM1262" s="85"/>
      <c r="AN1262" s="85"/>
      <c r="AO1262" s="85"/>
      <c r="AP1262" s="85"/>
      <c r="AQ1262" s="159"/>
      <c r="AR1262" s="159"/>
      <c r="AS1262" s="85"/>
      <c r="AT1262" s="85"/>
      <c r="AU1262" s="85"/>
      <c r="AV1262" s="236"/>
      <c r="AW1262" s="85"/>
      <c r="AX1262" s="85">
        <v>0</v>
      </c>
      <c r="AY1262" s="159"/>
      <c r="AZ1262" s="159">
        <v>0</v>
      </c>
      <c r="BA1262" s="176">
        <v>0</v>
      </c>
      <c r="BB1262" s="159">
        <v>17990.439999999999</v>
      </c>
      <c r="BC1262" s="159">
        <v>5303.4399999999987</v>
      </c>
      <c r="BD1262" s="85"/>
      <c r="BE1262" s="170">
        <v>601</v>
      </c>
      <c r="BF1262" s="1" t="s">
        <v>5590</v>
      </c>
      <c r="BG1262" s="158" t="s">
        <v>1661</v>
      </c>
      <c r="BH1262" s="92" t="s">
        <v>5319</v>
      </c>
      <c r="BI1262" s="159">
        <v>11400</v>
      </c>
      <c r="BJ1262" s="159">
        <v>11400</v>
      </c>
      <c r="BK1262" s="159">
        <v>0</v>
      </c>
      <c r="BL1262" s="158"/>
      <c r="BM1262" s="1"/>
      <c r="BN1262" s="248"/>
      <c r="BO1262" s="248"/>
      <c r="BP1262" s="86"/>
      <c r="BQ1262" s="324" t="s">
        <v>5749</v>
      </c>
      <c r="BR1262" s="380" t="s">
        <v>720</v>
      </c>
      <c r="BS1262" s="381" t="s">
        <v>709</v>
      </c>
      <c r="BT1262" s="382" t="s">
        <v>1511</v>
      </c>
      <c r="BU1262" s="383" t="s">
        <v>1416</v>
      </c>
      <c r="BV1262" s="384" t="s">
        <v>1581</v>
      </c>
      <c r="BW1262" s="384">
        <v>60000</v>
      </c>
      <c r="BX1262" s="385" t="s">
        <v>5750</v>
      </c>
      <c r="BY1262" s="61"/>
      <c r="BZ1262" s="495">
        <v>715</v>
      </c>
      <c r="CA1262" s="320" t="b">
        <f>EXACT(A1262,CH1262)</f>
        <v>1</v>
      </c>
      <c r="CB1262" s="318" t="b">
        <f>EXACT(D1262,CF1262)</f>
        <v>1</v>
      </c>
      <c r="CC1262" s="318" t="b">
        <f>EXACT(E1262,CG1262)</f>
        <v>1</v>
      </c>
      <c r="CD1262" s="502">
        <f>+S1261-BC1261</f>
        <v>0</v>
      </c>
      <c r="CE1262" s="51" t="s">
        <v>686</v>
      </c>
      <c r="CF1262" s="17" t="s">
        <v>1661</v>
      </c>
      <c r="CG1262" s="103" t="s">
        <v>5319</v>
      </c>
      <c r="CH1262" s="311">
        <v>3609900296884</v>
      </c>
      <c r="CM1262" s="273"/>
      <c r="CO1262" s="157"/>
    </row>
    <row r="1263" spans="1:93">
      <c r="A1263" s="452" t="s">
        <v>6159</v>
      </c>
      <c r="B1263" s="83" t="s">
        <v>709</v>
      </c>
      <c r="C1263" s="86" t="s">
        <v>686</v>
      </c>
      <c r="D1263" s="86" t="s">
        <v>6157</v>
      </c>
      <c r="E1263" s="92" t="s">
        <v>6158</v>
      </c>
      <c r="F1263" s="452" t="s">
        <v>6159</v>
      </c>
      <c r="G1263" s="59" t="s">
        <v>1580</v>
      </c>
      <c r="H1263" s="283" t="s">
        <v>6313</v>
      </c>
      <c r="I1263" s="244">
        <v>31792.25</v>
      </c>
      <c r="J1263" s="310">
        <v>0</v>
      </c>
      <c r="K1263" s="81">
        <v>0</v>
      </c>
      <c r="L1263" s="81">
        <v>0</v>
      </c>
      <c r="M1263" s="85">
        <v>0</v>
      </c>
      <c r="N1263" s="81">
        <v>0</v>
      </c>
      <c r="O1263" s="81">
        <v>0</v>
      </c>
      <c r="P1263" s="85">
        <v>172.94</v>
      </c>
      <c r="Q1263" s="81">
        <v>0</v>
      </c>
      <c r="R1263" s="85">
        <v>21287</v>
      </c>
      <c r="S1263" s="81">
        <v>10332.310000000001</v>
      </c>
      <c r="T1263" s="227" t="s">
        <v>1581</v>
      </c>
      <c r="U1263" s="496">
        <v>312</v>
      </c>
      <c r="V1263" s="86" t="s">
        <v>686</v>
      </c>
      <c r="W1263" s="86" t="s">
        <v>6157</v>
      </c>
      <c r="X1263" s="92" t="s">
        <v>6158</v>
      </c>
      <c r="Y1263" s="268">
        <v>3609900309072</v>
      </c>
      <c r="Z1263" s="228" t="s">
        <v>1581</v>
      </c>
      <c r="AA1263" s="243">
        <v>21459.94</v>
      </c>
      <c r="AB1263" s="81">
        <v>20000</v>
      </c>
      <c r="AC1263" s="81"/>
      <c r="AD1263" s="81">
        <v>863</v>
      </c>
      <c r="AE1263" s="81">
        <v>424</v>
      </c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245"/>
      <c r="AW1263" s="81"/>
      <c r="AX1263" s="81">
        <v>0</v>
      </c>
      <c r="AY1263" s="81"/>
      <c r="AZ1263" s="81">
        <v>172.94</v>
      </c>
      <c r="BA1263" s="85">
        <v>0</v>
      </c>
      <c r="BB1263" s="81">
        <v>31792.25</v>
      </c>
      <c r="BC1263" s="81">
        <v>10332.310000000001</v>
      </c>
      <c r="BE1263" s="170">
        <v>313</v>
      </c>
      <c r="BF1263" s="81" t="s">
        <v>6420</v>
      </c>
      <c r="BG1263" s="86" t="s">
        <v>6157</v>
      </c>
      <c r="BH1263" s="86" t="s">
        <v>6158</v>
      </c>
      <c r="BI1263" s="81">
        <v>22210</v>
      </c>
      <c r="BJ1263" s="85">
        <v>20000</v>
      </c>
      <c r="BK1263" s="81">
        <v>2210</v>
      </c>
      <c r="BL1263" s="86"/>
      <c r="BM1263" s="86"/>
      <c r="BN1263" s="247"/>
      <c r="BO1263" s="247"/>
      <c r="BP1263" s="86"/>
      <c r="BQ1263" s="324">
        <v>20</v>
      </c>
      <c r="BR1263" s="380" t="s">
        <v>712</v>
      </c>
      <c r="BS1263" s="381" t="s">
        <v>709</v>
      </c>
      <c r="BT1263" s="382" t="s">
        <v>740</v>
      </c>
      <c r="BU1263" s="383" t="s">
        <v>707</v>
      </c>
      <c r="BV1263" s="384" t="s">
        <v>1581</v>
      </c>
      <c r="BW1263" s="384">
        <v>60220</v>
      </c>
      <c r="BX1263" s="385" t="s">
        <v>6612</v>
      </c>
      <c r="BZ1263" s="495">
        <v>1067</v>
      </c>
      <c r="CA1263" s="320" t="b">
        <f>EXACT(A1263,CH1263)</f>
        <v>1</v>
      </c>
      <c r="CB1263" s="318" t="b">
        <f>EXACT(D1263,CF1263)</f>
        <v>1</v>
      </c>
      <c r="CC1263" s="318" t="b">
        <f>EXACT(E1263,CG1263)</f>
        <v>1</v>
      </c>
      <c r="CD1263" s="502">
        <f>+S1262-BC1262</f>
        <v>0</v>
      </c>
      <c r="CE1263" s="51" t="s">
        <v>686</v>
      </c>
      <c r="CF1263" s="157" t="s">
        <v>6157</v>
      </c>
      <c r="CG1263" s="103" t="s">
        <v>6158</v>
      </c>
      <c r="CH1263" s="275">
        <v>3609900309072</v>
      </c>
      <c r="CI1263" s="51"/>
      <c r="CM1263" s="273"/>
      <c r="CO1263" s="158"/>
    </row>
    <row r="1264" spans="1:93">
      <c r="A1264" s="452" t="s">
        <v>4459</v>
      </c>
      <c r="B1264" s="83" t="s">
        <v>709</v>
      </c>
      <c r="C1264" s="158" t="s">
        <v>686</v>
      </c>
      <c r="D1264" s="158" t="s">
        <v>1671</v>
      </c>
      <c r="E1264" s="92" t="s">
        <v>7754</v>
      </c>
      <c r="F1264" s="452" t="s">
        <v>4459</v>
      </c>
      <c r="G1264" s="59" t="s">
        <v>1580</v>
      </c>
      <c r="H1264" s="449" t="s">
        <v>5148</v>
      </c>
      <c r="I1264" s="234">
        <v>32486.400000000001</v>
      </c>
      <c r="J1264" s="234">
        <v>0</v>
      </c>
      <c r="K1264" s="234">
        <v>96.75</v>
      </c>
      <c r="L1264" s="234">
        <v>0</v>
      </c>
      <c r="M1264" s="85">
        <v>2526</v>
      </c>
      <c r="N1264" s="85">
        <v>0</v>
      </c>
      <c r="O1264" s="234">
        <v>0</v>
      </c>
      <c r="P1264" s="234">
        <v>412.92</v>
      </c>
      <c r="Q1264" s="234">
        <v>0</v>
      </c>
      <c r="R1264" s="234">
        <v>27937</v>
      </c>
      <c r="S1264" s="234">
        <v>6759.2300000000032</v>
      </c>
      <c r="T1264" s="227" t="s">
        <v>1581</v>
      </c>
      <c r="U1264" s="496">
        <v>1201</v>
      </c>
      <c r="V1264" s="158" t="s">
        <v>686</v>
      </c>
      <c r="W1264" s="158" t="s">
        <v>1671</v>
      </c>
      <c r="X1264" s="92" t="s">
        <v>7754</v>
      </c>
      <c r="Y1264" s="267">
        <v>3609900324357</v>
      </c>
      <c r="Z1264" s="228" t="s">
        <v>1581</v>
      </c>
      <c r="AA1264" s="233">
        <v>28349.919999999998</v>
      </c>
      <c r="AB1264" s="141">
        <v>26650</v>
      </c>
      <c r="AC1264" s="234"/>
      <c r="AD1264" s="235">
        <v>863</v>
      </c>
      <c r="AE1264" s="235">
        <v>424</v>
      </c>
      <c r="AF1264" s="141"/>
      <c r="AG1264" s="141"/>
      <c r="AH1264" s="141"/>
      <c r="AI1264" s="141"/>
      <c r="AJ1264" s="141"/>
      <c r="AK1264" s="141"/>
      <c r="AL1264" s="141"/>
      <c r="AM1264" s="85"/>
      <c r="AN1264" s="85"/>
      <c r="AO1264" s="85"/>
      <c r="AP1264" s="85"/>
      <c r="AQ1264" s="159"/>
      <c r="AR1264" s="85"/>
      <c r="AS1264" s="85"/>
      <c r="AT1264" s="85"/>
      <c r="AU1264" s="85"/>
      <c r="AV1264" s="236"/>
      <c r="AW1264" s="85"/>
      <c r="AX1264" s="85">
        <v>0</v>
      </c>
      <c r="AY1264" s="159"/>
      <c r="AZ1264" s="159">
        <v>412.92</v>
      </c>
      <c r="BA1264" s="176">
        <v>0</v>
      </c>
      <c r="BB1264" s="159">
        <v>35109.15</v>
      </c>
      <c r="BC1264" s="159">
        <v>6759.2300000000032</v>
      </c>
      <c r="BD1264" s="85"/>
      <c r="BE1264" s="170">
        <v>1203</v>
      </c>
      <c r="BF1264" s="1" t="s">
        <v>8145</v>
      </c>
      <c r="BG1264" s="158" t="s">
        <v>1671</v>
      </c>
      <c r="BH1264" s="92" t="s">
        <v>7754</v>
      </c>
      <c r="BI1264" s="159">
        <v>26650</v>
      </c>
      <c r="BJ1264" s="159">
        <v>26650</v>
      </c>
      <c r="BK1264" s="159">
        <v>0</v>
      </c>
      <c r="BL1264" s="158"/>
      <c r="BM1264" s="1"/>
      <c r="BN1264" s="248"/>
      <c r="BO1264" s="248"/>
      <c r="BP1264" s="1"/>
      <c r="BQ1264" s="284" t="s">
        <v>137</v>
      </c>
      <c r="BR1264" s="380" t="s">
        <v>733</v>
      </c>
      <c r="BS1264" s="381" t="s">
        <v>709</v>
      </c>
      <c r="BT1264" s="383" t="s">
        <v>805</v>
      </c>
      <c r="BU1264" s="383" t="s">
        <v>702</v>
      </c>
      <c r="BV1264" s="383" t="s">
        <v>1581</v>
      </c>
      <c r="BW1264" s="383">
        <v>60110</v>
      </c>
      <c r="BX1264" s="385" t="s">
        <v>5099</v>
      </c>
      <c r="BZ1264" s="495">
        <v>601</v>
      </c>
      <c r="CA1264" s="320" t="b">
        <f>EXACT(A1264,CH1264)</f>
        <v>1</v>
      </c>
      <c r="CB1264" s="318" t="b">
        <f>EXACT(D1264,CF1264)</f>
        <v>1</v>
      </c>
      <c r="CC1264" s="318" t="b">
        <f>EXACT(E1264,CG1264)</f>
        <v>1</v>
      </c>
      <c r="CD1264" s="502">
        <f>+S1263-BC1263</f>
        <v>0</v>
      </c>
      <c r="CE1264" s="17" t="s">
        <v>686</v>
      </c>
      <c r="CF1264" s="17" t="s">
        <v>1671</v>
      </c>
      <c r="CG1264" s="103" t="s">
        <v>7754</v>
      </c>
      <c r="CH1264" s="275">
        <v>3609900324357</v>
      </c>
    </row>
    <row r="1265" spans="1:93">
      <c r="A1265" s="451" t="s">
        <v>7481</v>
      </c>
      <c r="B1265" s="83" t="s">
        <v>709</v>
      </c>
      <c r="C1265" s="86" t="s">
        <v>686</v>
      </c>
      <c r="D1265" s="86" t="s">
        <v>5400</v>
      </c>
      <c r="E1265" s="86" t="s">
        <v>6802</v>
      </c>
      <c r="F1265" s="451" t="s">
        <v>7481</v>
      </c>
      <c r="G1265" s="59" t="s">
        <v>1580</v>
      </c>
      <c r="H1265" s="449" t="s">
        <v>6931</v>
      </c>
      <c r="I1265" s="244">
        <v>34843.32</v>
      </c>
      <c r="J1265" s="310">
        <v>0</v>
      </c>
      <c r="K1265" s="81">
        <v>0</v>
      </c>
      <c r="L1265" s="81">
        <v>0</v>
      </c>
      <c r="M1265" s="85">
        <v>0</v>
      </c>
      <c r="N1265" s="81">
        <v>0</v>
      </c>
      <c r="O1265" s="81">
        <v>0</v>
      </c>
      <c r="P1265" s="85">
        <v>240.97</v>
      </c>
      <c r="Q1265" s="81">
        <v>0</v>
      </c>
      <c r="R1265" s="85">
        <v>6994.13</v>
      </c>
      <c r="S1265" s="81">
        <v>27608.22</v>
      </c>
      <c r="T1265" s="227" t="s">
        <v>1581</v>
      </c>
      <c r="U1265" s="496">
        <v>832</v>
      </c>
      <c r="V1265" s="86" t="s">
        <v>686</v>
      </c>
      <c r="W1265" s="86" t="s">
        <v>5400</v>
      </c>
      <c r="X1265" s="422" t="s">
        <v>6802</v>
      </c>
      <c r="Y1265" s="267">
        <v>3609900326180</v>
      </c>
      <c r="Z1265" s="228" t="s">
        <v>1581</v>
      </c>
      <c r="AA1265" s="243">
        <v>7235.1</v>
      </c>
      <c r="AB1265" s="141">
        <v>2455</v>
      </c>
      <c r="AC1265" s="1"/>
      <c r="AD1265" s="235">
        <v>863</v>
      </c>
      <c r="AE1265" s="235">
        <v>424</v>
      </c>
      <c r="AF1265" s="1">
        <v>3252.13</v>
      </c>
      <c r="AG1265" s="1"/>
      <c r="AH1265" s="1"/>
      <c r="AI1265" s="1"/>
      <c r="AJ1265" s="1"/>
      <c r="AK1265" s="1"/>
      <c r="AL1265" s="1"/>
      <c r="AM1265" s="81"/>
      <c r="AN1265" s="81"/>
      <c r="AO1265" s="81"/>
      <c r="AP1265" s="81"/>
      <c r="AQ1265" s="244"/>
      <c r="AR1265" s="244"/>
      <c r="AS1265" s="81"/>
      <c r="AT1265" s="81"/>
      <c r="AU1265" s="81"/>
      <c r="AV1265" s="245"/>
      <c r="AW1265" s="81"/>
      <c r="AX1265" s="81">
        <v>0</v>
      </c>
      <c r="AY1265" s="244"/>
      <c r="AZ1265" s="244">
        <v>240.97</v>
      </c>
      <c r="BA1265" s="176">
        <v>0</v>
      </c>
      <c r="BB1265" s="244">
        <v>34843.32</v>
      </c>
      <c r="BC1265" s="244">
        <v>27608.22</v>
      </c>
      <c r="BD1265" s="85"/>
      <c r="BE1265" s="170">
        <v>833</v>
      </c>
      <c r="BF1265" s="1" t="s">
        <v>7101</v>
      </c>
      <c r="BG1265" s="158" t="s">
        <v>5400</v>
      </c>
      <c r="BH1265" s="92" t="s">
        <v>6802</v>
      </c>
      <c r="BI1265" s="244">
        <v>2455</v>
      </c>
      <c r="BJ1265" s="159">
        <v>2455</v>
      </c>
      <c r="BK1265" s="159">
        <v>0</v>
      </c>
      <c r="BL1265" s="158"/>
      <c r="BM1265" s="86"/>
      <c r="BN1265" s="247"/>
      <c r="BO1265" s="247"/>
      <c r="BP1265" s="86"/>
      <c r="BQ1265" s="324" t="s">
        <v>7354</v>
      </c>
      <c r="BR1265" s="381" t="s">
        <v>51</v>
      </c>
      <c r="BS1265" s="381" t="s">
        <v>51</v>
      </c>
      <c r="BT1265" s="382" t="s">
        <v>805</v>
      </c>
      <c r="BU1265" s="383" t="s">
        <v>702</v>
      </c>
      <c r="BV1265" s="384" t="s">
        <v>1581</v>
      </c>
      <c r="BW1265" s="384">
        <v>60110</v>
      </c>
      <c r="BX1265" s="385" t="s">
        <v>7355</v>
      </c>
      <c r="BY1265" s="51"/>
      <c r="BZ1265" s="495">
        <v>313</v>
      </c>
      <c r="CA1265" s="320" t="b">
        <f>EXACT(A1265,CH1265)</f>
        <v>1</v>
      </c>
      <c r="CB1265" s="318" t="b">
        <f>EXACT(D1265,CF1265)</f>
        <v>1</v>
      </c>
      <c r="CC1265" s="318" t="b">
        <f>EXACT(E1265,CG1265)</f>
        <v>1</v>
      </c>
      <c r="CD1265" s="502">
        <f>+S1264-BC1264</f>
        <v>0</v>
      </c>
      <c r="CE1265" s="51" t="s">
        <v>686</v>
      </c>
      <c r="CF1265" s="17" t="s">
        <v>5400</v>
      </c>
      <c r="CG1265" s="103" t="s">
        <v>6802</v>
      </c>
      <c r="CH1265" s="275">
        <v>3609900326180</v>
      </c>
      <c r="CJ1265" s="51"/>
      <c r="CM1265" s="273"/>
    </row>
    <row r="1266" spans="1:93">
      <c r="A1266" s="452" t="s">
        <v>4594</v>
      </c>
      <c r="B1266" s="83" t="s">
        <v>709</v>
      </c>
      <c r="C1266" s="158" t="s">
        <v>686</v>
      </c>
      <c r="D1266" s="158" t="s">
        <v>2998</v>
      </c>
      <c r="E1266" s="92" t="s">
        <v>2999</v>
      </c>
      <c r="F1266" s="452" t="s">
        <v>4594</v>
      </c>
      <c r="G1266" s="59" t="s">
        <v>1580</v>
      </c>
      <c r="H1266" s="449" t="s">
        <v>3062</v>
      </c>
      <c r="I1266" s="234">
        <v>41402.400000000001</v>
      </c>
      <c r="J1266" s="234">
        <v>0</v>
      </c>
      <c r="K1266" s="234">
        <v>71.63</v>
      </c>
      <c r="L1266" s="234">
        <v>0</v>
      </c>
      <c r="M1266" s="85">
        <v>1223</v>
      </c>
      <c r="N1266" s="85">
        <v>0</v>
      </c>
      <c r="O1266" s="234">
        <v>0</v>
      </c>
      <c r="P1266" s="234">
        <v>56.68</v>
      </c>
      <c r="Q1266" s="234">
        <v>0</v>
      </c>
      <c r="R1266" s="234">
        <v>30457</v>
      </c>
      <c r="S1266" s="234">
        <v>12183.349999999999</v>
      </c>
      <c r="T1266" s="227" t="s">
        <v>1581</v>
      </c>
      <c r="U1266" s="496">
        <v>237</v>
      </c>
      <c r="V1266" s="158" t="s">
        <v>686</v>
      </c>
      <c r="W1266" s="158" t="s">
        <v>2998</v>
      </c>
      <c r="X1266" s="92" t="s">
        <v>2999</v>
      </c>
      <c r="Y1266" s="271">
        <v>3609900343386</v>
      </c>
      <c r="Z1266" s="228" t="s">
        <v>1581</v>
      </c>
      <c r="AA1266" s="243">
        <v>30513.68</v>
      </c>
      <c r="AB1266" s="81">
        <v>29170</v>
      </c>
      <c r="AC1266" s="81"/>
      <c r="AD1266" s="81">
        <v>863</v>
      </c>
      <c r="AE1266" s="81">
        <v>424</v>
      </c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245"/>
      <c r="AW1266" s="81"/>
      <c r="AX1266" s="81">
        <v>0</v>
      </c>
      <c r="AY1266" s="81"/>
      <c r="AZ1266" s="81">
        <v>56.68</v>
      </c>
      <c r="BA1266" s="85">
        <v>0</v>
      </c>
      <c r="BB1266" s="81">
        <v>42697.03</v>
      </c>
      <c r="BC1266" s="81">
        <v>12183.349999999999</v>
      </c>
      <c r="BD1266" s="85"/>
      <c r="BE1266" s="170">
        <v>238</v>
      </c>
      <c r="BF1266" s="81" t="s">
        <v>3113</v>
      </c>
      <c r="BG1266" s="158" t="s">
        <v>2998</v>
      </c>
      <c r="BH1266" s="92" t="s">
        <v>2999</v>
      </c>
      <c r="BI1266" s="81">
        <v>29170</v>
      </c>
      <c r="BJ1266" s="85">
        <v>29170</v>
      </c>
      <c r="BK1266" s="81">
        <v>0</v>
      </c>
      <c r="BL1266" s="86"/>
      <c r="BM1266" s="86"/>
      <c r="BN1266" s="247"/>
      <c r="BO1266" s="247"/>
      <c r="BP1266" s="86"/>
      <c r="BQ1266" s="324">
        <v>209</v>
      </c>
      <c r="BR1266" s="380" t="s">
        <v>730</v>
      </c>
      <c r="BS1266" s="381" t="s">
        <v>51</v>
      </c>
      <c r="BT1266" s="382" t="s">
        <v>1558</v>
      </c>
      <c r="BU1266" s="383" t="s">
        <v>719</v>
      </c>
      <c r="BV1266" s="384" t="s">
        <v>1581</v>
      </c>
      <c r="BW1266" s="384">
        <v>60140</v>
      </c>
      <c r="BX1266" s="385" t="s">
        <v>3221</v>
      </c>
      <c r="BZ1266" s="495">
        <v>1201</v>
      </c>
      <c r="CA1266" s="320" t="b">
        <f>EXACT(A1266,CH1266)</f>
        <v>1</v>
      </c>
      <c r="CB1266" s="318" t="b">
        <f>EXACT(D1266,CF1266)</f>
        <v>1</v>
      </c>
      <c r="CC1266" s="318" t="b">
        <f>EXACT(E1266,CG1266)</f>
        <v>1</v>
      </c>
      <c r="CD1266" s="502">
        <f>+S1265-BC1265</f>
        <v>0</v>
      </c>
      <c r="CE1266" s="17" t="s">
        <v>686</v>
      </c>
      <c r="CF1266" s="157" t="s">
        <v>2998</v>
      </c>
      <c r="CG1266" s="99" t="s">
        <v>2999</v>
      </c>
      <c r="CH1266" s="311">
        <v>3609900343386</v>
      </c>
      <c r="CL1266" s="51"/>
      <c r="CM1266" s="273"/>
      <c r="CO1266" s="332"/>
    </row>
    <row r="1267" spans="1:93">
      <c r="A1267" s="452" t="s">
        <v>4686</v>
      </c>
      <c r="B1267" s="83" t="s">
        <v>709</v>
      </c>
      <c r="C1267" s="158" t="s">
        <v>672</v>
      </c>
      <c r="D1267" s="158" t="s">
        <v>2129</v>
      </c>
      <c r="E1267" s="92" t="s">
        <v>2999</v>
      </c>
      <c r="F1267" s="452" t="s">
        <v>4686</v>
      </c>
      <c r="G1267" s="59" t="s">
        <v>1580</v>
      </c>
      <c r="H1267" s="449" t="s">
        <v>3090</v>
      </c>
      <c r="I1267" s="234">
        <v>39279.199999999997</v>
      </c>
      <c r="J1267" s="234">
        <v>0</v>
      </c>
      <c r="K1267" s="234">
        <v>35.78</v>
      </c>
      <c r="L1267" s="234">
        <v>0</v>
      </c>
      <c r="M1267" s="85">
        <v>1241</v>
      </c>
      <c r="N1267" s="85">
        <v>0</v>
      </c>
      <c r="O1267" s="234">
        <v>0</v>
      </c>
      <c r="P1267" s="234">
        <v>319.45999999999998</v>
      </c>
      <c r="Q1267" s="234">
        <v>0</v>
      </c>
      <c r="R1267" s="234">
        <v>29337</v>
      </c>
      <c r="S1267" s="234">
        <v>10899.519999999997</v>
      </c>
      <c r="T1267" s="227" t="s">
        <v>1581</v>
      </c>
      <c r="U1267" s="496">
        <v>938</v>
      </c>
      <c r="V1267" s="158" t="s">
        <v>672</v>
      </c>
      <c r="W1267" s="158" t="s">
        <v>2129</v>
      </c>
      <c r="X1267" s="92" t="s">
        <v>2999</v>
      </c>
      <c r="Y1267" s="267">
        <v>3609900343475</v>
      </c>
      <c r="Z1267" s="228" t="s">
        <v>1581</v>
      </c>
      <c r="AA1267" s="243">
        <v>29656.46</v>
      </c>
      <c r="AB1267" s="244">
        <v>28050</v>
      </c>
      <c r="AC1267" s="81"/>
      <c r="AD1267" s="243">
        <v>863</v>
      </c>
      <c r="AE1267" s="243">
        <v>424</v>
      </c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245"/>
      <c r="AW1267" s="81"/>
      <c r="AX1267" s="81">
        <v>0</v>
      </c>
      <c r="AY1267" s="244"/>
      <c r="AZ1267" s="244">
        <v>319.45999999999998</v>
      </c>
      <c r="BA1267" s="176">
        <v>0</v>
      </c>
      <c r="BB1267" s="244">
        <v>40555.979999999996</v>
      </c>
      <c r="BC1267" s="244">
        <v>10899.519999999997</v>
      </c>
      <c r="BD1267" s="85"/>
      <c r="BE1267" s="170">
        <v>939</v>
      </c>
      <c r="BF1267" s="1" t="s">
        <v>3143</v>
      </c>
      <c r="BG1267" s="158" t="s">
        <v>2129</v>
      </c>
      <c r="BH1267" s="92" t="s">
        <v>2999</v>
      </c>
      <c r="BI1267" s="244">
        <v>28050</v>
      </c>
      <c r="BJ1267" s="159">
        <v>28050</v>
      </c>
      <c r="BK1267" s="159">
        <v>0</v>
      </c>
      <c r="BL1267" s="158"/>
      <c r="BM1267" s="86"/>
      <c r="BN1267" s="247"/>
      <c r="BO1267" s="247"/>
      <c r="BP1267" s="1"/>
      <c r="BQ1267" s="325">
        <v>209</v>
      </c>
      <c r="BR1267" s="387" t="s">
        <v>730</v>
      </c>
      <c r="BS1267" s="381" t="s">
        <v>51</v>
      </c>
      <c r="BT1267" s="388" t="s">
        <v>1558</v>
      </c>
      <c r="BU1267" s="388" t="s">
        <v>719</v>
      </c>
      <c r="BV1267" s="388" t="s">
        <v>1581</v>
      </c>
      <c r="BW1267" s="389">
        <v>60140</v>
      </c>
      <c r="BX1267" s="389" t="s">
        <v>3190</v>
      </c>
      <c r="BY1267" s="61"/>
      <c r="BZ1267" s="475">
        <v>832</v>
      </c>
      <c r="CA1267" s="320" t="b">
        <f>EXACT(A1267,CH1267)</f>
        <v>1</v>
      </c>
      <c r="CB1267" s="318" t="b">
        <f>EXACT(D1267,CF1267)</f>
        <v>1</v>
      </c>
      <c r="CC1267" s="318" t="b">
        <f>EXACT(E1267,CG1267)</f>
        <v>1</v>
      </c>
      <c r="CD1267" s="502">
        <f>+S1266-BC1266</f>
        <v>0</v>
      </c>
      <c r="CE1267" s="86" t="s">
        <v>672</v>
      </c>
      <c r="CF1267" s="17" t="s">
        <v>2129</v>
      </c>
      <c r="CG1267" s="103" t="s">
        <v>2999</v>
      </c>
      <c r="CH1267" s="275">
        <v>3609900343475</v>
      </c>
      <c r="CM1267" s="273"/>
    </row>
    <row r="1268" spans="1:93">
      <c r="A1268" s="451" t="s">
        <v>5465</v>
      </c>
      <c r="B1268" s="83" t="s">
        <v>709</v>
      </c>
      <c r="C1268" s="86" t="s">
        <v>686</v>
      </c>
      <c r="D1268" s="86" t="s">
        <v>5463</v>
      </c>
      <c r="E1268" s="92" t="s">
        <v>5464</v>
      </c>
      <c r="F1268" s="451" t="s">
        <v>5465</v>
      </c>
      <c r="G1268" s="59" t="s">
        <v>1580</v>
      </c>
      <c r="H1268" s="449" t="s">
        <v>5466</v>
      </c>
      <c r="I1268" s="244">
        <v>30298.22</v>
      </c>
      <c r="J1268" s="310">
        <v>0</v>
      </c>
      <c r="K1268" s="81">
        <v>0</v>
      </c>
      <c r="L1268" s="81">
        <v>0</v>
      </c>
      <c r="M1268" s="85">
        <v>0</v>
      </c>
      <c r="N1268" s="81">
        <v>0</v>
      </c>
      <c r="O1268" s="81">
        <v>0</v>
      </c>
      <c r="P1268" s="85">
        <v>0</v>
      </c>
      <c r="Q1268" s="81">
        <v>0</v>
      </c>
      <c r="R1268" s="85">
        <v>17500</v>
      </c>
      <c r="S1268" s="81">
        <v>9645.82</v>
      </c>
      <c r="T1268" s="227" t="s">
        <v>1581</v>
      </c>
      <c r="U1268" s="496">
        <v>1058</v>
      </c>
      <c r="V1268" s="86" t="s">
        <v>686</v>
      </c>
      <c r="W1268" s="86" t="s">
        <v>9279</v>
      </c>
      <c r="X1268" s="92" t="s">
        <v>5464</v>
      </c>
      <c r="Y1268" s="267">
        <v>3609900344153</v>
      </c>
      <c r="Z1268" s="228" t="s">
        <v>1581</v>
      </c>
      <c r="AA1268" s="243">
        <v>20652.400000000001</v>
      </c>
      <c r="AB1268" s="244">
        <v>17500</v>
      </c>
      <c r="AC1268" s="81"/>
      <c r="AD1268" s="243"/>
      <c r="AE1268" s="243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245"/>
      <c r="AW1268" s="81"/>
      <c r="AX1268" s="81">
        <v>3152.4</v>
      </c>
      <c r="AY1268" s="244"/>
      <c r="AZ1268" s="244">
        <v>0</v>
      </c>
      <c r="BA1268" s="176">
        <v>0</v>
      </c>
      <c r="BB1268" s="244">
        <v>30298.22</v>
      </c>
      <c r="BC1268" s="244">
        <v>9645.82</v>
      </c>
      <c r="BD1268" s="85"/>
      <c r="BE1268" s="170">
        <v>1059</v>
      </c>
      <c r="BF1268" s="1" t="s">
        <v>9285</v>
      </c>
      <c r="BG1268" s="158" t="s">
        <v>9279</v>
      </c>
      <c r="BH1268" s="92" t="s">
        <v>5464</v>
      </c>
      <c r="BI1268" s="244">
        <v>29302.400000000001</v>
      </c>
      <c r="BJ1268" s="159">
        <v>17500</v>
      </c>
      <c r="BK1268" s="159">
        <v>11802.400000000001</v>
      </c>
      <c r="BL1268" s="158"/>
      <c r="BM1268" s="86"/>
      <c r="BN1268" s="247"/>
      <c r="BO1268" s="247"/>
      <c r="BP1268" s="86"/>
      <c r="BQ1268" s="324" t="s">
        <v>5822</v>
      </c>
      <c r="BR1268" s="380" t="s">
        <v>709</v>
      </c>
      <c r="BS1268" s="381" t="s">
        <v>4303</v>
      </c>
      <c r="BT1268" s="382" t="s">
        <v>719</v>
      </c>
      <c r="BU1268" s="383" t="s">
        <v>719</v>
      </c>
      <c r="BV1268" s="384" t="s">
        <v>1581</v>
      </c>
      <c r="BW1268" s="384">
        <v>60140</v>
      </c>
      <c r="BX1268" s="385" t="s">
        <v>5823</v>
      </c>
      <c r="BZ1268" s="475">
        <v>238</v>
      </c>
      <c r="CA1268" s="320" t="b">
        <f>EXACT(A1268,CH1268)</f>
        <v>1</v>
      </c>
      <c r="CB1268" s="318" t="b">
        <f>EXACT(D1268,CF1268)</f>
        <v>0</v>
      </c>
      <c r="CC1268" s="318" t="b">
        <f>EXACT(E1268,CG1268)</f>
        <v>1</v>
      </c>
      <c r="CD1268" s="502">
        <f>+S1267-BC1267</f>
        <v>0</v>
      </c>
      <c r="CE1268" s="344" t="s">
        <v>686</v>
      </c>
      <c r="CF1268" s="364" t="s">
        <v>9279</v>
      </c>
      <c r="CG1268" s="365" t="s">
        <v>5464</v>
      </c>
      <c r="CH1268" s="366">
        <v>3609900344153</v>
      </c>
      <c r="CI1268" s="364"/>
      <c r="CJ1268" s="344"/>
      <c r="CK1268" s="343"/>
      <c r="CL1268" s="341"/>
      <c r="CM1268" s="345"/>
      <c r="CN1268" s="344"/>
      <c r="CO1268" s="364"/>
    </row>
    <row r="1269" spans="1:93">
      <c r="A1269" s="452" t="s">
        <v>6162</v>
      </c>
      <c r="B1269" s="83" t="s">
        <v>709</v>
      </c>
      <c r="C1269" s="86" t="s">
        <v>686</v>
      </c>
      <c r="D1269" s="86" t="s">
        <v>6160</v>
      </c>
      <c r="E1269" s="92" t="s">
        <v>6161</v>
      </c>
      <c r="F1269" s="452" t="s">
        <v>6162</v>
      </c>
      <c r="G1269" s="59" t="s">
        <v>1580</v>
      </c>
      <c r="H1269" s="283" t="s">
        <v>6314</v>
      </c>
      <c r="I1269" s="244">
        <v>42001.17</v>
      </c>
      <c r="J1269" s="310">
        <v>0</v>
      </c>
      <c r="K1269" s="81">
        <v>0</v>
      </c>
      <c r="L1269" s="81">
        <v>0</v>
      </c>
      <c r="M1269" s="85">
        <v>0</v>
      </c>
      <c r="N1269" s="81">
        <v>0</v>
      </c>
      <c r="O1269" s="81">
        <v>0</v>
      </c>
      <c r="P1269" s="85">
        <v>991.78</v>
      </c>
      <c r="Q1269" s="81">
        <v>0</v>
      </c>
      <c r="R1269" s="85">
        <v>1863</v>
      </c>
      <c r="S1269" s="81">
        <v>33146.39</v>
      </c>
      <c r="T1269" s="227" t="s">
        <v>1581</v>
      </c>
      <c r="U1269" s="496">
        <v>830</v>
      </c>
      <c r="V1269" s="86" t="s">
        <v>686</v>
      </c>
      <c r="W1269" s="86" t="s">
        <v>6160</v>
      </c>
      <c r="X1269" s="92" t="s">
        <v>6161</v>
      </c>
      <c r="Y1269" s="268">
        <v>3609900345281</v>
      </c>
      <c r="Z1269" s="228" t="s">
        <v>1581</v>
      </c>
      <c r="AA1269" s="243">
        <v>8854.7800000000007</v>
      </c>
      <c r="AB1269" s="81">
        <v>0</v>
      </c>
      <c r="AC1269" s="81"/>
      <c r="AD1269" s="81">
        <v>863</v>
      </c>
      <c r="AE1269" s="81"/>
      <c r="AF1269" s="81"/>
      <c r="AG1269" s="81"/>
      <c r="AH1269" s="81"/>
      <c r="AI1269" s="81">
        <v>1000</v>
      </c>
      <c r="AJ1269" s="81"/>
      <c r="AK1269" s="81"/>
      <c r="AL1269" s="81"/>
      <c r="AM1269" s="81"/>
      <c r="AN1269" s="81"/>
      <c r="AO1269" s="81">
        <v>0</v>
      </c>
      <c r="AP1269" s="81"/>
      <c r="AQ1269" s="81"/>
      <c r="AR1269" s="81"/>
      <c r="AS1269" s="81"/>
      <c r="AT1269" s="81"/>
      <c r="AU1269" s="81"/>
      <c r="AV1269" s="245"/>
      <c r="AW1269" s="81"/>
      <c r="AX1269" s="81">
        <v>6000</v>
      </c>
      <c r="AY1269" s="81"/>
      <c r="AZ1269" s="81">
        <v>991.78</v>
      </c>
      <c r="BA1269" s="85">
        <v>0</v>
      </c>
      <c r="BB1269" s="81">
        <v>42001.17</v>
      </c>
      <c r="BC1269" s="81">
        <v>33146.39</v>
      </c>
      <c r="BE1269" s="170">
        <v>831</v>
      </c>
      <c r="BF1269" s="81" t="s">
        <v>6421</v>
      </c>
      <c r="BG1269" s="86" t="s">
        <v>6160</v>
      </c>
      <c r="BH1269" s="86" t="s">
        <v>6161</v>
      </c>
      <c r="BI1269" s="81">
        <v>31613.49</v>
      </c>
      <c r="BJ1269" s="85">
        <v>0</v>
      </c>
      <c r="BK1269" s="81">
        <v>31613.49</v>
      </c>
      <c r="BL1269" s="86"/>
      <c r="BM1269" s="86"/>
      <c r="BN1269" s="247"/>
      <c r="BO1269" s="247"/>
      <c r="BP1269" s="86"/>
      <c r="BQ1269" s="324" t="s">
        <v>6471</v>
      </c>
      <c r="BR1269" s="380" t="s">
        <v>712</v>
      </c>
      <c r="BS1269" s="381" t="s">
        <v>709</v>
      </c>
      <c r="BT1269" s="382" t="s">
        <v>679</v>
      </c>
      <c r="BU1269" s="383" t="s">
        <v>679</v>
      </c>
      <c r="BV1269" s="384" t="s">
        <v>1581</v>
      </c>
      <c r="BW1269" s="384">
        <v>60160</v>
      </c>
      <c r="BX1269" s="385" t="s">
        <v>6472</v>
      </c>
      <c r="BZ1269" s="475">
        <v>938</v>
      </c>
      <c r="CA1269" s="320" t="b">
        <f>EXACT(A1269,CH1269)</f>
        <v>1</v>
      </c>
      <c r="CB1269" s="318" t="b">
        <f>EXACT(D1269,CF1269)</f>
        <v>1</v>
      </c>
      <c r="CC1269" s="318" t="b">
        <f>EXACT(E1269,CG1269)</f>
        <v>1</v>
      </c>
      <c r="CD1269" s="502">
        <f>+S1268-BC1268</f>
        <v>0</v>
      </c>
      <c r="CE1269" s="51" t="s">
        <v>686</v>
      </c>
      <c r="CF1269" s="157" t="s">
        <v>6160</v>
      </c>
      <c r="CG1269" s="99" t="s">
        <v>6161</v>
      </c>
      <c r="CH1269" s="275">
        <v>3609900345281</v>
      </c>
      <c r="CI1269" s="51"/>
      <c r="CL1269" s="51"/>
      <c r="CM1269" s="273"/>
      <c r="CO1269" s="158"/>
    </row>
    <row r="1270" spans="1:93">
      <c r="A1270" s="452" t="s">
        <v>5040</v>
      </c>
      <c r="B1270" s="83" t="s">
        <v>709</v>
      </c>
      <c r="C1270" s="158" t="s">
        <v>686</v>
      </c>
      <c r="D1270" s="158" t="s">
        <v>309</v>
      </c>
      <c r="E1270" s="92" t="s">
        <v>310</v>
      </c>
      <c r="F1270" s="452" t="s">
        <v>5040</v>
      </c>
      <c r="G1270" s="59" t="s">
        <v>1580</v>
      </c>
      <c r="H1270" s="449" t="s">
        <v>960</v>
      </c>
      <c r="I1270" s="234">
        <v>9344.4</v>
      </c>
      <c r="J1270" s="234">
        <v>0</v>
      </c>
      <c r="K1270" s="234">
        <v>20.25</v>
      </c>
      <c r="L1270" s="234">
        <v>0</v>
      </c>
      <c r="M1270" s="85">
        <v>2131</v>
      </c>
      <c r="N1270" s="85">
        <v>0</v>
      </c>
      <c r="O1270" s="234">
        <v>0</v>
      </c>
      <c r="P1270" s="234">
        <v>0</v>
      </c>
      <c r="Q1270" s="234">
        <v>0</v>
      </c>
      <c r="R1270" s="234">
        <v>2343</v>
      </c>
      <c r="S1270" s="234">
        <v>9152.65</v>
      </c>
      <c r="T1270" s="227" t="s">
        <v>1581</v>
      </c>
      <c r="U1270" s="496">
        <v>679</v>
      </c>
      <c r="V1270" s="158" t="s">
        <v>686</v>
      </c>
      <c r="W1270" s="158" t="s">
        <v>309</v>
      </c>
      <c r="X1270" s="92" t="s">
        <v>310</v>
      </c>
      <c r="Y1270" s="267">
        <v>3609900432273</v>
      </c>
      <c r="Z1270" s="228" t="s">
        <v>1581</v>
      </c>
      <c r="AA1270" s="243">
        <v>2343</v>
      </c>
      <c r="AB1270" s="244">
        <v>1480</v>
      </c>
      <c r="AC1270" s="81"/>
      <c r="AD1270" s="243">
        <v>863</v>
      </c>
      <c r="AE1270" s="243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245"/>
      <c r="AW1270" s="81"/>
      <c r="AX1270" s="81">
        <v>0</v>
      </c>
      <c r="AY1270" s="244"/>
      <c r="AZ1270" s="244">
        <v>0</v>
      </c>
      <c r="BA1270" s="176">
        <v>0</v>
      </c>
      <c r="BB1270" s="244">
        <v>11495.65</v>
      </c>
      <c r="BC1270" s="244">
        <v>9152.65</v>
      </c>
      <c r="BD1270" s="85"/>
      <c r="BE1270" s="170">
        <v>680</v>
      </c>
      <c r="BF1270" s="1" t="s">
        <v>2241</v>
      </c>
      <c r="BG1270" s="158" t="s">
        <v>309</v>
      </c>
      <c r="BH1270" s="92" t="s">
        <v>310</v>
      </c>
      <c r="BI1270" s="244">
        <v>1480</v>
      </c>
      <c r="BJ1270" s="159">
        <v>1480</v>
      </c>
      <c r="BK1270" s="159">
        <v>0</v>
      </c>
      <c r="BL1270" s="158"/>
      <c r="BM1270" s="86"/>
      <c r="BN1270" s="247"/>
      <c r="BO1270" s="247"/>
      <c r="BP1270" s="1"/>
      <c r="BQ1270" s="325" t="s">
        <v>311</v>
      </c>
      <c r="BR1270" s="387" t="s">
        <v>712</v>
      </c>
      <c r="BS1270" s="381" t="s">
        <v>51</v>
      </c>
      <c r="BT1270" s="388" t="s">
        <v>707</v>
      </c>
      <c r="BU1270" s="388" t="s">
        <v>707</v>
      </c>
      <c r="BV1270" s="388" t="s">
        <v>1581</v>
      </c>
      <c r="BW1270" s="389" t="s">
        <v>708</v>
      </c>
      <c r="BX1270" s="389"/>
      <c r="BY1270" s="1"/>
      <c r="BZ1270" s="495">
        <v>1057</v>
      </c>
      <c r="CA1270" s="320" t="b">
        <f>EXACT(A1270,CH1270)</f>
        <v>1</v>
      </c>
      <c r="CB1270" s="318" t="b">
        <f>EXACT(D1270,CF1270)</f>
        <v>1</v>
      </c>
      <c r="CC1270" s="318" t="b">
        <f>EXACT(E1270,CG1270)</f>
        <v>1</v>
      </c>
      <c r="CD1270" s="502">
        <f>+S1269-BC1269</f>
        <v>0</v>
      </c>
      <c r="CE1270" s="17" t="s">
        <v>686</v>
      </c>
      <c r="CF1270" s="51" t="s">
        <v>309</v>
      </c>
      <c r="CG1270" s="51" t="s">
        <v>310</v>
      </c>
      <c r="CH1270" s="312">
        <v>3609900432273</v>
      </c>
      <c r="CL1270" s="51"/>
      <c r="CM1270" s="273"/>
      <c r="CO1270" s="157"/>
    </row>
    <row r="1271" spans="1:93">
      <c r="A1271" s="452" t="s">
        <v>6164</v>
      </c>
      <c r="B1271" s="83" t="s">
        <v>709</v>
      </c>
      <c r="C1271" s="86" t="s">
        <v>672</v>
      </c>
      <c r="D1271" s="86" t="s">
        <v>6163</v>
      </c>
      <c r="E1271" s="92" t="s">
        <v>5931</v>
      </c>
      <c r="F1271" s="452" t="s">
        <v>6164</v>
      </c>
      <c r="G1271" s="59" t="s">
        <v>1580</v>
      </c>
      <c r="H1271" s="283" t="s">
        <v>6315</v>
      </c>
      <c r="I1271" s="244">
        <v>44239</v>
      </c>
      <c r="J1271" s="310">
        <v>0</v>
      </c>
      <c r="K1271" s="81">
        <v>33.979999999999997</v>
      </c>
      <c r="L1271" s="81">
        <v>0</v>
      </c>
      <c r="M1271" s="85">
        <v>0</v>
      </c>
      <c r="N1271" s="81">
        <v>0</v>
      </c>
      <c r="O1271" s="81">
        <v>0</v>
      </c>
      <c r="P1271" s="85">
        <v>968.96</v>
      </c>
      <c r="Q1271" s="81">
        <v>0</v>
      </c>
      <c r="R1271" s="85">
        <v>24756</v>
      </c>
      <c r="S1271" s="81">
        <v>14348.020000000004</v>
      </c>
      <c r="T1271" s="227" t="s">
        <v>1581</v>
      </c>
      <c r="U1271" s="496">
        <v>438</v>
      </c>
      <c r="V1271" s="86" t="s">
        <v>672</v>
      </c>
      <c r="W1271" s="86" t="s">
        <v>6163</v>
      </c>
      <c r="X1271" s="92" t="s">
        <v>5931</v>
      </c>
      <c r="Y1271" s="268">
        <v>3609900442856</v>
      </c>
      <c r="Z1271" s="228" t="s">
        <v>1581</v>
      </c>
      <c r="AA1271" s="243">
        <v>29924.959999999999</v>
      </c>
      <c r="AB1271" s="81">
        <v>23000</v>
      </c>
      <c r="AC1271" s="81"/>
      <c r="AD1271" s="81">
        <v>863</v>
      </c>
      <c r="AE1271" s="81">
        <v>424</v>
      </c>
      <c r="AF1271" s="81">
        <v>469</v>
      </c>
      <c r="AG1271" s="81"/>
      <c r="AH1271" s="81"/>
      <c r="AI1271" s="81"/>
      <c r="AJ1271" s="81"/>
      <c r="AK1271" s="81"/>
      <c r="AL1271" s="81"/>
      <c r="AM1271" s="81"/>
      <c r="AN1271" s="81"/>
      <c r="AO1271" s="81">
        <v>0</v>
      </c>
      <c r="AP1271" s="81"/>
      <c r="AQ1271" s="81"/>
      <c r="AR1271" s="81"/>
      <c r="AS1271" s="81"/>
      <c r="AT1271" s="81"/>
      <c r="AU1271" s="81"/>
      <c r="AV1271" s="245"/>
      <c r="AW1271" s="81"/>
      <c r="AX1271" s="81">
        <v>4200</v>
      </c>
      <c r="AY1271" s="81"/>
      <c r="AZ1271" s="81">
        <v>968.96</v>
      </c>
      <c r="BA1271" s="85">
        <v>0</v>
      </c>
      <c r="BB1271" s="81">
        <v>44272.98</v>
      </c>
      <c r="BC1271" s="81">
        <v>14348.020000000004</v>
      </c>
      <c r="BE1271" s="170">
        <v>439</v>
      </c>
      <c r="BF1271" s="81" t="s">
        <v>6422</v>
      </c>
      <c r="BG1271" s="86" t="s">
        <v>6163</v>
      </c>
      <c r="BH1271" s="86" t="s">
        <v>5931</v>
      </c>
      <c r="BI1271" s="81">
        <v>28550</v>
      </c>
      <c r="BJ1271" s="85">
        <v>23000</v>
      </c>
      <c r="BK1271" s="81">
        <v>5550</v>
      </c>
      <c r="BL1271" s="86"/>
      <c r="BM1271" s="86"/>
      <c r="BN1271" s="247"/>
      <c r="BO1271" s="247"/>
      <c r="BP1271" s="86"/>
      <c r="BQ1271" s="324" t="s">
        <v>6496</v>
      </c>
      <c r="BR1271" s="380" t="s">
        <v>676</v>
      </c>
      <c r="BS1271" s="381" t="s">
        <v>8</v>
      </c>
      <c r="BT1271" s="382" t="s">
        <v>1511</v>
      </c>
      <c r="BU1271" s="383" t="s">
        <v>1416</v>
      </c>
      <c r="BV1271" s="384" t="s">
        <v>1581</v>
      </c>
      <c r="BW1271" s="384">
        <v>60000</v>
      </c>
      <c r="BX1271" s="385" t="s">
        <v>6526</v>
      </c>
      <c r="BZ1271" s="475">
        <v>830</v>
      </c>
      <c r="CA1271" s="320" t="b">
        <f>EXACT(A1271,CH1271)</f>
        <v>1</v>
      </c>
      <c r="CB1271" s="318" t="b">
        <f>EXACT(D1271,CF1271)</f>
        <v>1</v>
      </c>
      <c r="CC1271" s="318" t="b">
        <f>EXACT(E1271,CG1271)</f>
        <v>1</v>
      </c>
      <c r="CD1271" s="502">
        <f>+S1270-BC1270</f>
        <v>0</v>
      </c>
      <c r="CE1271" s="17" t="s">
        <v>672</v>
      </c>
      <c r="CF1271" s="51" t="s">
        <v>6163</v>
      </c>
      <c r="CG1271" s="51" t="s">
        <v>5931</v>
      </c>
      <c r="CH1271" s="312">
        <v>3609900442856</v>
      </c>
      <c r="CL1271" s="51"/>
      <c r="CM1271" s="273"/>
      <c r="CO1271" s="457"/>
    </row>
    <row r="1272" spans="1:93">
      <c r="A1272" s="452" t="s">
        <v>5055</v>
      </c>
      <c r="B1272" s="83" t="s">
        <v>709</v>
      </c>
      <c r="C1272" s="158" t="s">
        <v>686</v>
      </c>
      <c r="D1272" s="158" t="s">
        <v>1378</v>
      </c>
      <c r="E1272" s="92" t="s">
        <v>1379</v>
      </c>
      <c r="F1272" s="452" t="s">
        <v>5055</v>
      </c>
      <c r="G1272" s="59" t="s">
        <v>1580</v>
      </c>
      <c r="H1272" s="449" t="s">
        <v>965</v>
      </c>
      <c r="I1272" s="234">
        <v>18415</v>
      </c>
      <c r="J1272" s="234">
        <v>0</v>
      </c>
      <c r="K1272" s="234">
        <v>35.78</v>
      </c>
      <c r="L1272" s="234">
        <v>0</v>
      </c>
      <c r="M1272" s="85">
        <v>1951</v>
      </c>
      <c r="N1272" s="85">
        <v>0</v>
      </c>
      <c r="O1272" s="234">
        <v>0</v>
      </c>
      <c r="P1272" s="234">
        <v>0</v>
      </c>
      <c r="Q1272" s="234">
        <v>0</v>
      </c>
      <c r="R1272" s="234">
        <v>12887</v>
      </c>
      <c r="S1272" s="234">
        <v>7064.4299999999985</v>
      </c>
      <c r="T1272" s="227" t="s">
        <v>1581</v>
      </c>
      <c r="U1272" s="496">
        <v>709</v>
      </c>
      <c r="V1272" s="158" t="s">
        <v>686</v>
      </c>
      <c r="W1272" s="158" t="s">
        <v>1378</v>
      </c>
      <c r="X1272" s="92" t="s">
        <v>1379</v>
      </c>
      <c r="Y1272" s="267">
        <v>3609900450441</v>
      </c>
      <c r="Z1272" s="228" t="s">
        <v>1581</v>
      </c>
      <c r="AA1272" s="243">
        <v>13337.35</v>
      </c>
      <c r="AB1272" s="81">
        <v>11600</v>
      </c>
      <c r="AC1272" s="81"/>
      <c r="AD1272" s="81">
        <v>863</v>
      </c>
      <c r="AE1272" s="81">
        <v>424</v>
      </c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245"/>
      <c r="AW1272" s="81"/>
      <c r="AX1272" s="81">
        <v>450.35</v>
      </c>
      <c r="AY1272" s="81"/>
      <c r="AZ1272" s="81">
        <v>0</v>
      </c>
      <c r="BA1272" s="85">
        <v>0</v>
      </c>
      <c r="BB1272" s="81">
        <v>20401.78</v>
      </c>
      <c r="BC1272" s="81">
        <v>7064.4299999999985</v>
      </c>
      <c r="BD1272" s="85"/>
      <c r="BE1272" s="170">
        <v>710</v>
      </c>
      <c r="BF1272" s="81" t="s">
        <v>2246</v>
      </c>
      <c r="BG1272" s="158" t="s">
        <v>1378</v>
      </c>
      <c r="BH1272" s="92" t="s">
        <v>1379</v>
      </c>
      <c r="BI1272" s="81">
        <v>11600</v>
      </c>
      <c r="BJ1272" s="85">
        <v>11600</v>
      </c>
      <c r="BK1272" s="81">
        <v>0</v>
      </c>
      <c r="BL1272" s="86"/>
      <c r="BM1272" s="86"/>
      <c r="BN1272" s="247"/>
      <c r="BO1272" s="247"/>
      <c r="BP1272" s="86"/>
      <c r="BQ1272" s="324" t="s">
        <v>362</v>
      </c>
      <c r="BR1272" s="380" t="s">
        <v>676</v>
      </c>
      <c r="BS1272" s="381" t="s">
        <v>51</v>
      </c>
      <c r="BT1272" s="382" t="s">
        <v>678</v>
      </c>
      <c r="BU1272" s="383" t="s">
        <v>679</v>
      </c>
      <c r="BV1272" s="384" t="s">
        <v>1581</v>
      </c>
      <c r="BW1272" s="384">
        <v>60160</v>
      </c>
      <c r="BX1272" s="385" t="s">
        <v>1283</v>
      </c>
      <c r="BZ1272" s="475">
        <v>680</v>
      </c>
      <c r="CA1272" s="320" t="b">
        <f>EXACT(A1272,CH1272)</f>
        <v>1</v>
      </c>
      <c r="CB1272" s="318" t="b">
        <f>EXACT(D1272,CF1272)</f>
        <v>1</v>
      </c>
      <c r="CC1272" s="318" t="b">
        <f>EXACT(E1272,CG1272)</f>
        <v>1</v>
      </c>
      <c r="CD1272" s="502">
        <f>+S1271-BC1271</f>
        <v>0</v>
      </c>
      <c r="CE1272" s="17" t="s">
        <v>686</v>
      </c>
      <c r="CF1272" s="17" t="s">
        <v>1378</v>
      </c>
      <c r="CG1272" s="103" t="s">
        <v>1379</v>
      </c>
      <c r="CH1272" s="275">
        <v>3609900450441</v>
      </c>
      <c r="CM1272" s="273"/>
      <c r="CO1272" s="157"/>
    </row>
    <row r="1273" spans="1:93">
      <c r="A1273" s="452" t="s">
        <v>6167</v>
      </c>
      <c r="B1273" s="83" t="s">
        <v>709</v>
      </c>
      <c r="C1273" s="86" t="s">
        <v>686</v>
      </c>
      <c r="D1273" s="86" t="s">
        <v>6165</v>
      </c>
      <c r="E1273" s="92" t="s">
        <v>6166</v>
      </c>
      <c r="F1273" s="452" t="s">
        <v>6167</v>
      </c>
      <c r="G1273" s="59" t="s">
        <v>1580</v>
      </c>
      <c r="H1273" s="283" t="s">
        <v>6316</v>
      </c>
      <c r="I1273" s="244">
        <v>32959.379999999997</v>
      </c>
      <c r="J1273" s="310">
        <v>0</v>
      </c>
      <c r="K1273" s="81">
        <v>33.979999999999997</v>
      </c>
      <c r="L1273" s="81">
        <v>0</v>
      </c>
      <c r="M1273" s="85">
        <v>0</v>
      </c>
      <c r="N1273" s="81">
        <v>0</v>
      </c>
      <c r="O1273" s="81">
        <v>0</v>
      </c>
      <c r="P1273" s="85">
        <v>358</v>
      </c>
      <c r="Q1273" s="81">
        <v>0</v>
      </c>
      <c r="R1273" s="85">
        <v>18524</v>
      </c>
      <c r="S1273" s="81">
        <v>10211.36</v>
      </c>
      <c r="T1273" s="227" t="s">
        <v>1581</v>
      </c>
      <c r="U1273" s="496">
        <v>687</v>
      </c>
      <c r="V1273" s="86" t="s">
        <v>686</v>
      </c>
      <c r="W1273" s="86" t="s">
        <v>6165</v>
      </c>
      <c r="X1273" s="92" t="s">
        <v>6166</v>
      </c>
      <c r="Y1273" s="268">
        <v>3609900457837</v>
      </c>
      <c r="Z1273" s="228" t="s">
        <v>1581</v>
      </c>
      <c r="AA1273" s="243">
        <v>22782</v>
      </c>
      <c r="AB1273" s="81">
        <v>17100</v>
      </c>
      <c r="AC1273" s="81"/>
      <c r="AD1273" s="81">
        <v>0</v>
      </c>
      <c r="AE1273" s="81">
        <v>424</v>
      </c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>
        <v>1000</v>
      </c>
      <c r="AR1273" s="81"/>
      <c r="AS1273" s="81"/>
      <c r="AT1273" s="81"/>
      <c r="AU1273" s="81"/>
      <c r="AV1273" s="245"/>
      <c r="AW1273" s="81"/>
      <c r="AX1273" s="81">
        <v>3900</v>
      </c>
      <c r="AY1273" s="81"/>
      <c r="AZ1273" s="81">
        <v>358</v>
      </c>
      <c r="BA1273" s="85">
        <v>0</v>
      </c>
      <c r="BB1273" s="81">
        <v>32993.360000000001</v>
      </c>
      <c r="BC1273" s="81">
        <v>10211.36</v>
      </c>
      <c r="BE1273" s="170">
        <v>688</v>
      </c>
      <c r="BF1273" s="81" t="s">
        <v>6423</v>
      </c>
      <c r="BG1273" s="86" t="s">
        <v>6165</v>
      </c>
      <c r="BH1273" s="86" t="s">
        <v>6166</v>
      </c>
      <c r="BI1273" s="81">
        <v>17100</v>
      </c>
      <c r="BJ1273" s="85">
        <v>17100</v>
      </c>
      <c r="BK1273" s="81">
        <v>0</v>
      </c>
      <c r="BL1273" s="86"/>
      <c r="BM1273" s="86"/>
      <c r="BN1273" s="247"/>
      <c r="BO1273" s="247"/>
      <c r="BP1273" s="86"/>
      <c r="BQ1273" s="324">
        <v>5</v>
      </c>
      <c r="BR1273" s="380" t="s">
        <v>676</v>
      </c>
      <c r="BS1273" s="381" t="s">
        <v>709</v>
      </c>
      <c r="BT1273" s="382" t="s">
        <v>752</v>
      </c>
      <c r="BU1273" s="383" t="s">
        <v>752</v>
      </c>
      <c r="BV1273" s="384" t="s">
        <v>1581</v>
      </c>
      <c r="BW1273" s="384">
        <v>60190</v>
      </c>
      <c r="BX1273" s="385" t="s">
        <v>6490</v>
      </c>
      <c r="BZ1273" s="495">
        <v>439</v>
      </c>
      <c r="CA1273" s="320" t="b">
        <f>EXACT(A1273,CH1273)</f>
        <v>1</v>
      </c>
      <c r="CB1273" s="318" t="b">
        <f>EXACT(D1273,CF1273)</f>
        <v>1</v>
      </c>
      <c r="CC1273" s="318" t="b">
        <f>EXACT(E1273,CG1273)</f>
        <v>1</v>
      </c>
      <c r="CD1273" s="502">
        <f>+S1272-BC1272</f>
        <v>0</v>
      </c>
      <c r="CE1273" s="51" t="s">
        <v>686</v>
      </c>
      <c r="CF1273" s="17" t="s">
        <v>6165</v>
      </c>
      <c r="CG1273" s="103" t="s">
        <v>6166</v>
      </c>
      <c r="CH1273" s="275">
        <v>3609900457837</v>
      </c>
      <c r="CI1273" s="51"/>
      <c r="CJ1273" s="51"/>
      <c r="CM1273" s="273"/>
      <c r="CO1273" s="158"/>
    </row>
    <row r="1274" spans="1:93">
      <c r="A1274" s="452" t="s">
        <v>5019</v>
      </c>
      <c r="B1274" s="83" t="s">
        <v>709</v>
      </c>
      <c r="C1274" s="158" t="s">
        <v>672</v>
      </c>
      <c r="D1274" s="158" t="s">
        <v>289</v>
      </c>
      <c r="E1274" s="92" t="s">
        <v>586</v>
      </c>
      <c r="F1274" s="452" t="s">
        <v>5019</v>
      </c>
      <c r="G1274" s="59" t="s">
        <v>1580</v>
      </c>
      <c r="H1274" s="449" t="s">
        <v>636</v>
      </c>
      <c r="I1274" s="234">
        <v>29685.599999999999</v>
      </c>
      <c r="J1274" s="234">
        <v>0</v>
      </c>
      <c r="K1274" s="234">
        <v>85.95</v>
      </c>
      <c r="L1274" s="234">
        <v>0</v>
      </c>
      <c r="M1274" s="85">
        <v>2442</v>
      </c>
      <c r="N1274" s="85">
        <v>0</v>
      </c>
      <c r="O1274" s="234">
        <v>0</v>
      </c>
      <c r="P1274" s="234">
        <v>44.01</v>
      </c>
      <c r="Q1274" s="234">
        <v>0</v>
      </c>
      <c r="R1274" s="234">
        <v>9308</v>
      </c>
      <c r="S1274" s="234">
        <v>22861.54</v>
      </c>
      <c r="T1274" s="227" t="s">
        <v>1581</v>
      </c>
      <c r="U1274" s="496">
        <v>645</v>
      </c>
      <c r="V1274" s="158" t="s">
        <v>672</v>
      </c>
      <c r="W1274" s="158" t="s">
        <v>289</v>
      </c>
      <c r="X1274" s="92" t="s">
        <v>586</v>
      </c>
      <c r="Y1274" s="267">
        <v>3609900458825</v>
      </c>
      <c r="Z1274" s="228" t="s">
        <v>1581</v>
      </c>
      <c r="AA1274" s="141">
        <v>9352.01</v>
      </c>
      <c r="AB1274" s="141">
        <v>8445</v>
      </c>
      <c r="AC1274" s="1"/>
      <c r="AD1274" s="235">
        <v>863</v>
      </c>
      <c r="AE1274" s="235">
        <v>0</v>
      </c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236"/>
      <c r="AW1274" s="1"/>
      <c r="AX1274" s="1">
        <v>0</v>
      </c>
      <c r="AY1274" s="1"/>
      <c r="AZ1274" s="1">
        <v>44.01</v>
      </c>
      <c r="BA1274" s="1">
        <v>0</v>
      </c>
      <c r="BB1274" s="1">
        <v>32213.55</v>
      </c>
      <c r="BC1274" s="1">
        <v>22861.54</v>
      </c>
      <c r="BD1274" s="85"/>
      <c r="BE1274" s="170">
        <v>646</v>
      </c>
      <c r="BF1274" s="158" t="s">
        <v>1876</v>
      </c>
      <c r="BG1274" s="158" t="s">
        <v>289</v>
      </c>
      <c r="BH1274" s="92" t="s">
        <v>586</v>
      </c>
      <c r="BI1274" s="1">
        <v>8445</v>
      </c>
      <c r="BJ1274" s="1">
        <v>8445</v>
      </c>
      <c r="BK1274" s="1">
        <v>0</v>
      </c>
      <c r="BL1274" s="158"/>
      <c r="BM1274" s="1"/>
      <c r="BN1274" s="1"/>
      <c r="BO1274" s="1"/>
      <c r="BP1274" s="86"/>
      <c r="BQ1274" s="324" t="s">
        <v>1949</v>
      </c>
      <c r="BR1274" s="380" t="s">
        <v>709</v>
      </c>
      <c r="BS1274" s="381" t="s">
        <v>1950</v>
      </c>
      <c r="BT1274" s="382" t="s">
        <v>45</v>
      </c>
      <c r="BU1274" s="383" t="s">
        <v>20</v>
      </c>
      <c r="BV1274" s="384" t="s">
        <v>1581</v>
      </c>
      <c r="BW1274" s="384">
        <v>60000</v>
      </c>
      <c r="BX1274" s="385" t="s">
        <v>1951</v>
      </c>
      <c r="BY1274" s="23"/>
      <c r="BZ1274" s="495">
        <v>709</v>
      </c>
      <c r="CA1274" s="320" t="b">
        <f>EXACT(A1274,CH1274)</f>
        <v>1</v>
      </c>
      <c r="CB1274" s="318" t="b">
        <f>EXACT(D1274,CF1274)</f>
        <v>1</v>
      </c>
      <c r="CC1274" s="318" t="b">
        <f>EXACT(E1274,CG1274)</f>
        <v>1</v>
      </c>
      <c r="CD1274" s="502">
        <f>+S1273-BC1273</f>
        <v>0</v>
      </c>
      <c r="CE1274" s="51" t="s">
        <v>672</v>
      </c>
      <c r="CF1274" s="94" t="s">
        <v>289</v>
      </c>
      <c r="CG1274" s="99" t="s">
        <v>586</v>
      </c>
      <c r="CH1274" s="311">
        <v>3609900458825</v>
      </c>
      <c r="CI1274" s="51"/>
      <c r="CJ1274" s="51"/>
      <c r="CM1274" s="273"/>
      <c r="CO1274" s="157"/>
    </row>
    <row r="1275" spans="1:93">
      <c r="A1275" s="452" t="s">
        <v>7763</v>
      </c>
      <c r="B1275" s="83" t="s">
        <v>709</v>
      </c>
      <c r="C1275" s="158" t="s">
        <v>686</v>
      </c>
      <c r="D1275" s="158" t="s">
        <v>7633</v>
      </c>
      <c r="E1275" s="92" t="s">
        <v>7634</v>
      </c>
      <c r="F1275" s="452" t="s">
        <v>7763</v>
      </c>
      <c r="G1275" s="59" t="s">
        <v>1580</v>
      </c>
      <c r="H1275" s="449" t="s">
        <v>7877</v>
      </c>
      <c r="I1275" s="234">
        <v>43793.2</v>
      </c>
      <c r="J1275" s="234">
        <v>0</v>
      </c>
      <c r="K1275" s="234">
        <v>0</v>
      </c>
      <c r="L1275" s="234">
        <v>0</v>
      </c>
      <c r="M1275" s="85">
        <v>0</v>
      </c>
      <c r="N1275" s="85">
        <v>0</v>
      </c>
      <c r="O1275" s="234">
        <v>0</v>
      </c>
      <c r="P1275" s="234">
        <v>522.99</v>
      </c>
      <c r="Q1275" s="234">
        <v>0</v>
      </c>
      <c r="R1275" s="234">
        <v>29736.7</v>
      </c>
      <c r="S1275" s="234">
        <v>13533.509999999995</v>
      </c>
      <c r="T1275" s="227" t="s">
        <v>1581</v>
      </c>
      <c r="U1275" s="496">
        <v>43</v>
      </c>
      <c r="V1275" s="158" t="s">
        <v>686</v>
      </c>
      <c r="W1275" s="158" t="s">
        <v>7633</v>
      </c>
      <c r="X1275" s="92" t="s">
        <v>7634</v>
      </c>
      <c r="Y1275" s="267" t="s">
        <v>7763</v>
      </c>
      <c r="Z1275" s="228" t="s">
        <v>1581</v>
      </c>
      <c r="AA1275" s="233">
        <v>30259.690000000002</v>
      </c>
      <c r="AB1275" s="141">
        <v>20915</v>
      </c>
      <c r="AC1275" s="234"/>
      <c r="AD1275" s="235">
        <v>863</v>
      </c>
      <c r="AE1275" s="235">
        <v>424</v>
      </c>
      <c r="AF1275" s="141">
        <v>5534.7</v>
      </c>
      <c r="AG1275" s="141"/>
      <c r="AH1275" s="141"/>
      <c r="AI1275" s="141"/>
      <c r="AJ1275" s="141"/>
      <c r="AK1275" s="141"/>
      <c r="AL1275" s="141"/>
      <c r="AM1275" s="85"/>
      <c r="AN1275" s="85"/>
      <c r="AO1275" s="85">
        <v>2000</v>
      </c>
      <c r="AP1275" s="85"/>
      <c r="AQ1275" s="159"/>
      <c r="AR1275" s="85"/>
      <c r="AS1275" s="85"/>
      <c r="AT1275" s="85"/>
      <c r="AU1275" s="85"/>
      <c r="AV1275" s="236"/>
      <c r="AW1275" s="85"/>
      <c r="AX1275" s="85">
        <v>0</v>
      </c>
      <c r="AY1275" s="159"/>
      <c r="AZ1275" s="159">
        <v>522.99</v>
      </c>
      <c r="BA1275" s="176">
        <v>0</v>
      </c>
      <c r="BB1275" s="159">
        <v>43793.2</v>
      </c>
      <c r="BC1275" s="159">
        <v>13533.509999999995</v>
      </c>
      <c r="BD1275" s="85"/>
      <c r="BE1275" s="170">
        <v>43</v>
      </c>
      <c r="BF1275" s="1" t="s">
        <v>8271</v>
      </c>
      <c r="BG1275" s="158" t="s">
        <v>7633</v>
      </c>
      <c r="BH1275" s="92" t="s">
        <v>7634</v>
      </c>
      <c r="BI1275" s="159">
        <v>20915</v>
      </c>
      <c r="BJ1275" s="159">
        <v>20915</v>
      </c>
      <c r="BK1275" s="159">
        <v>0</v>
      </c>
      <c r="BL1275" s="158"/>
      <c r="BM1275" s="1"/>
      <c r="BN1275" s="248"/>
      <c r="BO1275" s="248"/>
      <c r="BP1275" s="1"/>
      <c r="BQ1275" s="325">
        <v>23</v>
      </c>
      <c r="BR1275" s="387">
        <v>7</v>
      </c>
      <c r="BS1275" s="381" t="s">
        <v>8</v>
      </c>
      <c r="BT1275" s="391" t="s">
        <v>334</v>
      </c>
      <c r="BU1275" s="391" t="s">
        <v>707</v>
      </c>
      <c r="BV1275" s="391" t="s">
        <v>1581</v>
      </c>
      <c r="BW1275" s="391">
        <v>60220</v>
      </c>
      <c r="BX1275" s="392" t="s">
        <v>7987</v>
      </c>
      <c r="BZ1275" s="475">
        <v>688</v>
      </c>
      <c r="CA1275" s="320" t="b">
        <f>EXACT(A1275,CH1275)</f>
        <v>1</v>
      </c>
      <c r="CB1275" s="318" t="b">
        <f>EXACT(D1275,CF1275)</f>
        <v>1</v>
      </c>
      <c r="CC1275" s="318" t="b">
        <f>EXACT(E1275,CG1275)</f>
        <v>1</v>
      </c>
      <c r="CD1275" s="502">
        <f>+S1275-BC1275</f>
        <v>0</v>
      </c>
      <c r="CE1275" s="51" t="s">
        <v>686</v>
      </c>
      <c r="CF1275" s="157" t="s">
        <v>7633</v>
      </c>
      <c r="CG1275" s="99" t="s">
        <v>7634</v>
      </c>
      <c r="CH1275" s="311" t="s">
        <v>7763</v>
      </c>
      <c r="CI1275" s="86"/>
      <c r="CJ1275" s="51"/>
      <c r="CM1275" s="273"/>
    </row>
    <row r="1276" spans="1:93">
      <c r="A1276" s="511" t="s">
        <v>8539</v>
      </c>
      <c r="B1276" s="83" t="s">
        <v>709</v>
      </c>
      <c r="C1276" s="86" t="s">
        <v>6221</v>
      </c>
      <c r="D1276" s="17" t="s">
        <v>8438</v>
      </c>
      <c r="E1276" s="75" t="s">
        <v>506</v>
      </c>
      <c r="F1276" s="514" t="s">
        <v>8539</v>
      </c>
      <c r="G1276" s="59" t="s">
        <v>1580</v>
      </c>
      <c r="H1276" s="98" t="s">
        <v>8635</v>
      </c>
      <c r="I1276" s="133">
        <v>38651.199999999997</v>
      </c>
      <c r="J1276" s="167">
        <v>0</v>
      </c>
      <c r="K1276" s="18">
        <v>0</v>
      </c>
      <c r="L1276" s="18">
        <v>0</v>
      </c>
      <c r="M1276" s="53">
        <v>0</v>
      </c>
      <c r="N1276" s="18">
        <v>0</v>
      </c>
      <c r="O1276" s="18">
        <v>0</v>
      </c>
      <c r="P1276" s="53">
        <v>656.78</v>
      </c>
      <c r="Q1276" s="18">
        <v>0</v>
      </c>
      <c r="R1276" s="53">
        <v>2223</v>
      </c>
      <c r="S1276" s="18">
        <v>35771.42</v>
      </c>
      <c r="T1276" s="227" t="s">
        <v>1581</v>
      </c>
      <c r="U1276" s="496">
        <v>1322</v>
      </c>
      <c r="V1276" s="467" t="s">
        <v>6221</v>
      </c>
      <c r="W1276" s="17" t="s">
        <v>8438</v>
      </c>
      <c r="X1276" s="17" t="s">
        <v>506</v>
      </c>
      <c r="Y1276" s="268">
        <v>3609900493574</v>
      </c>
      <c r="Z1276" s="228" t="s">
        <v>1581</v>
      </c>
      <c r="AA1276" s="243">
        <v>2879.7799999999997</v>
      </c>
      <c r="AB1276" s="81">
        <v>1360</v>
      </c>
      <c r="AC1276" s="81"/>
      <c r="AD1276" s="81">
        <v>863</v>
      </c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245"/>
      <c r="AW1276" s="81"/>
      <c r="AX1276" s="81">
        <v>0</v>
      </c>
      <c r="AY1276" s="81"/>
      <c r="AZ1276" s="81">
        <v>656.78</v>
      </c>
      <c r="BA1276" s="85">
        <v>0</v>
      </c>
      <c r="BB1276" s="81">
        <v>38651.199999999997</v>
      </c>
      <c r="BC1276" s="81">
        <v>35771.42</v>
      </c>
      <c r="BE1276" s="170">
        <v>1324</v>
      </c>
      <c r="BF1276" s="81" t="s">
        <v>8730</v>
      </c>
      <c r="BG1276" s="51" t="s">
        <v>8438</v>
      </c>
      <c r="BH1276" s="17" t="s">
        <v>506</v>
      </c>
      <c r="BI1276" s="81">
        <v>1360</v>
      </c>
      <c r="BJ1276" s="85">
        <v>1360</v>
      </c>
      <c r="BK1276" s="81">
        <v>0</v>
      </c>
      <c r="BM1276" s="86"/>
      <c r="BN1276" s="247"/>
      <c r="BO1276" s="247"/>
      <c r="BP1276" s="86"/>
      <c r="BQ1276" s="440" t="s">
        <v>8871</v>
      </c>
      <c r="BR1276" s="380"/>
      <c r="BS1276" s="381" t="s">
        <v>8872</v>
      </c>
      <c r="BT1276" s="382" t="s">
        <v>1415</v>
      </c>
      <c r="BU1276" s="383" t="s">
        <v>1416</v>
      </c>
      <c r="BV1276" s="384" t="s">
        <v>1581</v>
      </c>
      <c r="BW1276" s="384">
        <v>60000</v>
      </c>
      <c r="BX1276" s="385" t="s">
        <v>8873</v>
      </c>
      <c r="BZ1276" s="475">
        <v>646</v>
      </c>
      <c r="CA1276" s="320" t="b">
        <f>EXACT(A1276,CH1276)</f>
        <v>1</v>
      </c>
      <c r="CB1276" s="318" t="b">
        <f>EXACT(D1276,CF1276)</f>
        <v>1</v>
      </c>
      <c r="CC1276" s="318" t="b">
        <f>EXACT(E1276,CG1276)</f>
        <v>1</v>
      </c>
      <c r="CD1276" s="502">
        <f>+S1275-BC1275</f>
        <v>0</v>
      </c>
      <c r="CE1276" s="17" t="s">
        <v>6221</v>
      </c>
      <c r="CF1276" s="17" t="s">
        <v>8438</v>
      </c>
      <c r="CG1276" s="103" t="s">
        <v>506</v>
      </c>
      <c r="CH1276" s="275">
        <v>3609900493574</v>
      </c>
      <c r="CI1276" s="51"/>
      <c r="CJ1276" s="51"/>
      <c r="CM1276" s="273"/>
      <c r="CO1276" s="157"/>
    </row>
    <row r="1277" spans="1:93">
      <c r="A1277" s="452" t="s">
        <v>4982</v>
      </c>
      <c r="B1277" s="83" t="s">
        <v>709</v>
      </c>
      <c r="C1277" s="86" t="s">
        <v>695</v>
      </c>
      <c r="D1277" s="86" t="s">
        <v>2968</v>
      </c>
      <c r="E1277" s="92" t="s">
        <v>262</v>
      </c>
      <c r="F1277" s="452" t="s">
        <v>4982</v>
      </c>
      <c r="G1277" s="59" t="s">
        <v>1580</v>
      </c>
      <c r="H1277" s="449" t="s">
        <v>2969</v>
      </c>
      <c r="I1277" s="244">
        <v>25486.53</v>
      </c>
      <c r="J1277" s="310">
        <v>0</v>
      </c>
      <c r="K1277" s="81">
        <v>16.100000000000001</v>
      </c>
      <c r="L1277" s="81">
        <v>0</v>
      </c>
      <c r="M1277" s="85">
        <v>1019</v>
      </c>
      <c r="N1277" s="81">
        <v>0</v>
      </c>
      <c r="O1277" s="81">
        <v>0</v>
      </c>
      <c r="P1277" s="85">
        <v>0</v>
      </c>
      <c r="Q1277" s="81">
        <v>0</v>
      </c>
      <c r="R1277" s="85">
        <v>17863</v>
      </c>
      <c r="S1277" s="81">
        <v>8658.6299999999974</v>
      </c>
      <c r="T1277" s="227" t="s">
        <v>1581</v>
      </c>
      <c r="U1277" s="496">
        <v>564</v>
      </c>
      <c r="V1277" s="86" t="s">
        <v>695</v>
      </c>
      <c r="W1277" s="86" t="s">
        <v>2968</v>
      </c>
      <c r="X1277" s="92" t="s">
        <v>262</v>
      </c>
      <c r="Y1277" s="267">
        <v>3609900504355</v>
      </c>
      <c r="Z1277" s="228" t="s">
        <v>1581</v>
      </c>
      <c r="AA1277" s="243">
        <v>17863</v>
      </c>
      <c r="AB1277" s="244">
        <v>16000</v>
      </c>
      <c r="AC1277" s="81"/>
      <c r="AD1277" s="243">
        <v>863</v>
      </c>
      <c r="AE1277" s="243"/>
      <c r="AF1277" s="81"/>
      <c r="AG1277" s="81"/>
      <c r="AH1277" s="81"/>
      <c r="AI1277" s="81">
        <v>1000</v>
      </c>
      <c r="AJ1277" s="81"/>
      <c r="AK1277" s="81"/>
      <c r="AL1277" s="81">
        <v>0</v>
      </c>
      <c r="AM1277" s="81"/>
      <c r="AN1277" s="81"/>
      <c r="AO1277" s="81">
        <v>0</v>
      </c>
      <c r="AP1277" s="81"/>
      <c r="AQ1277" s="81"/>
      <c r="AR1277" s="81"/>
      <c r="AS1277" s="81"/>
      <c r="AT1277" s="81"/>
      <c r="AU1277" s="81"/>
      <c r="AV1277" s="245"/>
      <c r="AW1277" s="81"/>
      <c r="AX1277" s="81">
        <v>0</v>
      </c>
      <c r="AY1277" s="244"/>
      <c r="AZ1277" s="244">
        <v>0</v>
      </c>
      <c r="BA1277" s="176">
        <v>0</v>
      </c>
      <c r="BB1277" s="244">
        <v>26521.629999999997</v>
      </c>
      <c r="BC1277" s="244">
        <v>8658.6299999999974</v>
      </c>
      <c r="BD1277" s="85"/>
      <c r="BE1277" s="170">
        <v>565</v>
      </c>
      <c r="BF1277" s="1" t="s">
        <v>7059</v>
      </c>
      <c r="BG1277" s="158" t="s">
        <v>2968</v>
      </c>
      <c r="BH1277" s="92" t="s">
        <v>262</v>
      </c>
      <c r="BI1277" s="244">
        <v>28350</v>
      </c>
      <c r="BJ1277" s="159">
        <v>16000</v>
      </c>
      <c r="BK1277" s="159">
        <v>12350</v>
      </c>
      <c r="BL1277" s="158"/>
      <c r="BM1277" s="86"/>
      <c r="BN1277" s="247"/>
      <c r="BO1277" s="247"/>
      <c r="BP1277" s="86"/>
      <c r="BQ1277" s="324" t="s">
        <v>2970</v>
      </c>
      <c r="BR1277" s="380" t="s">
        <v>676</v>
      </c>
      <c r="BS1277" s="381" t="s">
        <v>709</v>
      </c>
      <c r="BT1277" s="382" t="s">
        <v>678</v>
      </c>
      <c r="BU1277" s="383" t="s">
        <v>679</v>
      </c>
      <c r="BV1277" s="384" t="s">
        <v>1581</v>
      </c>
      <c r="BW1277" s="384">
        <v>60160</v>
      </c>
      <c r="BX1277" s="385" t="s">
        <v>2971</v>
      </c>
      <c r="BZ1277" s="495">
        <v>43</v>
      </c>
      <c r="CA1277" s="320" t="b">
        <f>EXACT(A1277,CH1277)</f>
        <v>1</v>
      </c>
      <c r="CB1277" s="318" t="b">
        <f>EXACT(D1277,CF1277)</f>
        <v>1</v>
      </c>
      <c r="CC1277" s="318" t="b">
        <f>EXACT(E1277,CG1277)</f>
        <v>1</v>
      </c>
      <c r="CD1277" s="502">
        <f>+S1276-BC1276</f>
        <v>0</v>
      </c>
      <c r="CE1277" s="17" t="s">
        <v>695</v>
      </c>
      <c r="CF1277" s="157" t="s">
        <v>2968</v>
      </c>
      <c r="CG1277" s="103" t="s">
        <v>262</v>
      </c>
      <c r="CH1277" s="275">
        <v>3609900504355</v>
      </c>
      <c r="CI1277" s="51"/>
      <c r="CL1277" s="51"/>
      <c r="CM1277" s="273"/>
      <c r="CO1277" s="457"/>
    </row>
    <row r="1278" spans="1:93">
      <c r="A1278" s="469" t="s">
        <v>9082</v>
      </c>
      <c r="B1278" s="83"/>
      <c r="C1278" s="86" t="s">
        <v>686</v>
      </c>
      <c r="D1278" s="86" t="s">
        <v>9080</v>
      </c>
      <c r="E1278" s="92" t="s">
        <v>9081</v>
      </c>
      <c r="F1278" s="470" t="s">
        <v>9082</v>
      </c>
      <c r="G1278" s="59" t="s">
        <v>1580</v>
      </c>
      <c r="H1278" s="283">
        <v>9812138307</v>
      </c>
      <c r="I1278" s="244">
        <v>48383.4</v>
      </c>
      <c r="J1278" s="310">
        <v>0</v>
      </c>
      <c r="K1278" s="81">
        <v>0</v>
      </c>
      <c r="L1278" s="81">
        <v>0</v>
      </c>
      <c r="M1278" s="85">
        <v>0</v>
      </c>
      <c r="N1278" s="81">
        <v>0</v>
      </c>
      <c r="O1278" s="81">
        <v>0</v>
      </c>
      <c r="P1278" s="85">
        <v>1630</v>
      </c>
      <c r="Q1278" s="81">
        <v>0</v>
      </c>
      <c r="R1278" s="85">
        <v>28782.74</v>
      </c>
      <c r="S1278" s="81">
        <v>17970.66</v>
      </c>
      <c r="T1278" s="227" t="s">
        <v>1581</v>
      </c>
      <c r="U1278" s="496">
        <v>1411</v>
      </c>
      <c r="V1278" s="467" t="s">
        <v>686</v>
      </c>
      <c r="W1278" s="86" t="s">
        <v>9080</v>
      </c>
      <c r="X1278" s="86" t="s">
        <v>9081</v>
      </c>
      <c r="Y1278" s="268" t="s">
        <v>9082</v>
      </c>
      <c r="Z1278" s="228" t="s">
        <v>1581</v>
      </c>
      <c r="AA1278" s="243">
        <v>30412.74</v>
      </c>
      <c r="AB1278" s="81">
        <v>27919.74</v>
      </c>
      <c r="AC1278" s="81"/>
      <c r="AD1278" s="81">
        <v>863</v>
      </c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245"/>
      <c r="AW1278" s="81"/>
      <c r="AX1278" s="81">
        <v>0</v>
      </c>
      <c r="AY1278" s="81"/>
      <c r="AZ1278" s="81">
        <v>1630</v>
      </c>
      <c r="BA1278" s="85">
        <v>0</v>
      </c>
      <c r="BB1278" s="81">
        <v>48383.4</v>
      </c>
      <c r="BC1278" s="81">
        <v>17970.66</v>
      </c>
      <c r="BE1278" s="170">
        <v>1414</v>
      </c>
      <c r="BF1278" s="81" t="s">
        <v>9161</v>
      </c>
      <c r="BG1278" s="1" t="s">
        <v>9080</v>
      </c>
      <c r="BH1278" s="86" t="s">
        <v>9081</v>
      </c>
      <c r="BI1278" s="81">
        <v>27919.74</v>
      </c>
      <c r="BJ1278" s="85">
        <v>27919.74</v>
      </c>
      <c r="BK1278" s="81">
        <v>0</v>
      </c>
      <c r="BL1278" s="86"/>
      <c r="BM1278" s="86"/>
      <c r="BN1278" s="247"/>
      <c r="BO1278" s="247"/>
      <c r="BP1278" s="86"/>
      <c r="BQ1278" s="440" t="s">
        <v>9256</v>
      </c>
      <c r="BR1278" s="444" t="s">
        <v>689</v>
      </c>
      <c r="BS1278" s="395"/>
      <c r="BT1278" s="444" t="s">
        <v>1</v>
      </c>
      <c r="BU1278" s="445" t="s">
        <v>707</v>
      </c>
      <c r="BV1278" s="445" t="s">
        <v>1581</v>
      </c>
      <c r="BW1278" s="445">
        <v>60220</v>
      </c>
      <c r="BX1278" s="444" t="s">
        <v>9257</v>
      </c>
      <c r="BZ1278" s="475">
        <v>1322</v>
      </c>
      <c r="CA1278" s="320" t="b">
        <f>EXACT(A1278,CH1278)</f>
        <v>1</v>
      </c>
      <c r="CB1278" s="318" t="b">
        <f>EXACT(D1278,CF1278)</f>
        <v>1</v>
      </c>
      <c r="CC1278" s="318" t="b">
        <f>EXACT(E1278,CG1278)</f>
        <v>1</v>
      </c>
      <c r="CD1278" s="502">
        <f>+S1277-BC1277</f>
        <v>0</v>
      </c>
      <c r="CE1278" s="17" t="s">
        <v>686</v>
      </c>
      <c r="CF1278" s="157" t="s">
        <v>9080</v>
      </c>
      <c r="CG1278" s="99" t="s">
        <v>9081</v>
      </c>
      <c r="CH1278" s="275" t="s">
        <v>9082</v>
      </c>
      <c r="CI1278" s="51"/>
      <c r="CM1278" s="273"/>
      <c r="CO1278" s="158"/>
    </row>
    <row r="1279" spans="1:93">
      <c r="A1279" s="362" t="s">
        <v>5442</v>
      </c>
      <c r="B1279" s="83" t="s">
        <v>709</v>
      </c>
      <c r="C1279" s="158" t="s">
        <v>672</v>
      </c>
      <c r="D1279" s="158" t="s">
        <v>5440</v>
      </c>
      <c r="E1279" s="92" t="s">
        <v>5441</v>
      </c>
      <c r="F1279" s="362" t="s">
        <v>5442</v>
      </c>
      <c r="G1279" s="59" t="s">
        <v>1580</v>
      </c>
      <c r="H1279" s="449" t="s">
        <v>5443</v>
      </c>
      <c r="I1279" s="234">
        <v>25454.92</v>
      </c>
      <c r="J1279" s="234">
        <v>0</v>
      </c>
      <c r="K1279" s="234">
        <v>0</v>
      </c>
      <c r="L1279" s="234">
        <v>0</v>
      </c>
      <c r="M1279" s="85">
        <v>0</v>
      </c>
      <c r="N1279" s="85">
        <v>0</v>
      </c>
      <c r="O1279" s="234">
        <v>0</v>
      </c>
      <c r="P1279" s="234">
        <v>0</v>
      </c>
      <c r="Q1279" s="234">
        <v>0</v>
      </c>
      <c r="R1279" s="234">
        <v>12867</v>
      </c>
      <c r="S1279" s="234">
        <v>12587.919999999998</v>
      </c>
      <c r="T1279" s="227" t="s">
        <v>1581</v>
      </c>
      <c r="U1279" s="496">
        <v>977</v>
      </c>
      <c r="V1279" s="158" t="s">
        <v>672</v>
      </c>
      <c r="W1279" s="158" t="s">
        <v>5440</v>
      </c>
      <c r="X1279" s="92" t="s">
        <v>5441</v>
      </c>
      <c r="Y1279" s="267">
        <v>3609900513273</v>
      </c>
      <c r="Z1279" s="228" t="s">
        <v>1581</v>
      </c>
      <c r="AA1279" s="141">
        <v>12867</v>
      </c>
      <c r="AB1279" s="141">
        <v>11380</v>
      </c>
      <c r="AC1279" s="1"/>
      <c r="AD1279" s="235">
        <v>863</v>
      </c>
      <c r="AE1279" s="235">
        <v>424</v>
      </c>
      <c r="AF1279" s="1"/>
      <c r="AG1279" s="1"/>
      <c r="AH1279" s="1">
        <v>200</v>
      </c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236"/>
      <c r="AW1279" s="1"/>
      <c r="AX1279" s="1">
        <v>0</v>
      </c>
      <c r="AY1279" s="1"/>
      <c r="AZ1279" s="1">
        <v>0</v>
      </c>
      <c r="BA1279" s="1">
        <v>0</v>
      </c>
      <c r="BB1279" s="1">
        <v>25454.92</v>
      </c>
      <c r="BC1279" s="1">
        <v>12587.919999999998</v>
      </c>
      <c r="BD1279" s="85"/>
      <c r="BE1279" s="170">
        <v>978</v>
      </c>
      <c r="BF1279" s="158" t="s">
        <v>5628</v>
      </c>
      <c r="BG1279" s="158" t="s">
        <v>5440</v>
      </c>
      <c r="BH1279" s="92" t="s">
        <v>5441</v>
      </c>
      <c r="BI1279" s="1">
        <v>11380</v>
      </c>
      <c r="BJ1279" s="1">
        <v>11380</v>
      </c>
      <c r="BK1279" s="1">
        <v>0</v>
      </c>
      <c r="BL1279" s="158"/>
      <c r="BM1279" s="1"/>
      <c r="BN1279" s="1"/>
      <c r="BO1279" s="1"/>
      <c r="BP1279" s="1"/>
      <c r="BQ1279" s="325">
        <v>12</v>
      </c>
      <c r="BR1279" s="325" t="s">
        <v>698</v>
      </c>
      <c r="BS1279" s="443" t="s">
        <v>5809</v>
      </c>
      <c r="BT1279" s="563" t="s">
        <v>752</v>
      </c>
      <c r="BU1279" s="563" t="s">
        <v>752</v>
      </c>
      <c r="BV1279" s="563" t="s">
        <v>1581</v>
      </c>
      <c r="BW1279" s="569">
        <v>60190</v>
      </c>
      <c r="BX1279" s="446" t="s">
        <v>5810</v>
      </c>
      <c r="BY1279" s="76"/>
      <c r="BZ1279" s="495">
        <v>565</v>
      </c>
      <c r="CA1279" s="320" t="b">
        <f>EXACT(A1279,CH1279)</f>
        <v>1</v>
      </c>
      <c r="CB1279" s="318" t="b">
        <f>EXACT(D1279,CF1279)</f>
        <v>1</v>
      </c>
      <c r="CC1279" s="318" t="b">
        <f>EXACT(E1279,CG1279)</f>
        <v>1</v>
      </c>
      <c r="CD1279" s="502">
        <f>+S1278-BC1278</f>
        <v>0</v>
      </c>
      <c r="CE1279" s="17" t="s">
        <v>672</v>
      </c>
      <c r="CF1279" s="17" t="s">
        <v>5440</v>
      </c>
      <c r="CG1279" s="103" t="s">
        <v>5441</v>
      </c>
      <c r="CH1279" s="275">
        <v>3609900513273</v>
      </c>
    </row>
    <row r="1280" spans="1:93">
      <c r="A1280" s="461" t="s">
        <v>7422</v>
      </c>
      <c r="B1280" s="83" t="s">
        <v>709</v>
      </c>
      <c r="C1280" s="86" t="s">
        <v>695</v>
      </c>
      <c r="D1280" s="86" t="s">
        <v>6743</v>
      </c>
      <c r="E1280" s="86" t="s">
        <v>5441</v>
      </c>
      <c r="F1280" s="461" t="s">
        <v>7422</v>
      </c>
      <c r="G1280" s="59" t="s">
        <v>1580</v>
      </c>
      <c r="H1280" s="449" t="s">
        <v>6880</v>
      </c>
      <c r="I1280" s="234">
        <v>38114.18</v>
      </c>
      <c r="J1280" s="234">
        <v>0</v>
      </c>
      <c r="K1280" s="234">
        <v>0</v>
      </c>
      <c r="L1280" s="234">
        <v>0</v>
      </c>
      <c r="M1280" s="85">
        <v>0</v>
      </c>
      <c r="N1280" s="85">
        <v>0</v>
      </c>
      <c r="O1280" s="234">
        <v>0</v>
      </c>
      <c r="P1280" s="234">
        <v>534.04</v>
      </c>
      <c r="Q1280" s="234">
        <v>0</v>
      </c>
      <c r="R1280" s="234">
        <v>23863</v>
      </c>
      <c r="S1280" s="234">
        <v>11879.329999999998</v>
      </c>
      <c r="T1280" s="227" t="s">
        <v>1581</v>
      </c>
      <c r="U1280" s="496">
        <v>294</v>
      </c>
      <c r="V1280" s="86" t="s">
        <v>695</v>
      </c>
      <c r="W1280" s="86" t="s">
        <v>6743</v>
      </c>
      <c r="X1280" s="422" t="s">
        <v>5441</v>
      </c>
      <c r="Y1280" s="267">
        <v>3609900513281</v>
      </c>
      <c r="Z1280" s="228" t="s">
        <v>1581</v>
      </c>
      <c r="AA1280" s="141">
        <v>26234.850000000002</v>
      </c>
      <c r="AB1280" s="141">
        <v>23000</v>
      </c>
      <c r="AC1280" s="1"/>
      <c r="AD1280" s="235">
        <v>863</v>
      </c>
      <c r="AE1280" s="235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236"/>
      <c r="AW1280" s="1"/>
      <c r="AX1280" s="1">
        <v>1837.81</v>
      </c>
      <c r="AY1280" s="1"/>
      <c r="AZ1280" s="1">
        <v>534.04</v>
      </c>
      <c r="BA1280" s="1">
        <v>0</v>
      </c>
      <c r="BB1280" s="1">
        <v>38114.18</v>
      </c>
      <c r="BC1280" s="1">
        <v>11879.329999999998</v>
      </c>
      <c r="BD1280" s="85"/>
      <c r="BE1280" s="170">
        <v>295</v>
      </c>
      <c r="BF1280" s="158" t="s">
        <v>7024</v>
      </c>
      <c r="BG1280" s="158" t="s">
        <v>6743</v>
      </c>
      <c r="BH1280" s="92" t="s">
        <v>5441</v>
      </c>
      <c r="BI1280" s="1">
        <v>27180</v>
      </c>
      <c r="BJ1280" s="1">
        <v>23000</v>
      </c>
      <c r="BK1280" s="1">
        <v>4180</v>
      </c>
      <c r="BL1280" s="456"/>
      <c r="BM1280" s="1"/>
      <c r="BN1280" s="1"/>
      <c r="BO1280" s="1"/>
      <c r="BP1280" s="1"/>
      <c r="BQ1280" s="325" t="s">
        <v>7213</v>
      </c>
      <c r="BR1280" s="443" t="s">
        <v>51</v>
      </c>
      <c r="BS1280" s="562" t="s">
        <v>5752</v>
      </c>
      <c r="BT1280" s="444" t="s">
        <v>719</v>
      </c>
      <c r="BU1280" s="445" t="s">
        <v>719</v>
      </c>
      <c r="BV1280" s="283" t="s">
        <v>1581</v>
      </c>
      <c r="BW1280" s="283">
        <v>60140</v>
      </c>
      <c r="BX1280" s="569" t="s">
        <v>7214</v>
      </c>
      <c r="BY1280" s="62"/>
      <c r="BZ1280" s="475">
        <v>1412</v>
      </c>
      <c r="CA1280" s="320" t="b">
        <f>EXACT(A1280,CH1280)</f>
        <v>1</v>
      </c>
      <c r="CB1280" s="318" t="b">
        <f>EXACT(D1280,CF1280)</f>
        <v>1</v>
      </c>
      <c r="CC1280" s="318" t="b">
        <f>EXACT(E1280,CG1280)</f>
        <v>1</v>
      </c>
      <c r="CD1280" s="502">
        <f>+S1279-BC1279</f>
        <v>0</v>
      </c>
      <c r="CE1280" s="17" t="s">
        <v>695</v>
      </c>
      <c r="CF1280" s="157" t="s">
        <v>6743</v>
      </c>
      <c r="CG1280" s="99" t="s">
        <v>5441</v>
      </c>
      <c r="CH1280" s="311">
        <v>3609900513281</v>
      </c>
      <c r="CI1280" s="51"/>
      <c r="CL1280" s="51"/>
      <c r="CM1280" s="273"/>
      <c r="CO1280" s="158"/>
    </row>
    <row r="1281" spans="1:93">
      <c r="A1281" s="461" t="s">
        <v>5890</v>
      </c>
      <c r="B1281" s="83" t="s">
        <v>709</v>
      </c>
      <c r="C1281" s="158" t="s">
        <v>686</v>
      </c>
      <c r="D1281" s="158" t="s">
        <v>438</v>
      </c>
      <c r="E1281" s="92" t="s">
        <v>5891</v>
      </c>
      <c r="F1281" s="461" t="s">
        <v>5890</v>
      </c>
      <c r="G1281" s="59" t="s">
        <v>1580</v>
      </c>
      <c r="H1281" s="449" t="s">
        <v>5892</v>
      </c>
      <c r="I1281" s="234">
        <v>39175.599999999999</v>
      </c>
      <c r="J1281" s="234">
        <v>0</v>
      </c>
      <c r="K1281" s="234">
        <v>0</v>
      </c>
      <c r="L1281" s="234">
        <v>0</v>
      </c>
      <c r="M1281" s="85">
        <v>0</v>
      </c>
      <c r="N1281" s="85">
        <v>0</v>
      </c>
      <c r="O1281" s="234">
        <v>0</v>
      </c>
      <c r="P1281" s="234">
        <v>709.22</v>
      </c>
      <c r="Q1281" s="234">
        <v>0</v>
      </c>
      <c r="R1281" s="234">
        <v>26000</v>
      </c>
      <c r="S1281" s="234">
        <v>12466.379999999997</v>
      </c>
      <c r="T1281" s="227" t="s">
        <v>1581</v>
      </c>
      <c r="U1281" s="496">
        <v>730</v>
      </c>
      <c r="V1281" s="158" t="s">
        <v>686</v>
      </c>
      <c r="W1281" s="158" t="s">
        <v>438</v>
      </c>
      <c r="X1281" s="92" t="s">
        <v>5891</v>
      </c>
      <c r="Y1281" s="267">
        <v>3609900517571</v>
      </c>
      <c r="Z1281" s="228" t="s">
        <v>1581</v>
      </c>
      <c r="AA1281" s="243">
        <v>26709.22</v>
      </c>
      <c r="AB1281" s="244">
        <v>26000</v>
      </c>
      <c r="AC1281" s="81"/>
      <c r="AD1281" s="243"/>
      <c r="AE1281" s="243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244"/>
      <c r="AR1281" s="244"/>
      <c r="AS1281" s="81"/>
      <c r="AT1281" s="81"/>
      <c r="AU1281" s="81"/>
      <c r="AV1281" s="245"/>
      <c r="AW1281" s="81"/>
      <c r="AX1281" s="81">
        <v>0</v>
      </c>
      <c r="AY1281" s="244"/>
      <c r="AZ1281" s="244">
        <v>709.22</v>
      </c>
      <c r="BA1281" s="176">
        <v>0</v>
      </c>
      <c r="BB1281" s="244">
        <v>39175.599999999999</v>
      </c>
      <c r="BC1281" s="244">
        <v>12466.379999999997</v>
      </c>
      <c r="BD1281" s="85"/>
      <c r="BE1281" s="170">
        <v>731</v>
      </c>
      <c r="BF1281" s="1" t="s">
        <v>5893</v>
      </c>
      <c r="BG1281" s="158" t="s">
        <v>438</v>
      </c>
      <c r="BH1281" s="92" t="s">
        <v>5891</v>
      </c>
      <c r="BI1281" s="244">
        <v>34840</v>
      </c>
      <c r="BJ1281" s="159">
        <v>26000</v>
      </c>
      <c r="BK1281" s="159">
        <v>8840</v>
      </c>
      <c r="BL1281" s="158"/>
      <c r="BM1281" s="86"/>
      <c r="BN1281" s="247"/>
      <c r="BO1281" s="247"/>
      <c r="BP1281" s="1"/>
      <c r="BQ1281" s="325" t="s">
        <v>5894</v>
      </c>
      <c r="BR1281" s="325" t="s">
        <v>716</v>
      </c>
      <c r="BS1281" s="443"/>
      <c r="BT1281" s="563" t="s">
        <v>2467</v>
      </c>
      <c r="BU1281" s="563" t="s">
        <v>46</v>
      </c>
      <c r="BV1281" s="563" t="s">
        <v>1581</v>
      </c>
      <c r="BW1281" s="569">
        <v>60000</v>
      </c>
      <c r="BX1281" s="446" t="s">
        <v>5895</v>
      </c>
      <c r="BY1281" s="51"/>
      <c r="BZ1281" s="495">
        <v>977</v>
      </c>
      <c r="CA1281" s="320" t="b">
        <f>EXACT(A1281,CH1281)</f>
        <v>1</v>
      </c>
      <c r="CB1281" s="318" t="b">
        <f>EXACT(D1281,CF1281)</f>
        <v>1</v>
      </c>
      <c r="CC1281" s="318" t="b">
        <f>EXACT(E1281,CG1281)</f>
        <v>1</v>
      </c>
      <c r="CD1281" s="502">
        <f>+S1280-BC1280</f>
        <v>0</v>
      </c>
      <c r="CE1281" s="51" t="s">
        <v>686</v>
      </c>
      <c r="CF1281" s="157" t="s">
        <v>438</v>
      </c>
      <c r="CG1281" s="99" t="s">
        <v>5891</v>
      </c>
      <c r="CH1281" s="311">
        <v>3609900517571</v>
      </c>
      <c r="CM1281" s="273"/>
      <c r="CO1281" s="158"/>
    </row>
    <row r="1282" spans="1:93">
      <c r="A1282" s="362" t="s">
        <v>7482</v>
      </c>
      <c r="B1282" s="83" t="s">
        <v>709</v>
      </c>
      <c r="C1282" s="1" t="s">
        <v>686</v>
      </c>
      <c r="D1282" s="86" t="s">
        <v>5400</v>
      </c>
      <c r="E1282" s="86" t="s">
        <v>811</v>
      </c>
      <c r="F1282" s="362" t="s">
        <v>7482</v>
      </c>
      <c r="G1282" s="59" t="s">
        <v>1580</v>
      </c>
      <c r="H1282" s="449" t="s">
        <v>6932</v>
      </c>
      <c r="I1282" s="244">
        <v>41695.199999999997</v>
      </c>
      <c r="J1282" s="310">
        <v>0</v>
      </c>
      <c r="K1282" s="81">
        <v>0</v>
      </c>
      <c r="L1282" s="81">
        <v>0</v>
      </c>
      <c r="M1282" s="85">
        <v>0</v>
      </c>
      <c r="N1282" s="81">
        <v>0</v>
      </c>
      <c r="O1282" s="81">
        <v>0</v>
      </c>
      <c r="P1282" s="85">
        <v>746.27</v>
      </c>
      <c r="Q1282" s="81">
        <v>0</v>
      </c>
      <c r="R1282" s="85">
        <v>30127</v>
      </c>
      <c r="S1282" s="81">
        <v>10821.929999999997</v>
      </c>
      <c r="T1282" s="227" t="s">
        <v>1581</v>
      </c>
      <c r="U1282" s="496">
        <v>833</v>
      </c>
      <c r="V1282" s="1" t="s">
        <v>686</v>
      </c>
      <c r="W1282" s="86" t="s">
        <v>5400</v>
      </c>
      <c r="X1282" s="422" t="s">
        <v>811</v>
      </c>
      <c r="Y1282" s="267">
        <v>3609900518089</v>
      </c>
      <c r="Z1282" s="228" t="s">
        <v>1581</v>
      </c>
      <c r="AA1282" s="243">
        <v>30873.27</v>
      </c>
      <c r="AB1282" s="141">
        <v>24440</v>
      </c>
      <c r="AC1282" s="1"/>
      <c r="AD1282" s="235">
        <v>863</v>
      </c>
      <c r="AE1282" s="235">
        <v>424</v>
      </c>
      <c r="AF1282" s="1"/>
      <c r="AG1282" s="1"/>
      <c r="AH1282" s="1"/>
      <c r="AI1282" s="1"/>
      <c r="AJ1282" s="1"/>
      <c r="AK1282" s="1"/>
      <c r="AL1282" s="1"/>
      <c r="AM1282" s="81"/>
      <c r="AN1282" s="81"/>
      <c r="AO1282" s="81"/>
      <c r="AP1282" s="81"/>
      <c r="AQ1282" s="244"/>
      <c r="AR1282" s="244"/>
      <c r="AS1282" s="81"/>
      <c r="AT1282" s="81"/>
      <c r="AU1282" s="81"/>
      <c r="AV1282" s="245"/>
      <c r="AW1282" s="81">
        <v>4400</v>
      </c>
      <c r="AX1282" s="81">
        <v>0</v>
      </c>
      <c r="AY1282" s="244"/>
      <c r="AZ1282" s="244">
        <v>746.27</v>
      </c>
      <c r="BA1282" s="176">
        <v>0</v>
      </c>
      <c r="BB1282" s="244">
        <v>41695.199999999997</v>
      </c>
      <c r="BC1282" s="244">
        <v>10821.929999999997</v>
      </c>
      <c r="BD1282" s="85"/>
      <c r="BE1282" s="170">
        <v>834</v>
      </c>
      <c r="BF1282" s="1" t="s">
        <v>7102</v>
      </c>
      <c r="BG1282" s="158" t="s">
        <v>5400</v>
      </c>
      <c r="BH1282" s="92" t="s">
        <v>811</v>
      </c>
      <c r="BI1282" s="244">
        <v>24440</v>
      </c>
      <c r="BJ1282" s="159">
        <v>24440</v>
      </c>
      <c r="BK1282" s="159">
        <v>0</v>
      </c>
      <c r="BL1282" s="158"/>
      <c r="BM1282" s="86"/>
      <c r="BN1282" s="247"/>
      <c r="BO1282" s="247"/>
      <c r="BP1282" s="86"/>
      <c r="BQ1282" s="324">
        <v>161</v>
      </c>
      <c r="BR1282" s="284" t="s">
        <v>698</v>
      </c>
      <c r="BS1282" s="443" t="s">
        <v>51</v>
      </c>
      <c r="BT1282" s="444" t="s">
        <v>740</v>
      </c>
      <c r="BU1282" s="445" t="s">
        <v>707</v>
      </c>
      <c r="BV1282" s="283" t="s">
        <v>1581</v>
      </c>
      <c r="BW1282" s="283">
        <v>60220</v>
      </c>
      <c r="BX1282" s="446" t="s">
        <v>7353</v>
      </c>
      <c r="BY1282" s="51"/>
      <c r="BZ1282" s="495">
        <v>295</v>
      </c>
      <c r="CA1282" s="320" t="b">
        <f>EXACT(A1282,CH1282)</f>
        <v>1</v>
      </c>
      <c r="CB1282" s="318" t="b">
        <f>EXACT(D1282,CF1282)</f>
        <v>1</v>
      </c>
      <c r="CC1282" s="318" t="b">
        <f>EXACT(E1282,CG1282)</f>
        <v>1</v>
      </c>
      <c r="CD1282" s="502">
        <f>+S1281-BC1281</f>
        <v>0</v>
      </c>
      <c r="CE1282" s="17" t="s">
        <v>686</v>
      </c>
      <c r="CF1282" s="51" t="s">
        <v>5400</v>
      </c>
      <c r="CG1282" s="51" t="s">
        <v>811</v>
      </c>
      <c r="CH1282" s="311">
        <v>3609900518089</v>
      </c>
      <c r="CI1282" s="51"/>
      <c r="CJ1282" s="51"/>
      <c r="CL1282" s="51"/>
      <c r="CM1282" s="273"/>
      <c r="CO1282" s="157"/>
    </row>
    <row r="1283" spans="1:93">
      <c r="A1283" s="461" t="s">
        <v>7519</v>
      </c>
      <c r="B1283" s="83" t="s">
        <v>709</v>
      </c>
      <c r="C1283" s="86" t="s">
        <v>686</v>
      </c>
      <c r="D1283" s="86" t="s">
        <v>6837</v>
      </c>
      <c r="E1283" s="86" t="s">
        <v>6838</v>
      </c>
      <c r="F1283" s="461" t="s">
        <v>7519</v>
      </c>
      <c r="G1283" s="59" t="s">
        <v>1580</v>
      </c>
      <c r="H1283" s="449" t="s">
        <v>6966</v>
      </c>
      <c r="I1283" s="234">
        <v>24942.400000000001</v>
      </c>
      <c r="J1283" s="234">
        <v>0</v>
      </c>
      <c r="K1283" s="234">
        <v>0</v>
      </c>
      <c r="L1283" s="234">
        <v>0</v>
      </c>
      <c r="M1283" s="85">
        <v>0</v>
      </c>
      <c r="N1283" s="85">
        <v>0</v>
      </c>
      <c r="O1283" s="234">
        <v>0</v>
      </c>
      <c r="P1283" s="234">
        <v>0</v>
      </c>
      <c r="Q1283" s="234">
        <v>0</v>
      </c>
      <c r="R1283" s="234">
        <v>18137</v>
      </c>
      <c r="S1283" s="234">
        <v>6805.4000000000015</v>
      </c>
      <c r="T1283" s="227" t="s">
        <v>1581</v>
      </c>
      <c r="U1283" s="496">
        <v>1196</v>
      </c>
      <c r="V1283" s="86" t="s">
        <v>686</v>
      </c>
      <c r="W1283" s="86" t="s">
        <v>6837</v>
      </c>
      <c r="X1283" s="422" t="s">
        <v>6838</v>
      </c>
      <c r="Y1283" s="267">
        <v>3609900601920</v>
      </c>
      <c r="Z1283" s="228" t="s">
        <v>1581</v>
      </c>
      <c r="AA1283" s="141">
        <v>18137</v>
      </c>
      <c r="AB1283" s="141">
        <v>16850</v>
      </c>
      <c r="AC1283" s="1"/>
      <c r="AD1283" s="235">
        <v>863</v>
      </c>
      <c r="AE1283" s="235">
        <v>424</v>
      </c>
      <c r="AF1283" s="1"/>
      <c r="AG1283" s="1"/>
      <c r="AH1283" s="1"/>
      <c r="AI1283" s="1"/>
      <c r="AJ1283" s="1"/>
      <c r="AK1283" s="1"/>
      <c r="AL1283" s="1"/>
      <c r="AM1283" s="1"/>
      <c r="AN1283" s="1"/>
      <c r="AO1283" s="1">
        <v>0</v>
      </c>
      <c r="AP1283" s="1"/>
      <c r="AQ1283" s="1"/>
      <c r="AR1283" s="1"/>
      <c r="AS1283" s="1"/>
      <c r="AT1283" s="1"/>
      <c r="AU1283" s="1"/>
      <c r="AV1283" s="236"/>
      <c r="AW1283" s="1"/>
      <c r="AX1283" s="1">
        <v>0</v>
      </c>
      <c r="AY1283" s="1"/>
      <c r="AZ1283" s="1">
        <v>0</v>
      </c>
      <c r="BA1283" s="1">
        <v>0</v>
      </c>
      <c r="BB1283" s="1">
        <v>24942.400000000001</v>
      </c>
      <c r="BC1283" s="1">
        <v>6805.4000000000015</v>
      </c>
      <c r="BD1283" s="85"/>
      <c r="BE1283" s="170">
        <v>1198</v>
      </c>
      <c r="BF1283" s="158" t="s">
        <v>7151</v>
      </c>
      <c r="BG1283" s="158" t="s">
        <v>6837</v>
      </c>
      <c r="BH1283" s="92" t="s">
        <v>6838</v>
      </c>
      <c r="BI1283" s="141">
        <v>16850</v>
      </c>
      <c r="BJ1283" s="141">
        <v>16850</v>
      </c>
      <c r="BK1283" s="159">
        <v>0</v>
      </c>
      <c r="BL1283" s="158"/>
      <c r="BM1283" s="1"/>
      <c r="BN1283" s="1"/>
      <c r="BO1283" s="1"/>
      <c r="BP1283" s="1"/>
      <c r="BQ1283" s="325" t="s">
        <v>7297</v>
      </c>
      <c r="BR1283" s="325" t="s">
        <v>720</v>
      </c>
      <c r="BS1283" s="443" t="s">
        <v>709</v>
      </c>
      <c r="BT1283" s="444" t="s">
        <v>679</v>
      </c>
      <c r="BU1283" s="445" t="s">
        <v>679</v>
      </c>
      <c r="BV1283" s="283" t="s">
        <v>1581</v>
      </c>
      <c r="BW1283" s="283">
        <v>60160</v>
      </c>
      <c r="BX1283" s="569" t="s">
        <v>7298</v>
      </c>
      <c r="BZ1283" s="475">
        <v>730</v>
      </c>
      <c r="CA1283" s="320" t="b">
        <f>EXACT(A1283,CH1283)</f>
        <v>1</v>
      </c>
      <c r="CB1283" s="318" t="b">
        <f>EXACT(D1283,CF1283)</f>
        <v>1</v>
      </c>
      <c r="CC1283" s="318" t="b">
        <f>EXACT(E1283,CG1283)</f>
        <v>1</v>
      </c>
      <c r="CD1283" s="502">
        <f>+S1282-BC1282</f>
        <v>0</v>
      </c>
      <c r="CE1283" s="17" t="s">
        <v>686</v>
      </c>
      <c r="CF1283" s="157" t="s">
        <v>6837</v>
      </c>
      <c r="CG1283" s="99" t="s">
        <v>6838</v>
      </c>
      <c r="CH1283" s="311">
        <v>3609900601920</v>
      </c>
      <c r="CJ1283" s="51"/>
      <c r="CL1283" s="51"/>
      <c r="CM1283" s="273"/>
      <c r="CO1283" s="364"/>
    </row>
    <row r="1284" spans="1:93">
      <c r="A1284" s="469" t="s">
        <v>8572</v>
      </c>
      <c r="B1284" s="83" t="s">
        <v>709</v>
      </c>
      <c r="C1284" s="86" t="s">
        <v>672</v>
      </c>
      <c r="D1284" s="17" t="s">
        <v>175</v>
      </c>
      <c r="E1284" s="75" t="s">
        <v>82</v>
      </c>
      <c r="F1284" s="470" t="s">
        <v>8572</v>
      </c>
      <c r="G1284" s="59" t="s">
        <v>1580</v>
      </c>
      <c r="H1284" s="98" t="s">
        <v>8668</v>
      </c>
      <c r="I1284" s="133">
        <v>23883.82</v>
      </c>
      <c r="J1284" s="167">
        <v>0</v>
      </c>
      <c r="K1284" s="18">
        <v>0</v>
      </c>
      <c r="L1284" s="18">
        <v>0</v>
      </c>
      <c r="M1284" s="53">
        <v>0</v>
      </c>
      <c r="N1284" s="18">
        <v>0</v>
      </c>
      <c r="O1284" s="18">
        <v>0</v>
      </c>
      <c r="P1284" s="53">
        <v>0</v>
      </c>
      <c r="Q1284" s="18">
        <v>0</v>
      </c>
      <c r="R1284" s="53">
        <v>9147</v>
      </c>
      <c r="S1284" s="18">
        <v>14736.82</v>
      </c>
      <c r="T1284" s="227" t="s">
        <v>1581</v>
      </c>
      <c r="U1284" s="496">
        <v>1353</v>
      </c>
      <c r="V1284" s="467" t="s">
        <v>672</v>
      </c>
      <c r="W1284" s="17" t="s">
        <v>175</v>
      </c>
      <c r="X1284" s="17" t="s">
        <v>82</v>
      </c>
      <c r="Y1284" s="268">
        <v>3609900658239</v>
      </c>
      <c r="Z1284" s="228" t="s">
        <v>1581</v>
      </c>
      <c r="AA1284" s="243">
        <v>9147</v>
      </c>
      <c r="AB1284" s="81">
        <v>7860</v>
      </c>
      <c r="AC1284" s="81"/>
      <c r="AD1284" s="81">
        <v>863</v>
      </c>
      <c r="AE1284" s="81">
        <v>424</v>
      </c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245"/>
      <c r="AW1284" s="81"/>
      <c r="AX1284" s="81">
        <v>0</v>
      </c>
      <c r="AY1284" s="81"/>
      <c r="AZ1284" s="81">
        <v>0</v>
      </c>
      <c r="BA1284" s="85">
        <v>0</v>
      </c>
      <c r="BB1284" s="81">
        <v>23883.82</v>
      </c>
      <c r="BC1284" s="81">
        <v>14736.82</v>
      </c>
      <c r="BE1284" s="170">
        <v>1355</v>
      </c>
      <c r="BF1284" s="81" t="s">
        <v>8763</v>
      </c>
      <c r="BG1284" s="51" t="s">
        <v>175</v>
      </c>
      <c r="BH1284" s="17" t="s">
        <v>82</v>
      </c>
      <c r="BI1284" s="81">
        <v>7860</v>
      </c>
      <c r="BJ1284" s="85">
        <v>7860</v>
      </c>
      <c r="BK1284" s="81">
        <v>0</v>
      </c>
      <c r="BM1284" s="86"/>
      <c r="BN1284" s="247"/>
      <c r="BO1284" s="247"/>
      <c r="BP1284" s="86"/>
      <c r="BQ1284" s="440" t="s">
        <v>8932</v>
      </c>
      <c r="BR1284" s="284">
        <v>2</v>
      </c>
      <c r="BS1284" s="443"/>
      <c r="BT1284" s="444" t="s">
        <v>1511</v>
      </c>
      <c r="BU1284" s="445" t="s">
        <v>1416</v>
      </c>
      <c r="BV1284" s="283" t="s">
        <v>1581</v>
      </c>
      <c r="BW1284" s="283">
        <v>60000</v>
      </c>
      <c r="BX1284" s="444" t="s">
        <v>8933</v>
      </c>
      <c r="BZ1284" s="495">
        <v>833</v>
      </c>
      <c r="CA1284" s="320" t="b">
        <f>EXACT(A1284,CH1284)</f>
        <v>1</v>
      </c>
      <c r="CB1284" s="318" t="b">
        <f>EXACT(D1284,CF1284)</f>
        <v>1</v>
      </c>
      <c r="CC1284" s="318" t="b">
        <f>EXACT(E1284,CG1284)</f>
        <v>1</v>
      </c>
      <c r="CD1284" s="502">
        <f>+S1283-BC1283</f>
        <v>0</v>
      </c>
      <c r="CE1284" s="51" t="s">
        <v>672</v>
      </c>
      <c r="CF1284" s="157" t="s">
        <v>175</v>
      </c>
      <c r="CG1284" s="99" t="s">
        <v>82</v>
      </c>
      <c r="CH1284" s="311">
        <v>3609900658239</v>
      </c>
      <c r="CI1284" s="51"/>
      <c r="CL1284" s="51"/>
      <c r="CM1284" s="273"/>
      <c r="CO1284" s="158"/>
    </row>
    <row r="1285" spans="1:93">
      <c r="A1285" s="469" t="s">
        <v>9038</v>
      </c>
      <c r="B1285" s="83"/>
      <c r="C1285" s="86" t="s">
        <v>672</v>
      </c>
      <c r="D1285" s="86" t="s">
        <v>9036</v>
      </c>
      <c r="E1285" s="92" t="s">
        <v>9037</v>
      </c>
      <c r="F1285" s="470" t="s">
        <v>9038</v>
      </c>
      <c r="G1285" s="59" t="s">
        <v>1580</v>
      </c>
      <c r="H1285" s="283">
        <v>6331434402</v>
      </c>
      <c r="I1285" s="244">
        <v>32813.33</v>
      </c>
      <c r="J1285" s="310">
        <v>0</v>
      </c>
      <c r="K1285" s="81">
        <v>0</v>
      </c>
      <c r="L1285" s="81">
        <v>0</v>
      </c>
      <c r="M1285" s="85">
        <v>0</v>
      </c>
      <c r="N1285" s="81">
        <v>0</v>
      </c>
      <c r="O1285" s="81">
        <v>0</v>
      </c>
      <c r="P1285" s="85">
        <v>163.94</v>
      </c>
      <c r="Q1285" s="81">
        <v>0</v>
      </c>
      <c r="R1285" s="85">
        <v>15453</v>
      </c>
      <c r="S1285" s="81">
        <v>17196.39</v>
      </c>
      <c r="T1285" s="227" t="s">
        <v>1581</v>
      </c>
      <c r="U1285" s="496">
        <v>1393</v>
      </c>
      <c r="V1285" s="467" t="s">
        <v>672</v>
      </c>
      <c r="W1285" s="86" t="s">
        <v>9036</v>
      </c>
      <c r="X1285" s="86" t="s">
        <v>9037</v>
      </c>
      <c r="Y1285" s="268" t="s">
        <v>9038</v>
      </c>
      <c r="Z1285" s="228" t="s">
        <v>1581</v>
      </c>
      <c r="AA1285" s="243">
        <v>15616.94</v>
      </c>
      <c r="AB1285" s="81">
        <v>14590</v>
      </c>
      <c r="AC1285" s="81"/>
      <c r="AD1285" s="81">
        <v>863</v>
      </c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245"/>
      <c r="AW1285" s="81"/>
      <c r="AX1285" s="81">
        <v>0</v>
      </c>
      <c r="AY1285" s="81"/>
      <c r="AZ1285" s="81">
        <v>163.94</v>
      </c>
      <c r="BA1285" s="85">
        <v>0</v>
      </c>
      <c r="BB1285" s="81">
        <v>32813.33</v>
      </c>
      <c r="BC1285" s="81">
        <v>17196.39</v>
      </c>
      <c r="BE1285" s="170">
        <v>1396</v>
      </c>
      <c r="BF1285" s="81" t="s">
        <v>9143</v>
      </c>
      <c r="BG1285" s="1" t="s">
        <v>9036</v>
      </c>
      <c r="BH1285" s="86" t="s">
        <v>9037</v>
      </c>
      <c r="BI1285" s="81">
        <v>14590</v>
      </c>
      <c r="BJ1285" s="85">
        <v>14590</v>
      </c>
      <c r="BK1285" s="81">
        <v>0</v>
      </c>
      <c r="BL1285" s="86"/>
      <c r="BM1285" s="86"/>
      <c r="BN1285" s="247"/>
      <c r="BO1285" s="247"/>
      <c r="BP1285" s="86"/>
      <c r="BQ1285" s="440" t="s">
        <v>9227</v>
      </c>
      <c r="BR1285" s="444" t="s">
        <v>676</v>
      </c>
      <c r="BS1285" s="84"/>
      <c r="BT1285" s="444" t="s">
        <v>679</v>
      </c>
      <c r="BU1285" s="445" t="s">
        <v>679</v>
      </c>
      <c r="BV1285" s="283" t="s">
        <v>1581</v>
      </c>
      <c r="BW1285" s="283">
        <v>60160</v>
      </c>
      <c r="BX1285" s="444" t="s">
        <v>9228</v>
      </c>
      <c r="BZ1285" s="475">
        <v>1196</v>
      </c>
      <c r="CA1285" s="320" t="b">
        <f>EXACT(A1285,CH1285)</f>
        <v>1</v>
      </c>
      <c r="CB1285" s="318" t="b">
        <f>EXACT(D1285,CF1285)</f>
        <v>1</v>
      </c>
      <c r="CC1285" s="318" t="b">
        <f>EXACT(E1285,CG1285)</f>
        <v>1</v>
      </c>
      <c r="CD1285" s="502">
        <f>+S1284-BC1284</f>
        <v>0</v>
      </c>
      <c r="CE1285" s="17" t="s">
        <v>672</v>
      </c>
      <c r="CF1285" s="17" t="s">
        <v>9036</v>
      </c>
      <c r="CG1285" s="103" t="s">
        <v>9037</v>
      </c>
      <c r="CH1285" s="275" t="s">
        <v>9038</v>
      </c>
      <c r="CI1285" s="51"/>
      <c r="CM1285" s="273"/>
    </row>
    <row r="1286" spans="1:93">
      <c r="A1286" s="461" t="s">
        <v>6170</v>
      </c>
      <c r="B1286" s="83" t="s">
        <v>709</v>
      </c>
      <c r="C1286" s="86" t="s">
        <v>686</v>
      </c>
      <c r="D1286" s="86" t="s">
        <v>6168</v>
      </c>
      <c r="E1286" s="92" t="s">
        <v>6169</v>
      </c>
      <c r="F1286" s="461" t="s">
        <v>6170</v>
      </c>
      <c r="G1286" s="59" t="s">
        <v>1580</v>
      </c>
      <c r="H1286" s="283" t="s">
        <v>6317</v>
      </c>
      <c r="I1286" s="244">
        <v>43461.599999999999</v>
      </c>
      <c r="J1286" s="310">
        <v>0</v>
      </c>
      <c r="K1286" s="81">
        <v>0</v>
      </c>
      <c r="L1286" s="81">
        <v>0</v>
      </c>
      <c r="M1286" s="85">
        <v>0</v>
      </c>
      <c r="N1286" s="81">
        <v>0</v>
      </c>
      <c r="O1286" s="81">
        <v>0</v>
      </c>
      <c r="P1286" s="85">
        <v>702.63</v>
      </c>
      <c r="Q1286" s="81">
        <v>0</v>
      </c>
      <c r="R1286" s="85">
        <v>27434.3</v>
      </c>
      <c r="S1286" s="81">
        <v>11721.93</v>
      </c>
      <c r="T1286" s="227" t="s">
        <v>1581</v>
      </c>
      <c r="U1286" s="496">
        <v>1108</v>
      </c>
      <c r="V1286" s="86" t="s">
        <v>686</v>
      </c>
      <c r="W1286" s="86" t="s">
        <v>6168</v>
      </c>
      <c r="X1286" s="92" t="s">
        <v>6169</v>
      </c>
      <c r="Y1286" s="268">
        <v>3609900663305</v>
      </c>
      <c r="Z1286" s="228" t="s">
        <v>1581</v>
      </c>
      <c r="AA1286" s="243">
        <v>31739.670000000002</v>
      </c>
      <c r="AB1286" s="81">
        <v>22745.3</v>
      </c>
      <c r="AC1286" s="81"/>
      <c r="AD1286" s="81">
        <v>0</v>
      </c>
      <c r="AE1286" s="81"/>
      <c r="AF1286" s="81">
        <v>277</v>
      </c>
      <c r="AG1286" s="81"/>
      <c r="AH1286" s="81">
        <v>200</v>
      </c>
      <c r="AI1286" s="81"/>
      <c r="AJ1286" s="81"/>
      <c r="AK1286" s="81"/>
      <c r="AL1286" s="81"/>
      <c r="AM1286" s="81"/>
      <c r="AN1286" s="81"/>
      <c r="AO1286" s="81"/>
      <c r="AP1286" s="81"/>
      <c r="AQ1286" s="81">
        <v>4212</v>
      </c>
      <c r="AR1286" s="81"/>
      <c r="AS1286" s="81"/>
      <c r="AT1286" s="81"/>
      <c r="AU1286" s="81"/>
      <c r="AV1286" s="245"/>
      <c r="AW1286" s="81"/>
      <c r="AX1286" s="81">
        <v>3602.74</v>
      </c>
      <c r="AY1286" s="81"/>
      <c r="AZ1286" s="81">
        <v>702.63</v>
      </c>
      <c r="BA1286" s="85">
        <v>0</v>
      </c>
      <c r="BB1286" s="81">
        <v>43461.599999999999</v>
      </c>
      <c r="BC1286" s="81">
        <v>11721.929999999997</v>
      </c>
      <c r="BE1286" s="170">
        <v>1109</v>
      </c>
      <c r="BF1286" s="81" t="s">
        <v>6424</v>
      </c>
      <c r="BG1286" s="86" t="s">
        <v>6168</v>
      </c>
      <c r="BH1286" s="86" t="s">
        <v>6169</v>
      </c>
      <c r="BI1286" s="81">
        <v>22745.3</v>
      </c>
      <c r="BJ1286" s="85">
        <v>22745.3</v>
      </c>
      <c r="BK1286" s="81">
        <v>0</v>
      </c>
      <c r="BL1286" s="86"/>
      <c r="BM1286" s="86"/>
      <c r="BN1286" s="247"/>
      <c r="BO1286" s="247"/>
      <c r="BP1286" s="86"/>
      <c r="BQ1286" s="324">
        <v>10</v>
      </c>
      <c r="BR1286" s="284" t="s">
        <v>689</v>
      </c>
      <c r="BS1286" s="443" t="s">
        <v>6624</v>
      </c>
      <c r="BT1286" s="444" t="s">
        <v>809</v>
      </c>
      <c r="BU1286" s="445" t="s">
        <v>752</v>
      </c>
      <c r="BV1286" s="283" t="s">
        <v>1581</v>
      </c>
      <c r="BW1286" s="283">
        <v>60190</v>
      </c>
      <c r="BX1286" s="446" t="s">
        <v>6625</v>
      </c>
      <c r="BZ1286" s="495">
        <v>1353</v>
      </c>
      <c r="CA1286" s="320" t="b">
        <f>EXACT(A1286,CH1286)</f>
        <v>1</v>
      </c>
      <c r="CB1286" s="318" t="b">
        <f>EXACT(D1286,CF1286)</f>
        <v>1</v>
      </c>
      <c r="CC1286" s="318" t="b">
        <f>EXACT(E1286,CG1286)</f>
        <v>1</v>
      </c>
      <c r="CD1286" s="502">
        <f>+S1285-BC1285</f>
        <v>0</v>
      </c>
      <c r="CE1286" s="51" t="s">
        <v>686</v>
      </c>
      <c r="CF1286" s="94" t="s">
        <v>6168</v>
      </c>
      <c r="CG1286" s="99" t="s">
        <v>6169</v>
      </c>
      <c r="CH1286" s="311">
        <v>3609900663305</v>
      </c>
      <c r="CJ1286" s="51"/>
      <c r="CM1286" s="273"/>
      <c r="CO1286" s="157"/>
    </row>
    <row r="1287" spans="1:93">
      <c r="A1287" s="362" t="s">
        <v>5177</v>
      </c>
      <c r="B1287" s="83" t="s">
        <v>709</v>
      </c>
      <c r="C1287" s="158" t="s">
        <v>695</v>
      </c>
      <c r="D1287" s="158" t="s">
        <v>5175</v>
      </c>
      <c r="E1287" s="92" t="s">
        <v>5176</v>
      </c>
      <c r="F1287" s="362" t="s">
        <v>5177</v>
      </c>
      <c r="G1287" s="59" t="s">
        <v>1580</v>
      </c>
      <c r="H1287" s="449" t="s">
        <v>5178</v>
      </c>
      <c r="I1287" s="234">
        <v>36094.400000000001</v>
      </c>
      <c r="J1287" s="234">
        <v>0</v>
      </c>
      <c r="K1287" s="234">
        <v>0</v>
      </c>
      <c r="L1287" s="234">
        <v>0</v>
      </c>
      <c r="M1287" s="85">
        <v>0</v>
      </c>
      <c r="N1287" s="85">
        <v>0</v>
      </c>
      <c r="O1287" s="234">
        <v>0</v>
      </c>
      <c r="P1287" s="234">
        <v>96.38</v>
      </c>
      <c r="Q1287" s="234">
        <v>0</v>
      </c>
      <c r="R1287" s="234">
        <v>6418</v>
      </c>
      <c r="S1287" s="234">
        <v>29580.02</v>
      </c>
      <c r="T1287" s="227" t="s">
        <v>1581</v>
      </c>
      <c r="U1287" s="496">
        <v>58</v>
      </c>
      <c r="V1287" s="158" t="s">
        <v>695</v>
      </c>
      <c r="W1287" s="158" t="s">
        <v>5175</v>
      </c>
      <c r="X1287" s="92" t="s">
        <v>5176</v>
      </c>
      <c r="Y1287" s="267">
        <v>3609900699652</v>
      </c>
      <c r="Z1287" s="228" t="s">
        <v>1581</v>
      </c>
      <c r="AA1287" s="243">
        <v>6514.38</v>
      </c>
      <c r="AB1287" s="244">
        <v>5555</v>
      </c>
      <c r="AC1287" s="81"/>
      <c r="AD1287" s="243">
        <v>863</v>
      </c>
      <c r="AE1287" s="243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245"/>
      <c r="AW1287" s="81"/>
      <c r="AX1287" s="81">
        <v>0</v>
      </c>
      <c r="AY1287" s="81"/>
      <c r="AZ1287" s="244">
        <v>96.38</v>
      </c>
      <c r="BA1287" s="176">
        <v>0</v>
      </c>
      <c r="BB1287" s="244">
        <v>36094.400000000001</v>
      </c>
      <c r="BC1287" s="244">
        <v>29580.02</v>
      </c>
      <c r="BD1287" s="85"/>
      <c r="BE1287" s="170">
        <v>58</v>
      </c>
      <c r="BF1287" s="1" t="s">
        <v>6993</v>
      </c>
      <c r="BG1287" s="158" t="s">
        <v>5175</v>
      </c>
      <c r="BH1287" s="92" t="s">
        <v>5176</v>
      </c>
      <c r="BI1287" s="244">
        <v>5555</v>
      </c>
      <c r="BJ1287" s="159">
        <v>5555</v>
      </c>
      <c r="BK1287" s="159">
        <v>0</v>
      </c>
      <c r="BL1287" s="158"/>
      <c r="BM1287" s="86"/>
      <c r="BN1287" s="247"/>
      <c r="BO1287" s="247"/>
      <c r="BP1287" s="1"/>
      <c r="BQ1287" s="325" t="s">
        <v>5669</v>
      </c>
      <c r="BR1287" s="325" t="s">
        <v>676</v>
      </c>
      <c r="BS1287" s="562"/>
      <c r="BT1287" s="563" t="s">
        <v>45</v>
      </c>
      <c r="BU1287" s="563" t="s">
        <v>1416</v>
      </c>
      <c r="BV1287" s="563" t="s">
        <v>1581</v>
      </c>
      <c r="BW1287" s="569">
        <v>60000</v>
      </c>
      <c r="BX1287" s="569" t="s">
        <v>5670</v>
      </c>
      <c r="BY1287" s="23"/>
      <c r="BZ1287" s="475">
        <v>1394</v>
      </c>
      <c r="CA1287" s="320" t="b">
        <f>EXACT(A1287,CH1287)</f>
        <v>1</v>
      </c>
      <c r="CB1287" s="318" t="b">
        <f>EXACT(D1287,CF1287)</f>
        <v>1</v>
      </c>
      <c r="CC1287" s="318" t="b">
        <f>EXACT(E1287,CG1287)</f>
        <v>1</v>
      </c>
      <c r="CD1287" s="502">
        <f>+S1287-BC1287</f>
        <v>0</v>
      </c>
      <c r="CE1287" s="17" t="s">
        <v>695</v>
      </c>
      <c r="CF1287" s="17" t="s">
        <v>5175</v>
      </c>
      <c r="CG1287" s="103" t="s">
        <v>5176</v>
      </c>
      <c r="CH1287" s="275">
        <v>3609900699652</v>
      </c>
    </row>
    <row r="1288" spans="1:93">
      <c r="A1288" s="461" t="s">
        <v>4899</v>
      </c>
      <c r="B1288" s="83" t="s">
        <v>709</v>
      </c>
      <c r="C1288" s="239" t="s">
        <v>686</v>
      </c>
      <c r="D1288" s="239" t="s">
        <v>3009</v>
      </c>
      <c r="E1288" s="240" t="s">
        <v>3010</v>
      </c>
      <c r="F1288" s="461" t="s">
        <v>4899</v>
      </c>
      <c r="G1288" s="59" t="s">
        <v>1580</v>
      </c>
      <c r="H1288" s="449" t="s">
        <v>3068</v>
      </c>
      <c r="I1288" s="418">
        <v>39749.03</v>
      </c>
      <c r="J1288" s="418">
        <v>0</v>
      </c>
      <c r="K1288" s="418">
        <v>21.45</v>
      </c>
      <c r="L1288" s="418">
        <v>0</v>
      </c>
      <c r="M1288" s="419">
        <v>1589</v>
      </c>
      <c r="N1288" s="419">
        <v>0</v>
      </c>
      <c r="O1288" s="418">
        <v>0</v>
      </c>
      <c r="P1288" s="418">
        <v>0</v>
      </c>
      <c r="Q1288" s="418">
        <v>0</v>
      </c>
      <c r="R1288" s="418">
        <v>32097</v>
      </c>
      <c r="S1288" s="418">
        <v>9262.4799999999959</v>
      </c>
      <c r="T1288" s="227" t="s">
        <v>1581</v>
      </c>
      <c r="U1288" s="496">
        <v>432</v>
      </c>
      <c r="V1288" s="239" t="s">
        <v>686</v>
      </c>
      <c r="W1288" s="239" t="s">
        <v>3009</v>
      </c>
      <c r="X1288" s="240" t="s">
        <v>3010</v>
      </c>
      <c r="Y1288" s="268">
        <v>3609900725734</v>
      </c>
      <c r="Z1288" s="228" t="s">
        <v>1581</v>
      </c>
      <c r="AA1288" s="243">
        <v>32097</v>
      </c>
      <c r="AB1288" s="244">
        <v>30710</v>
      </c>
      <c r="AC1288" s="81"/>
      <c r="AD1288" s="243">
        <v>863</v>
      </c>
      <c r="AE1288" s="243">
        <v>424</v>
      </c>
      <c r="AF1288" s="81"/>
      <c r="AG1288" s="81"/>
      <c r="AH1288" s="81"/>
      <c r="AI1288" s="81">
        <v>100</v>
      </c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245"/>
      <c r="AW1288" s="81">
        <v>0</v>
      </c>
      <c r="AX1288" s="81">
        <v>0</v>
      </c>
      <c r="AY1288" s="81"/>
      <c r="AZ1288" s="244">
        <v>0</v>
      </c>
      <c r="BA1288" s="176">
        <v>0</v>
      </c>
      <c r="BB1288" s="244">
        <v>41359.479999999996</v>
      </c>
      <c r="BC1288" s="244">
        <v>9262.4799999999959</v>
      </c>
      <c r="BD1288" s="85"/>
      <c r="BE1288" s="170">
        <v>433</v>
      </c>
      <c r="BF1288" s="1" t="s">
        <v>3119</v>
      </c>
      <c r="BG1288" s="158" t="s">
        <v>3009</v>
      </c>
      <c r="BH1288" s="92" t="s">
        <v>3010</v>
      </c>
      <c r="BI1288" s="244">
        <v>30710</v>
      </c>
      <c r="BJ1288" s="159">
        <v>30710</v>
      </c>
      <c r="BK1288" s="159">
        <v>0</v>
      </c>
      <c r="BL1288" s="158"/>
      <c r="BM1288" s="86"/>
      <c r="BN1288" s="247"/>
      <c r="BO1288" s="247"/>
      <c r="BP1288" s="86"/>
      <c r="BQ1288" s="324">
        <v>27</v>
      </c>
      <c r="BR1288" s="284" t="s">
        <v>676</v>
      </c>
      <c r="BS1288" s="443" t="s">
        <v>51</v>
      </c>
      <c r="BT1288" s="444" t="s">
        <v>679</v>
      </c>
      <c r="BU1288" s="445" t="s">
        <v>679</v>
      </c>
      <c r="BV1288" s="283" t="s">
        <v>1581</v>
      </c>
      <c r="BW1288" s="283">
        <v>60160</v>
      </c>
      <c r="BX1288" s="446" t="s">
        <v>3172</v>
      </c>
      <c r="BZ1288" s="495">
        <v>1107</v>
      </c>
      <c r="CA1288" s="320" t="b">
        <f>EXACT(A1288,CH1288)</f>
        <v>1</v>
      </c>
      <c r="CB1288" s="318" t="b">
        <f>EXACT(D1288,CF1288)</f>
        <v>1</v>
      </c>
      <c r="CC1288" s="318" t="b">
        <f>EXACT(E1288,CG1288)</f>
        <v>1</v>
      </c>
      <c r="CD1288" s="502">
        <f>+S1287-BC1287</f>
        <v>0</v>
      </c>
      <c r="CE1288" s="17" t="s">
        <v>686</v>
      </c>
      <c r="CF1288" s="17" t="s">
        <v>3009</v>
      </c>
      <c r="CG1288" s="103" t="s">
        <v>3010</v>
      </c>
      <c r="CH1288" s="275">
        <v>3609900725734</v>
      </c>
    </row>
    <row r="1289" spans="1:93">
      <c r="A1289" s="461" t="s">
        <v>4511</v>
      </c>
      <c r="B1289" s="83" t="s">
        <v>709</v>
      </c>
      <c r="C1289" s="86" t="s">
        <v>695</v>
      </c>
      <c r="D1289" s="86" t="s">
        <v>6732</v>
      </c>
      <c r="E1289" s="92" t="s">
        <v>6733</v>
      </c>
      <c r="F1289" s="461" t="s">
        <v>4511</v>
      </c>
      <c r="G1289" s="59" t="s">
        <v>1580</v>
      </c>
      <c r="H1289" s="449" t="s">
        <v>3933</v>
      </c>
      <c r="I1289" s="244">
        <v>55760</v>
      </c>
      <c r="J1289" s="310">
        <v>0</v>
      </c>
      <c r="K1289" s="81">
        <v>62.63</v>
      </c>
      <c r="L1289" s="81">
        <v>0</v>
      </c>
      <c r="M1289" s="85">
        <v>0</v>
      </c>
      <c r="N1289" s="81">
        <v>0</v>
      </c>
      <c r="O1289" s="81">
        <v>0</v>
      </c>
      <c r="P1289" s="85">
        <v>1793.22</v>
      </c>
      <c r="Q1289" s="81">
        <v>0</v>
      </c>
      <c r="R1289" s="85">
        <v>32863</v>
      </c>
      <c r="S1289" s="81">
        <v>17566.409999999996</v>
      </c>
      <c r="T1289" s="227" t="s">
        <v>1581</v>
      </c>
      <c r="U1289" s="496">
        <v>156</v>
      </c>
      <c r="V1289" s="86" t="s">
        <v>695</v>
      </c>
      <c r="W1289" s="86" t="s">
        <v>6732</v>
      </c>
      <c r="X1289" s="92" t="s">
        <v>6733</v>
      </c>
      <c r="Y1289" s="267">
        <v>3609900726005</v>
      </c>
      <c r="Z1289" s="228" t="s">
        <v>1581</v>
      </c>
      <c r="AA1289" s="243">
        <v>38256.22</v>
      </c>
      <c r="AB1289" s="244">
        <v>32000</v>
      </c>
      <c r="AC1289" s="81"/>
      <c r="AD1289" s="243">
        <v>863</v>
      </c>
      <c r="AE1289" s="243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245"/>
      <c r="AW1289" s="81"/>
      <c r="AX1289" s="81">
        <v>3600</v>
      </c>
      <c r="AY1289" s="81"/>
      <c r="AZ1289" s="81">
        <v>1793.22</v>
      </c>
      <c r="BA1289" s="85">
        <v>0</v>
      </c>
      <c r="BB1289" s="81">
        <v>55822.63</v>
      </c>
      <c r="BC1289" s="81">
        <v>17566.409999999996</v>
      </c>
      <c r="BD1289" s="85"/>
      <c r="BE1289" s="170">
        <v>156</v>
      </c>
      <c r="BF1289" s="81" t="s">
        <v>7007</v>
      </c>
      <c r="BG1289" s="158" t="s">
        <v>6732</v>
      </c>
      <c r="BH1289" s="92" t="s">
        <v>6733</v>
      </c>
      <c r="BI1289" s="81">
        <v>35736.370000000003</v>
      </c>
      <c r="BJ1289" s="85">
        <v>32000</v>
      </c>
      <c r="BK1289" s="81">
        <v>3736.3700000000026</v>
      </c>
      <c r="BL1289" s="158"/>
      <c r="BM1289" s="86"/>
      <c r="BN1289" s="247"/>
      <c r="BO1289" s="247"/>
      <c r="BP1289" s="86"/>
      <c r="BQ1289" s="324" t="s">
        <v>4263</v>
      </c>
      <c r="BR1289" s="284" t="s">
        <v>51</v>
      </c>
      <c r="BS1289" s="443" t="s">
        <v>4264</v>
      </c>
      <c r="BT1289" s="444" t="s">
        <v>1415</v>
      </c>
      <c r="BU1289" s="445" t="s">
        <v>1416</v>
      </c>
      <c r="BV1289" s="283" t="s">
        <v>1581</v>
      </c>
      <c r="BW1289" s="283">
        <v>60000</v>
      </c>
      <c r="BX1289" s="446" t="s">
        <v>4265</v>
      </c>
      <c r="BY1289" s="76"/>
      <c r="BZ1289" s="475">
        <v>58</v>
      </c>
      <c r="CA1289" s="320" t="b">
        <f>EXACT(A1289,CH1289)</f>
        <v>1</v>
      </c>
      <c r="CB1289" s="318" t="b">
        <f>EXACT(D1289,CF1289)</f>
        <v>1</v>
      </c>
      <c r="CC1289" s="318" t="b">
        <f>EXACT(E1289,CG1289)</f>
        <v>1</v>
      </c>
      <c r="CD1289" s="502">
        <f>+S1289-BC1289</f>
        <v>0</v>
      </c>
      <c r="CE1289" s="51" t="s">
        <v>695</v>
      </c>
      <c r="CF1289" s="94" t="s">
        <v>6732</v>
      </c>
      <c r="CG1289" s="99" t="s">
        <v>6733</v>
      </c>
      <c r="CH1289" s="275">
        <v>3609900726005</v>
      </c>
      <c r="CI1289" s="51"/>
      <c r="CM1289" s="273"/>
      <c r="CO1289" s="158"/>
    </row>
    <row r="1290" spans="1:93">
      <c r="A1290" s="461" t="s">
        <v>4445</v>
      </c>
      <c r="B1290" s="83" t="s">
        <v>709</v>
      </c>
      <c r="C1290" s="86" t="s">
        <v>672</v>
      </c>
      <c r="D1290" s="86" t="s">
        <v>1278</v>
      </c>
      <c r="E1290" s="92" t="s">
        <v>514</v>
      </c>
      <c r="F1290" s="461" t="s">
        <v>4445</v>
      </c>
      <c r="G1290" s="59" t="s">
        <v>1580</v>
      </c>
      <c r="H1290" s="449" t="s">
        <v>1981</v>
      </c>
      <c r="I1290" s="244">
        <v>20794.8</v>
      </c>
      <c r="J1290" s="310">
        <v>0</v>
      </c>
      <c r="K1290" s="81">
        <v>33.979999999999997</v>
      </c>
      <c r="L1290" s="81">
        <v>0</v>
      </c>
      <c r="M1290" s="85">
        <v>1912</v>
      </c>
      <c r="N1290" s="81">
        <v>0</v>
      </c>
      <c r="O1290" s="81">
        <v>0</v>
      </c>
      <c r="P1290" s="85">
        <v>95.37</v>
      </c>
      <c r="Q1290" s="81">
        <v>0</v>
      </c>
      <c r="R1290" s="85">
        <v>3587</v>
      </c>
      <c r="S1290" s="81">
        <v>19058.41</v>
      </c>
      <c r="T1290" s="227" t="s">
        <v>1581</v>
      </c>
      <c r="U1290" s="496">
        <v>1222</v>
      </c>
      <c r="V1290" s="86" t="s">
        <v>672</v>
      </c>
      <c r="W1290" s="86" t="s">
        <v>1278</v>
      </c>
      <c r="X1290" s="92" t="s">
        <v>514</v>
      </c>
      <c r="Y1290" s="268">
        <v>3609900726781</v>
      </c>
      <c r="Z1290" s="228" t="s">
        <v>1581</v>
      </c>
      <c r="AA1290" s="233">
        <v>3682.37</v>
      </c>
      <c r="AB1290" s="141">
        <v>2300</v>
      </c>
      <c r="AC1290" s="234"/>
      <c r="AD1290" s="235">
        <v>863</v>
      </c>
      <c r="AE1290" s="235">
        <v>424</v>
      </c>
      <c r="AF1290" s="141"/>
      <c r="AG1290" s="141"/>
      <c r="AH1290" s="141"/>
      <c r="AI1290" s="141"/>
      <c r="AJ1290" s="141"/>
      <c r="AK1290" s="141"/>
      <c r="AL1290" s="141"/>
      <c r="AM1290" s="85"/>
      <c r="AN1290" s="85"/>
      <c r="AO1290" s="85"/>
      <c r="AP1290" s="85"/>
      <c r="AQ1290" s="159"/>
      <c r="AR1290" s="159"/>
      <c r="AS1290" s="85"/>
      <c r="AT1290" s="85"/>
      <c r="AU1290" s="85"/>
      <c r="AV1290" s="236"/>
      <c r="AW1290" s="85"/>
      <c r="AX1290" s="85">
        <v>0</v>
      </c>
      <c r="AY1290" s="159"/>
      <c r="AZ1290" s="159">
        <v>95.37</v>
      </c>
      <c r="BA1290" s="176">
        <v>0</v>
      </c>
      <c r="BB1290" s="159">
        <v>22740.78</v>
      </c>
      <c r="BC1290" s="159">
        <v>19058.41</v>
      </c>
      <c r="BD1290" s="85"/>
      <c r="BE1290" s="170">
        <v>1224</v>
      </c>
      <c r="BF1290" s="1" t="s">
        <v>96</v>
      </c>
      <c r="BG1290" s="158" t="s">
        <v>1278</v>
      </c>
      <c r="BH1290" s="92" t="s">
        <v>514</v>
      </c>
      <c r="BI1290" s="159">
        <v>2300</v>
      </c>
      <c r="BJ1290" s="159">
        <v>2300</v>
      </c>
      <c r="BK1290" s="159">
        <v>0</v>
      </c>
      <c r="BL1290" s="158"/>
      <c r="BM1290" s="1"/>
      <c r="BN1290" s="248"/>
      <c r="BO1290" s="248"/>
      <c r="BP1290" s="86"/>
      <c r="BQ1290" s="324">
        <v>57</v>
      </c>
      <c r="BR1290" s="284" t="s">
        <v>676</v>
      </c>
      <c r="BS1290" s="443" t="s">
        <v>709</v>
      </c>
      <c r="BT1290" s="444" t="s">
        <v>1299</v>
      </c>
      <c r="BU1290" s="445" t="s">
        <v>719</v>
      </c>
      <c r="BV1290" s="283" t="s">
        <v>1581</v>
      </c>
      <c r="BW1290" s="283">
        <v>60140</v>
      </c>
      <c r="BX1290" s="446" t="s">
        <v>1491</v>
      </c>
      <c r="BY1290" s="61"/>
      <c r="BZ1290" s="495">
        <v>433</v>
      </c>
      <c r="CA1290" s="320" t="b">
        <f>EXACT(A1290,CH1290)</f>
        <v>1</v>
      </c>
      <c r="CB1290" s="318" t="b">
        <f>EXACT(D1290,CF1290)</f>
        <v>1</v>
      </c>
      <c r="CC1290" s="318" t="b">
        <f>EXACT(E1290,CG1290)</f>
        <v>1</v>
      </c>
      <c r="CD1290" s="502">
        <f>+S1289-BC1289</f>
        <v>0</v>
      </c>
      <c r="CE1290" s="17" t="s">
        <v>672</v>
      </c>
      <c r="CF1290" s="17" t="s">
        <v>1278</v>
      </c>
      <c r="CG1290" s="103" t="s">
        <v>514</v>
      </c>
      <c r="CH1290" s="275">
        <v>3609900726781</v>
      </c>
    </row>
    <row r="1291" spans="1:93">
      <c r="A1291" s="461" t="s">
        <v>7858</v>
      </c>
      <c r="B1291" s="83" t="s">
        <v>709</v>
      </c>
      <c r="C1291" s="86" t="s">
        <v>6221</v>
      </c>
      <c r="D1291" s="86" t="s">
        <v>7752</v>
      </c>
      <c r="E1291" s="86" t="s">
        <v>7753</v>
      </c>
      <c r="F1291" s="461" t="s">
        <v>7858</v>
      </c>
      <c r="G1291" s="59" t="s">
        <v>1580</v>
      </c>
      <c r="H1291" s="449" t="s">
        <v>7976</v>
      </c>
      <c r="I1291" s="234">
        <v>42674.57</v>
      </c>
      <c r="J1291" s="234">
        <v>0</v>
      </c>
      <c r="K1291" s="234">
        <v>0</v>
      </c>
      <c r="L1291" s="234">
        <v>0</v>
      </c>
      <c r="M1291" s="85">
        <v>0</v>
      </c>
      <c r="N1291" s="85">
        <v>0</v>
      </c>
      <c r="O1291" s="234">
        <v>0</v>
      </c>
      <c r="P1291" s="234">
        <v>425.39</v>
      </c>
      <c r="Q1291" s="234">
        <v>0</v>
      </c>
      <c r="R1291" s="234">
        <v>26063</v>
      </c>
      <c r="S1291" s="234">
        <v>16186.18</v>
      </c>
      <c r="T1291" s="227" t="s">
        <v>1581</v>
      </c>
      <c r="U1291" s="496">
        <v>1198</v>
      </c>
      <c r="V1291" s="86" t="s">
        <v>6221</v>
      </c>
      <c r="W1291" s="86" t="s">
        <v>7752</v>
      </c>
      <c r="X1291" s="422" t="s">
        <v>7753</v>
      </c>
      <c r="Y1291" s="267" t="s">
        <v>7858</v>
      </c>
      <c r="Z1291" s="228" t="s">
        <v>1581</v>
      </c>
      <c r="AA1291" s="141">
        <v>26488.39</v>
      </c>
      <c r="AB1291" s="141">
        <v>2000</v>
      </c>
      <c r="AC1291" s="1"/>
      <c r="AD1291" s="235">
        <v>863</v>
      </c>
      <c r="AE1291" s="235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>
        <v>23200</v>
      </c>
      <c r="AU1291" s="1"/>
      <c r="AV1291" s="236"/>
      <c r="AW1291" s="1"/>
      <c r="AX1291" s="1">
        <v>0</v>
      </c>
      <c r="AY1291" s="1"/>
      <c r="AZ1291" s="1">
        <v>425.39</v>
      </c>
      <c r="BA1291" s="1">
        <v>0</v>
      </c>
      <c r="BB1291" s="1">
        <v>42674.57</v>
      </c>
      <c r="BC1291" s="1">
        <v>16186.18</v>
      </c>
      <c r="BD1291" s="85"/>
      <c r="BE1291" s="170">
        <v>1200</v>
      </c>
      <c r="BF1291" s="158" t="s">
        <v>8372</v>
      </c>
      <c r="BG1291" s="158" t="s">
        <v>7752</v>
      </c>
      <c r="BH1291" s="92" t="s">
        <v>7753</v>
      </c>
      <c r="BI1291" s="141">
        <v>2000</v>
      </c>
      <c r="BJ1291" s="141">
        <v>2000</v>
      </c>
      <c r="BK1291" s="159">
        <v>0</v>
      </c>
      <c r="BL1291" s="158"/>
      <c r="BM1291" s="1"/>
      <c r="BN1291" s="1"/>
      <c r="BO1291" s="1"/>
      <c r="BP1291" s="1"/>
      <c r="BQ1291" s="325" t="s">
        <v>8054</v>
      </c>
      <c r="BR1291" s="325">
        <v>11</v>
      </c>
      <c r="BS1291" s="443" t="s">
        <v>709</v>
      </c>
      <c r="BT1291" s="445" t="s">
        <v>702</v>
      </c>
      <c r="BU1291" s="445" t="s">
        <v>702</v>
      </c>
      <c r="BV1291" s="445" t="s">
        <v>1581</v>
      </c>
      <c r="BW1291" s="445">
        <v>60110</v>
      </c>
      <c r="BX1291" s="569" t="s">
        <v>8055</v>
      </c>
      <c r="BY1291" s="76"/>
      <c r="BZ1291" s="475">
        <v>156</v>
      </c>
      <c r="CA1291" s="320" t="b">
        <f>EXACT(A1291,CH1291)</f>
        <v>1</v>
      </c>
      <c r="CB1291" s="318" t="b">
        <f>EXACT(D1291,CF1291)</f>
        <v>1</v>
      </c>
      <c r="CC1291" s="318" t="b">
        <f>EXACT(E1291,CG1291)</f>
        <v>1</v>
      </c>
      <c r="CD1291" s="502">
        <f>+S1290-BC1290</f>
        <v>0</v>
      </c>
      <c r="CE1291" s="51" t="s">
        <v>6221</v>
      </c>
      <c r="CF1291" s="51" t="s">
        <v>7752</v>
      </c>
      <c r="CG1291" s="51" t="s">
        <v>7753</v>
      </c>
      <c r="CH1291" s="312" t="s">
        <v>7858</v>
      </c>
      <c r="CI1291" s="51"/>
      <c r="CL1291" s="51"/>
      <c r="CM1291" s="273"/>
      <c r="CO1291" s="157"/>
    </row>
    <row r="1292" spans="1:93">
      <c r="A1292" s="461" t="s">
        <v>4710</v>
      </c>
      <c r="B1292" s="83" t="s">
        <v>709</v>
      </c>
      <c r="C1292" s="158" t="s">
        <v>686</v>
      </c>
      <c r="D1292" s="158" t="s">
        <v>3884</v>
      </c>
      <c r="E1292" s="92" t="s">
        <v>3885</v>
      </c>
      <c r="F1292" s="461" t="s">
        <v>4710</v>
      </c>
      <c r="G1292" s="59" t="s">
        <v>1580</v>
      </c>
      <c r="H1292" s="449" t="s">
        <v>3993</v>
      </c>
      <c r="I1292" s="234">
        <v>46000</v>
      </c>
      <c r="J1292" s="234">
        <v>0</v>
      </c>
      <c r="K1292" s="234">
        <v>45.3</v>
      </c>
      <c r="L1292" s="234">
        <v>0</v>
      </c>
      <c r="M1292" s="85">
        <v>0</v>
      </c>
      <c r="N1292" s="85">
        <v>0</v>
      </c>
      <c r="O1292" s="234">
        <v>0</v>
      </c>
      <c r="P1292" s="234">
        <v>103.65</v>
      </c>
      <c r="Q1292" s="234">
        <v>0</v>
      </c>
      <c r="R1292" s="234">
        <v>25908</v>
      </c>
      <c r="S1292" s="234">
        <v>20033.650000000001</v>
      </c>
      <c r="T1292" s="227" t="s">
        <v>1581</v>
      </c>
      <c r="U1292" s="496">
        <v>897</v>
      </c>
      <c r="V1292" s="158" t="s">
        <v>686</v>
      </c>
      <c r="W1292" s="158" t="s">
        <v>3884</v>
      </c>
      <c r="X1292" s="92" t="s">
        <v>3885</v>
      </c>
      <c r="Y1292" s="267">
        <v>3609900763971</v>
      </c>
      <c r="Z1292" s="228" t="s">
        <v>1581</v>
      </c>
      <c r="AA1292" s="233">
        <v>26011.65</v>
      </c>
      <c r="AB1292" s="141">
        <v>24545</v>
      </c>
      <c r="AC1292" s="234"/>
      <c r="AD1292" s="235">
        <v>863</v>
      </c>
      <c r="AE1292" s="235"/>
      <c r="AF1292" s="141"/>
      <c r="AG1292" s="141"/>
      <c r="AH1292" s="141">
        <v>500</v>
      </c>
      <c r="AI1292" s="141"/>
      <c r="AJ1292" s="141"/>
      <c r="AK1292" s="141"/>
      <c r="AL1292" s="141"/>
      <c r="AM1292" s="85"/>
      <c r="AN1292" s="85"/>
      <c r="AO1292" s="85"/>
      <c r="AP1292" s="85"/>
      <c r="AQ1292" s="159"/>
      <c r="AR1292" s="85"/>
      <c r="AS1292" s="85"/>
      <c r="AT1292" s="85"/>
      <c r="AU1292" s="85"/>
      <c r="AV1292" s="236"/>
      <c r="AW1292" s="85"/>
      <c r="AX1292" s="85">
        <v>0</v>
      </c>
      <c r="AY1292" s="159"/>
      <c r="AZ1292" s="159">
        <v>103.65</v>
      </c>
      <c r="BA1292" s="176">
        <v>0</v>
      </c>
      <c r="BB1292" s="159">
        <v>46045.3</v>
      </c>
      <c r="BC1292" s="159">
        <v>20033.650000000001</v>
      </c>
      <c r="BD1292" s="85"/>
      <c r="BE1292" s="170">
        <v>898</v>
      </c>
      <c r="BF1292" s="1" t="s">
        <v>4087</v>
      </c>
      <c r="BG1292" s="158" t="s">
        <v>3884</v>
      </c>
      <c r="BH1292" s="92" t="s">
        <v>3885</v>
      </c>
      <c r="BI1292" s="159">
        <v>24545</v>
      </c>
      <c r="BJ1292" s="159">
        <v>24545</v>
      </c>
      <c r="BK1292" s="159">
        <v>0</v>
      </c>
      <c r="BL1292" s="158"/>
      <c r="BM1292" s="1" t="s">
        <v>704</v>
      </c>
      <c r="BN1292" s="248"/>
      <c r="BO1292" s="248"/>
      <c r="BP1292" s="86"/>
      <c r="BQ1292" s="324">
        <v>15</v>
      </c>
      <c r="BR1292" s="284" t="s">
        <v>1080</v>
      </c>
      <c r="BS1292" s="443" t="s">
        <v>4123</v>
      </c>
      <c r="BT1292" s="444" t="s">
        <v>247</v>
      </c>
      <c r="BU1292" s="445" t="s">
        <v>247</v>
      </c>
      <c r="BV1292" s="283" t="s">
        <v>128</v>
      </c>
      <c r="BW1292" s="283">
        <v>60190</v>
      </c>
      <c r="BX1292" s="446" t="s">
        <v>4124</v>
      </c>
      <c r="BY1292" s="22">
        <v>1</v>
      </c>
      <c r="BZ1292" s="475">
        <v>1222</v>
      </c>
      <c r="CA1292" s="320" t="b">
        <f>EXACT(A1292,CH1292)</f>
        <v>1</v>
      </c>
      <c r="CB1292" s="318" t="b">
        <f>EXACT(D1292,CF1292)</f>
        <v>1</v>
      </c>
      <c r="CC1292" s="318" t="b">
        <f>EXACT(E1292,CG1292)</f>
        <v>1</v>
      </c>
      <c r="CD1292" s="502">
        <f>+S1291-BC1291</f>
        <v>0</v>
      </c>
      <c r="CE1292" s="17" t="s">
        <v>686</v>
      </c>
      <c r="CF1292" s="157" t="s">
        <v>3884</v>
      </c>
      <c r="CG1292" s="103" t="s">
        <v>3885</v>
      </c>
      <c r="CH1292" s="275">
        <v>3609900763971</v>
      </c>
      <c r="CJ1292" s="51"/>
      <c r="CM1292" s="273"/>
      <c r="CO1292" s="157"/>
    </row>
    <row r="1293" spans="1:93">
      <c r="A1293" s="461" t="s">
        <v>6173</v>
      </c>
      <c r="B1293" s="83" t="s">
        <v>709</v>
      </c>
      <c r="C1293" s="86" t="s">
        <v>686</v>
      </c>
      <c r="D1293" s="86" t="s">
        <v>6171</v>
      </c>
      <c r="E1293" s="92" t="s">
        <v>6172</v>
      </c>
      <c r="F1293" s="461" t="s">
        <v>6173</v>
      </c>
      <c r="G1293" s="59" t="s">
        <v>1580</v>
      </c>
      <c r="H1293" s="283" t="s">
        <v>6318</v>
      </c>
      <c r="I1293" s="244">
        <v>41201.65</v>
      </c>
      <c r="J1293" s="310">
        <v>0</v>
      </c>
      <c r="K1293" s="81">
        <v>9.5299999999999994</v>
      </c>
      <c r="L1293" s="81">
        <v>0</v>
      </c>
      <c r="M1293" s="85">
        <v>0</v>
      </c>
      <c r="N1293" s="81">
        <v>0</v>
      </c>
      <c r="O1293" s="81">
        <v>0</v>
      </c>
      <c r="P1293" s="85">
        <v>227.22</v>
      </c>
      <c r="Q1293" s="81">
        <v>0</v>
      </c>
      <c r="R1293" s="85">
        <v>26570.5</v>
      </c>
      <c r="S1293" s="81">
        <v>14413.46</v>
      </c>
      <c r="T1293" s="227" t="s">
        <v>1581</v>
      </c>
      <c r="U1293" s="496">
        <v>171</v>
      </c>
      <c r="V1293" s="86" t="s">
        <v>686</v>
      </c>
      <c r="W1293" s="86" t="s">
        <v>6171</v>
      </c>
      <c r="X1293" s="92" t="s">
        <v>6172</v>
      </c>
      <c r="Y1293" s="268">
        <v>3609900802526</v>
      </c>
      <c r="Z1293" s="228" t="s">
        <v>1581</v>
      </c>
      <c r="AA1293" s="243">
        <v>26797.72</v>
      </c>
      <c r="AB1293" s="81">
        <v>24415</v>
      </c>
      <c r="AC1293" s="81"/>
      <c r="AD1293" s="81">
        <v>863</v>
      </c>
      <c r="AE1293" s="81">
        <v>424</v>
      </c>
      <c r="AF1293" s="81">
        <v>668.5</v>
      </c>
      <c r="AG1293" s="81"/>
      <c r="AH1293" s="81"/>
      <c r="AI1293" s="81">
        <v>200</v>
      </c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245"/>
      <c r="AW1293" s="81"/>
      <c r="AX1293" s="81">
        <v>0</v>
      </c>
      <c r="AY1293" s="81"/>
      <c r="AZ1293" s="81">
        <v>227.22</v>
      </c>
      <c r="BA1293" s="85">
        <v>0</v>
      </c>
      <c r="BB1293" s="81">
        <v>41211.18</v>
      </c>
      <c r="BC1293" s="81">
        <v>14413.46</v>
      </c>
      <c r="BE1293" s="170">
        <v>171</v>
      </c>
      <c r="BF1293" s="81" t="s">
        <v>6425</v>
      </c>
      <c r="BG1293" s="86" t="s">
        <v>6171</v>
      </c>
      <c r="BH1293" s="86" t="s">
        <v>6172</v>
      </c>
      <c r="BI1293" s="81">
        <v>24415</v>
      </c>
      <c r="BJ1293" s="85">
        <v>24415</v>
      </c>
      <c r="BK1293" s="81">
        <v>0</v>
      </c>
      <c r="BL1293" s="86"/>
      <c r="BM1293" s="86"/>
      <c r="BN1293" s="247"/>
      <c r="BO1293" s="247"/>
      <c r="BP1293" s="86"/>
      <c r="BQ1293" s="324" t="s">
        <v>6476</v>
      </c>
      <c r="BR1293" s="284" t="s">
        <v>720</v>
      </c>
      <c r="BS1293" s="443" t="s">
        <v>6477</v>
      </c>
      <c r="BT1293" s="444" t="s">
        <v>1511</v>
      </c>
      <c r="BU1293" s="445" t="s">
        <v>1416</v>
      </c>
      <c r="BV1293" s="283" t="s">
        <v>1581</v>
      </c>
      <c r="BW1293" s="283">
        <v>60000</v>
      </c>
      <c r="BX1293" s="446" t="s">
        <v>6478</v>
      </c>
      <c r="BY1293" s="76"/>
      <c r="BZ1293" s="475">
        <v>1198</v>
      </c>
      <c r="CA1293" s="320" t="b">
        <f>EXACT(A1293,CH1293)</f>
        <v>1</v>
      </c>
      <c r="CB1293" s="318" t="b">
        <f>EXACT(D1293,CF1293)</f>
        <v>1</v>
      </c>
      <c r="CC1293" s="318" t="b">
        <f>EXACT(E1293,CG1293)</f>
        <v>1</v>
      </c>
      <c r="CD1293" s="502">
        <f>+S1293-BC1293</f>
        <v>0</v>
      </c>
      <c r="CE1293" s="17" t="s">
        <v>686</v>
      </c>
      <c r="CF1293" s="17" t="s">
        <v>6171</v>
      </c>
      <c r="CG1293" s="103" t="s">
        <v>6172</v>
      </c>
      <c r="CH1293" s="275">
        <v>3609900802526</v>
      </c>
    </row>
    <row r="1294" spans="1:93">
      <c r="A1294" s="461" t="s">
        <v>4813</v>
      </c>
      <c r="B1294" s="83" t="s">
        <v>709</v>
      </c>
      <c r="C1294" s="158" t="s">
        <v>686</v>
      </c>
      <c r="D1294" s="158" t="s">
        <v>525</v>
      </c>
      <c r="E1294" s="92" t="s">
        <v>2025</v>
      </c>
      <c r="F1294" s="461" t="s">
        <v>4813</v>
      </c>
      <c r="G1294" s="59" t="s">
        <v>1580</v>
      </c>
      <c r="H1294" s="449" t="s">
        <v>1778</v>
      </c>
      <c r="I1294" s="234">
        <v>27616.799999999999</v>
      </c>
      <c r="J1294" s="234">
        <v>0</v>
      </c>
      <c r="K1294" s="234">
        <v>101.93</v>
      </c>
      <c r="L1294" s="234">
        <v>0</v>
      </c>
      <c r="M1294" s="85">
        <v>1939</v>
      </c>
      <c r="N1294" s="85">
        <v>0</v>
      </c>
      <c r="O1294" s="234">
        <v>0</v>
      </c>
      <c r="P1294" s="234">
        <v>191.22</v>
      </c>
      <c r="Q1294" s="234">
        <v>0</v>
      </c>
      <c r="R1294" s="234">
        <v>18287</v>
      </c>
      <c r="S1294" s="234">
        <v>9873.5199999999968</v>
      </c>
      <c r="T1294" s="227" t="s">
        <v>1581</v>
      </c>
      <c r="U1294" s="496">
        <v>285</v>
      </c>
      <c r="V1294" s="158" t="s">
        <v>686</v>
      </c>
      <c r="W1294" s="158" t="s">
        <v>525</v>
      </c>
      <c r="X1294" s="92" t="s">
        <v>2025</v>
      </c>
      <c r="Y1294" s="268">
        <v>3609900818929</v>
      </c>
      <c r="Z1294" s="228" t="s">
        <v>1581</v>
      </c>
      <c r="AA1294" s="243">
        <v>19784.210000000003</v>
      </c>
      <c r="AB1294" s="244">
        <v>17000</v>
      </c>
      <c r="AC1294" s="81"/>
      <c r="AD1294" s="243">
        <v>863</v>
      </c>
      <c r="AE1294" s="243">
        <v>424</v>
      </c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>
        <v>0</v>
      </c>
      <c r="AS1294" s="81"/>
      <c r="AT1294" s="81"/>
      <c r="AU1294" s="81"/>
      <c r="AV1294" s="245"/>
      <c r="AW1294" s="81"/>
      <c r="AX1294" s="81">
        <v>1305.99</v>
      </c>
      <c r="AY1294" s="244"/>
      <c r="AZ1294" s="244">
        <v>191.22</v>
      </c>
      <c r="BA1294" s="176">
        <v>0</v>
      </c>
      <c r="BB1294" s="244">
        <v>29657.73</v>
      </c>
      <c r="BC1294" s="244">
        <v>9873.5199999999968</v>
      </c>
      <c r="BD1294" s="85"/>
      <c r="BE1294" s="170">
        <v>286</v>
      </c>
      <c r="BF1294" s="1" t="s">
        <v>1730</v>
      </c>
      <c r="BG1294" s="158" t="s">
        <v>525</v>
      </c>
      <c r="BH1294" s="92" t="s">
        <v>2025</v>
      </c>
      <c r="BI1294" s="244">
        <v>22310</v>
      </c>
      <c r="BJ1294" s="159">
        <v>17000</v>
      </c>
      <c r="BK1294" s="159">
        <v>5310</v>
      </c>
      <c r="BL1294" s="158"/>
      <c r="BM1294" s="86"/>
      <c r="BN1294" s="247"/>
      <c r="BO1294" s="247"/>
      <c r="BP1294" s="1"/>
      <c r="BQ1294" s="284">
        <v>14</v>
      </c>
      <c r="BR1294" s="284" t="s">
        <v>709</v>
      </c>
      <c r="BS1294" s="443" t="s">
        <v>5118</v>
      </c>
      <c r="BT1294" s="445" t="s">
        <v>719</v>
      </c>
      <c r="BU1294" s="445" t="s">
        <v>719</v>
      </c>
      <c r="BV1294" s="445" t="s">
        <v>1581</v>
      </c>
      <c r="BW1294" s="445">
        <v>60140</v>
      </c>
      <c r="BX1294" s="446" t="s">
        <v>1563</v>
      </c>
      <c r="BY1294" s="76"/>
      <c r="BZ1294" s="495">
        <v>897</v>
      </c>
      <c r="CA1294" s="320" t="b">
        <f>EXACT(A1294,CH1294)</f>
        <v>1</v>
      </c>
      <c r="CB1294" s="318" t="b">
        <f>EXACT(D1294,CF1294)</f>
        <v>1</v>
      </c>
      <c r="CC1294" s="318" t="b">
        <f>EXACT(E1294,CG1294)</f>
        <v>1</v>
      </c>
      <c r="CD1294" s="502">
        <f>+S1293-BC1293</f>
        <v>0</v>
      </c>
      <c r="CE1294" s="17" t="s">
        <v>686</v>
      </c>
      <c r="CF1294" s="157" t="s">
        <v>525</v>
      </c>
      <c r="CG1294" s="99" t="s">
        <v>2025</v>
      </c>
      <c r="CH1294" s="275">
        <v>3609900818929</v>
      </c>
      <c r="CM1294" s="273"/>
      <c r="CO1294" s="157"/>
    </row>
    <row r="1295" spans="1:93">
      <c r="A1295" s="461" t="s">
        <v>4493</v>
      </c>
      <c r="B1295" s="83" t="s">
        <v>709</v>
      </c>
      <c r="C1295" s="158" t="s">
        <v>686</v>
      </c>
      <c r="D1295" s="158" t="s">
        <v>3428</v>
      </c>
      <c r="E1295" s="92" t="s">
        <v>3429</v>
      </c>
      <c r="F1295" s="461" t="s">
        <v>4493</v>
      </c>
      <c r="G1295" s="59" t="s">
        <v>1580</v>
      </c>
      <c r="H1295" s="449" t="s">
        <v>3513</v>
      </c>
      <c r="I1295" s="234">
        <v>43525.599999999999</v>
      </c>
      <c r="J1295" s="234">
        <v>0</v>
      </c>
      <c r="K1295" s="234">
        <v>71.55</v>
      </c>
      <c r="L1295" s="234">
        <v>0</v>
      </c>
      <c r="M1295" s="85">
        <v>0</v>
      </c>
      <c r="N1295" s="85">
        <v>0</v>
      </c>
      <c r="O1295" s="234">
        <v>0</v>
      </c>
      <c r="P1295" s="234">
        <v>1151.3800000000001</v>
      </c>
      <c r="Q1295" s="234">
        <v>0</v>
      </c>
      <c r="R1295" s="234">
        <v>27113.45</v>
      </c>
      <c r="S1295" s="234">
        <v>13532.32</v>
      </c>
      <c r="T1295" s="227" t="s">
        <v>1581</v>
      </c>
      <c r="U1295" s="496">
        <v>1143</v>
      </c>
      <c r="V1295" s="158" t="s">
        <v>686</v>
      </c>
      <c r="W1295" s="158" t="s">
        <v>3428</v>
      </c>
      <c r="X1295" s="92" t="s">
        <v>3429</v>
      </c>
      <c r="Y1295" s="267">
        <v>3609900826069</v>
      </c>
      <c r="Z1295" s="228" t="s">
        <v>1581</v>
      </c>
      <c r="AA1295" s="243">
        <v>30064.83</v>
      </c>
      <c r="AB1295" s="81">
        <v>21826.45</v>
      </c>
      <c r="AC1295" s="81"/>
      <c r="AD1295" s="81">
        <v>863</v>
      </c>
      <c r="AE1295" s="81">
        <v>424</v>
      </c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>
        <v>4000</v>
      </c>
      <c r="AU1295" s="81">
        <v>0</v>
      </c>
      <c r="AV1295" s="245"/>
      <c r="AW1295" s="81"/>
      <c r="AX1295" s="81">
        <v>1800</v>
      </c>
      <c r="AY1295" s="81"/>
      <c r="AZ1295" s="81">
        <v>1151.3800000000001</v>
      </c>
      <c r="BA1295" s="85">
        <v>0</v>
      </c>
      <c r="BB1295" s="81">
        <v>43597.15</v>
      </c>
      <c r="BC1295" s="81">
        <v>13532.32</v>
      </c>
      <c r="BD1295" s="85"/>
      <c r="BE1295" s="170">
        <v>1144</v>
      </c>
      <c r="BF1295" s="81" t="s">
        <v>3591</v>
      </c>
      <c r="BG1295" s="158" t="s">
        <v>3428</v>
      </c>
      <c r="BH1295" s="92" t="s">
        <v>3429</v>
      </c>
      <c r="BI1295" s="81">
        <v>21826.45</v>
      </c>
      <c r="BJ1295" s="85">
        <v>21826.45</v>
      </c>
      <c r="BK1295" s="81">
        <v>0</v>
      </c>
      <c r="BL1295" s="86"/>
      <c r="BM1295" s="86" t="s">
        <v>717</v>
      </c>
      <c r="BN1295" s="247"/>
      <c r="BO1295" s="247"/>
      <c r="BP1295" s="1"/>
      <c r="BQ1295" s="284" t="s">
        <v>3625</v>
      </c>
      <c r="BR1295" s="284" t="s">
        <v>700</v>
      </c>
      <c r="BS1295" s="443" t="s">
        <v>709</v>
      </c>
      <c r="BT1295" s="444" t="s">
        <v>1565</v>
      </c>
      <c r="BU1295" s="445" t="s">
        <v>1416</v>
      </c>
      <c r="BV1295" s="445" t="s">
        <v>1581</v>
      </c>
      <c r="BW1295" s="445">
        <v>60000</v>
      </c>
      <c r="BX1295" s="446" t="s">
        <v>3626</v>
      </c>
      <c r="BZ1295" s="495">
        <v>171</v>
      </c>
      <c r="CA1295" s="320" t="b">
        <f>EXACT(A1295,CH1295)</f>
        <v>1</v>
      </c>
      <c r="CB1295" s="318" t="b">
        <f>EXACT(D1295,CF1295)</f>
        <v>1</v>
      </c>
      <c r="CC1295" s="318" t="b">
        <f>EXACT(E1295,CG1295)</f>
        <v>1</v>
      </c>
      <c r="CD1295" s="502">
        <f>+S1294-BC1294</f>
        <v>0</v>
      </c>
      <c r="CE1295" s="17" t="s">
        <v>686</v>
      </c>
      <c r="CF1295" s="17" t="s">
        <v>3428</v>
      </c>
      <c r="CG1295" s="103" t="s">
        <v>3429</v>
      </c>
      <c r="CH1295" s="275">
        <v>3609900826069</v>
      </c>
    </row>
    <row r="1296" spans="1:93">
      <c r="A1296" s="469" t="s">
        <v>9086</v>
      </c>
      <c r="B1296" s="83"/>
      <c r="C1296" s="86" t="s">
        <v>686</v>
      </c>
      <c r="D1296" s="86" t="s">
        <v>9085</v>
      </c>
      <c r="E1296" s="92" t="s">
        <v>2017</v>
      </c>
      <c r="F1296" s="470" t="s">
        <v>9086</v>
      </c>
      <c r="G1296" s="59" t="s">
        <v>1580</v>
      </c>
      <c r="H1296" s="283">
        <v>6260127022</v>
      </c>
      <c r="I1296" s="244">
        <v>52160.2</v>
      </c>
      <c r="J1296" s="310">
        <v>0</v>
      </c>
      <c r="K1296" s="81">
        <v>0</v>
      </c>
      <c r="L1296" s="81">
        <v>0</v>
      </c>
      <c r="M1296" s="85">
        <v>0</v>
      </c>
      <c r="N1296" s="81">
        <v>0</v>
      </c>
      <c r="O1296" s="81">
        <v>0</v>
      </c>
      <c r="P1296" s="85">
        <v>2007.68</v>
      </c>
      <c r="Q1296" s="81">
        <v>0</v>
      </c>
      <c r="R1296" s="85">
        <v>13004.92</v>
      </c>
      <c r="S1296" s="81">
        <v>37147.599999999999</v>
      </c>
      <c r="T1296" s="227" t="s">
        <v>1581</v>
      </c>
      <c r="U1296" s="496">
        <v>1413</v>
      </c>
      <c r="V1296" s="467" t="s">
        <v>686</v>
      </c>
      <c r="W1296" s="86" t="s">
        <v>9085</v>
      </c>
      <c r="X1296" s="86" t="s">
        <v>2017</v>
      </c>
      <c r="Y1296" s="268" t="s">
        <v>9086</v>
      </c>
      <c r="Z1296" s="228" t="s">
        <v>1581</v>
      </c>
      <c r="AA1296" s="243">
        <v>15012.6</v>
      </c>
      <c r="AB1296" s="81">
        <v>11717.92</v>
      </c>
      <c r="AC1296" s="81"/>
      <c r="AD1296" s="81">
        <v>863</v>
      </c>
      <c r="AE1296" s="81">
        <v>424</v>
      </c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245"/>
      <c r="AW1296" s="81"/>
      <c r="AX1296" s="81">
        <v>0</v>
      </c>
      <c r="AY1296" s="81"/>
      <c r="AZ1296" s="81">
        <v>2007.68</v>
      </c>
      <c r="BA1296" s="85">
        <v>0</v>
      </c>
      <c r="BB1296" s="81">
        <v>52160.2</v>
      </c>
      <c r="BC1296" s="81">
        <v>37147.599999999999</v>
      </c>
      <c r="BE1296" s="170">
        <v>1416</v>
      </c>
      <c r="BF1296" s="81" t="s">
        <v>9163</v>
      </c>
      <c r="BG1296" s="1" t="s">
        <v>9085</v>
      </c>
      <c r="BH1296" s="86" t="s">
        <v>2017</v>
      </c>
      <c r="BI1296" s="81">
        <v>11717.92</v>
      </c>
      <c r="BJ1296" s="85">
        <v>11717.92</v>
      </c>
      <c r="BK1296" s="81">
        <v>0</v>
      </c>
      <c r="BL1296" s="86"/>
      <c r="BM1296" s="86"/>
      <c r="BN1296" s="247"/>
      <c r="BO1296" s="247"/>
      <c r="BP1296" s="86"/>
      <c r="BQ1296" s="440" t="s">
        <v>9260</v>
      </c>
      <c r="BR1296" s="444"/>
      <c r="BS1296" s="84"/>
      <c r="BT1296" s="444" t="s">
        <v>1415</v>
      </c>
      <c r="BU1296" s="444" t="s">
        <v>46</v>
      </c>
      <c r="BV1296" s="440" t="s">
        <v>1581</v>
      </c>
      <c r="BW1296" s="440" t="s">
        <v>47</v>
      </c>
      <c r="BX1296" s="444" t="s">
        <v>9261</v>
      </c>
      <c r="BZ1296" s="475">
        <v>286</v>
      </c>
      <c r="CA1296" s="320" t="b">
        <f>EXACT(A1296,CH1296)</f>
        <v>1</v>
      </c>
      <c r="CB1296" s="318" t="b">
        <f>EXACT(D1296,CF1296)</f>
        <v>1</v>
      </c>
      <c r="CC1296" s="318" t="b">
        <f>EXACT(E1296,CG1296)</f>
        <v>1</v>
      </c>
      <c r="CD1296" s="502">
        <f>+S1295-BC1295</f>
        <v>0</v>
      </c>
      <c r="CE1296" s="17" t="s">
        <v>686</v>
      </c>
      <c r="CF1296" s="17" t="s">
        <v>9085</v>
      </c>
      <c r="CG1296" s="103" t="s">
        <v>2017</v>
      </c>
      <c r="CH1296" s="275" t="s">
        <v>9086</v>
      </c>
    </row>
    <row r="1297" spans="1:93">
      <c r="A1297" s="461" t="s">
        <v>5075</v>
      </c>
      <c r="B1297" s="83" t="s">
        <v>709</v>
      </c>
      <c r="C1297" s="158" t="s">
        <v>686</v>
      </c>
      <c r="D1297" s="158" t="s">
        <v>3872</v>
      </c>
      <c r="E1297" s="92" t="s">
        <v>3873</v>
      </c>
      <c r="F1297" s="461" t="s">
        <v>5075</v>
      </c>
      <c r="G1297" s="59" t="s">
        <v>1580</v>
      </c>
      <c r="H1297" s="449" t="s">
        <v>3983</v>
      </c>
      <c r="I1297" s="234">
        <v>36354.269999999997</v>
      </c>
      <c r="J1297" s="234">
        <v>0</v>
      </c>
      <c r="K1297" s="234">
        <v>28.58</v>
      </c>
      <c r="L1297" s="234">
        <v>0</v>
      </c>
      <c r="M1297" s="85">
        <v>0</v>
      </c>
      <c r="N1297" s="85">
        <v>0</v>
      </c>
      <c r="O1297" s="234">
        <v>0</v>
      </c>
      <c r="P1297" s="234">
        <v>0</v>
      </c>
      <c r="Q1297" s="234">
        <v>0</v>
      </c>
      <c r="R1297" s="234">
        <v>32677</v>
      </c>
      <c r="S1297" s="234">
        <v>3705.8499999999985</v>
      </c>
      <c r="T1297" s="227" t="s">
        <v>1581</v>
      </c>
      <c r="U1297" s="496">
        <v>741</v>
      </c>
      <c r="V1297" s="158" t="s">
        <v>686</v>
      </c>
      <c r="W1297" s="158" t="s">
        <v>3872</v>
      </c>
      <c r="X1297" s="92" t="s">
        <v>3873</v>
      </c>
      <c r="Y1297" s="267">
        <v>3609900826531</v>
      </c>
      <c r="Z1297" s="228" t="s">
        <v>1581</v>
      </c>
      <c r="AA1297" s="233">
        <v>32677</v>
      </c>
      <c r="AB1297" s="141">
        <v>27290</v>
      </c>
      <c r="AC1297" s="234"/>
      <c r="AD1297" s="235">
        <v>863</v>
      </c>
      <c r="AE1297" s="235">
        <v>424</v>
      </c>
      <c r="AF1297" s="141"/>
      <c r="AG1297" s="141"/>
      <c r="AH1297" s="141"/>
      <c r="AI1297" s="141"/>
      <c r="AJ1297" s="141"/>
      <c r="AK1297" s="141"/>
      <c r="AL1297" s="141"/>
      <c r="AM1297" s="85"/>
      <c r="AN1297" s="85"/>
      <c r="AO1297" s="85">
        <v>4100</v>
      </c>
      <c r="AP1297" s="85"/>
      <c r="AQ1297" s="159"/>
      <c r="AR1297" s="159"/>
      <c r="AS1297" s="85"/>
      <c r="AT1297" s="85"/>
      <c r="AU1297" s="85"/>
      <c r="AV1297" s="236"/>
      <c r="AW1297" s="85"/>
      <c r="AX1297" s="85">
        <v>0</v>
      </c>
      <c r="AY1297" s="159"/>
      <c r="AZ1297" s="159">
        <v>0</v>
      </c>
      <c r="BA1297" s="176">
        <v>0</v>
      </c>
      <c r="BB1297" s="159">
        <v>36382.85</v>
      </c>
      <c r="BC1297" s="159">
        <v>3705.8499999999985</v>
      </c>
      <c r="BD1297" s="85"/>
      <c r="BE1297" s="170">
        <v>742</v>
      </c>
      <c r="BF1297" s="1" t="s">
        <v>4077</v>
      </c>
      <c r="BG1297" s="158" t="s">
        <v>3872</v>
      </c>
      <c r="BH1297" s="92" t="s">
        <v>3873</v>
      </c>
      <c r="BI1297" s="159">
        <v>27290</v>
      </c>
      <c r="BJ1297" s="159">
        <v>27290</v>
      </c>
      <c r="BK1297" s="159">
        <v>0</v>
      </c>
      <c r="BL1297" s="158"/>
      <c r="BM1297" s="1"/>
      <c r="BN1297" s="248"/>
      <c r="BO1297" s="248"/>
      <c r="BP1297" s="86"/>
      <c r="BQ1297" s="324" t="s">
        <v>4238</v>
      </c>
      <c r="BR1297" s="284" t="s">
        <v>138</v>
      </c>
      <c r="BS1297" s="443" t="s">
        <v>51</v>
      </c>
      <c r="BT1297" s="444" t="s">
        <v>3300</v>
      </c>
      <c r="BU1297" s="445" t="s">
        <v>4199</v>
      </c>
      <c r="BV1297" s="283" t="s">
        <v>128</v>
      </c>
      <c r="BW1297" s="283">
        <v>60000</v>
      </c>
      <c r="BX1297" s="446" t="s">
        <v>4239</v>
      </c>
      <c r="BY1297" s="51"/>
      <c r="BZ1297" s="475">
        <v>1142</v>
      </c>
      <c r="CA1297" s="320" t="b">
        <f>EXACT(A1297,CH1297)</f>
        <v>1</v>
      </c>
      <c r="CB1297" s="318" t="b">
        <f>EXACT(D1297,CF1297)</f>
        <v>1</v>
      </c>
      <c r="CC1297" s="318" t="b">
        <f>EXACT(E1297,CG1297)</f>
        <v>1</v>
      </c>
      <c r="CD1297" s="502">
        <f>+S1296-BC1296</f>
        <v>0</v>
      </c>
      <c r="CE1297" s="17" t="s">
        <v>686</v>
      </c>
      <c r="CF1297" s="17" t="s">
        <v>3872</v>
      </c>
      <c r="CG1297" s="103" t="s">
        <v>3873</v>
      </c>
      <c r="CH1297" s="275">
        <v>3609900826531</v>
      </c>
    </row>
    <row r="1298" spans="1:93">
      <c r="A1298" s="461" t="s">
        <v>7444</v>
      </c>
      <c r="B1298" s="83" t="s">
        <v>709</v>
      </c>
      <c r="C1298" s="1" t="s">
        <v>672</v>
      </c>
      <c r="D1298" s="158" t="s">
        <v>434</v>
      </c>
      <c r="E1298" s="86" t="s">
        <v>6762</v>
      </c>
      <c r="F1298" s="461" t="s">
        <v>7444</v>
      </c>
      <c r="G1298" s="59" t="s">
        <v>1580</v>
      </c>
      <c r="H1298" s="449" t="s">
        <v>6899</v>
      </c>
      <c r="I1298" s="234">
        <v>38220</v>
      </c>
      <c r="J1298" s="234">
        <v>0</v>
      </c>
      <c r="K1298" s="234">
        <v>0</v>
      </c>
      <c r="L1298" s="234">
        <v>0</v>
      </c>
      <c r="M1298" s="85">
        <v>0</v>
      </c>
      <c r="N1298" s="85">
        <v>0</v>
      </c>
      <c r="O1298" s="234">
        <v>0</v>
      </c>
      <c r="P1298" s="234">
        <v>619.33000000000004</v>
      </c>
      <c r="Q1298" s="234">
        <v>0</v>
      </c>
      <c r="R1298" s="234">
        <v>21863</v>
      </c>
      <c r="S1298" s="234">
        <v>11630.689999999999</v>
      </c>
      <c r="T1298" s="227" t="s">
        <v>1581</v>
      </c>
      <c r="U1298" s="496">
        <v>479</v>
      </c>
      <c r="V1298" s="1" t="s">
        <v>672</v>
      </c>
      <c r="W1298" s="158" t="s">
        <v>434</v>
      </c>
      <c r="X1298" s="422" t="s">
        <v>6762</v>
      </c>
      <c r="Y1298" s="267">
        <v>3609900826565</v>
      </c>
      <c r="Z1298" s="228" t="s">
        <v>1581</v>
      </c>
      <c r="AA1298" s="243">
        <v>26589.31</v>
      </c>
      <c r="AB1298" s="244">
        <v>21000</v>
      </c>
      <c r="AC1298" s="81"/>
      <c r="AD1298" s="243">
        <v>863</v>
      </c>
      <c r="AE1298" s="243"/>
      <c r="AF1298" s="81"/>
      <c r="AG1298" s="81"/>
      <c r="AH1298" s="81"/>
      <c r="AI1298" s="81">
        <v>0</v>
      </c>
      <c r="AJ1298" s="81"/>
      <c r="AK1298" s="81"/>
      <c r="AL1298" s="81"/>
      <c r="AM1298" s="81"/>
      <c r="AN1298" s="81"/>
      <c r="AO1298" s="81">
        <v>0</v>
      </c>
      <c r="AP1298" s="81"/>
      <c r="AQ1298" s="81"/>
      <c r="AR1298" s="81"/>
      <c r="AS1298" s="81"/>
      <c r="AT1298" s="81"/>
      <c r="AU1298" s="81"/>
      <c r="AV1298" s="245"/>
      <c r="AW1298" s="81"/>
      <c r="AX1298" s="81">
        <v>4106.9799999999996</v>
      </c>
      <c r="AY1298" s="244"/>
      <c r="AZ1298" s="244">
        <v>619.33000000000004</v>
      </c>
      <c r="BA1298" s="176">
        <v>0</v>
      </c>
      <c r="BB1298" s="244">
        <v>38220</v>
      </c>
      <c r="BC1298" s="244">
        <v>11630.689999999999</v>
      </c>
      <c r="BD1298" s="85"/>
      <c r="BE1298" s="170">
        <v>480</v>
      </c>
      <c r="BF1298" s="1" t="s">
        <v>7050</v>
      </c>
      <c r="BG1298" s="158" t="s">
        <v>434</v>
      </c>
      <c r="BH1298" s="92" t="s">
        <v>6762</v>
      </c>
      <c r="BI1298" s="244">
        <v>30736.86</v>
      </c>
      <c r="BJ1298" s="159">
        <v>21000</v>
      </c>
      <c r="BK1298" s="159">
        <v>9736.86</v>
      </c>
      <c r="BL1298" s="158"/>
      <c r="BM1298" s="86"/>
      <c r="BN1298" s="247"/>
      <c r="BO1298" s="247"/>
      <c r="BP1298" s="1"/>
      <c r="BQ1298" s="325" t="s">
        <v>7246</v>
      </c>
      <c r="BR1298" s="325" t="s">
        <v>705</v>
      </c>
      <c r="BS1298" s="443" t="s">
        <v>51</v>
      </c>
      <c r="BT1298" s="563" t="s">
        <v>2467</v>
      </c>
      <c r="BU1298" s="563" t="s">
        <v>46</v>
      </c>
      <c r="BV1298" s="445" t="s">
        <v>1581</v>
      </c>
      <c r="BW1298" s="569">
        <v>60000</v>
      </c>
      <c r="BX1298" s="569" t="s">
        <v>7247</v>
      </c>
      <c r="BY1298" s="76"/>
      <c r="BZ1298" s="475">
        <v>1414</v>
      </c>
      <c r="CA1298" s="320" t="b">
        <f>EXACT(A1298,CH1298)</f>
        <v>1</v>
      </c>
      <c r="CB1298" s="318" t="b">
        <f>EXACT(D1298,CF1298)</f>
        <v>1</v>
      </c>
      <c r="CC1298" s="318" t="b">
        <f>EXACT(E1298,CG1298)</f>
        <v>1</v>
      </c>
      <c r="CD1298" s="502">
        <f>+S1297-BC1297</f>
        <v>0</v>
      </c>
      <c r="CE1298" s="17" t="s">
        <v>672</v>
      </c>
      <c r="CF1298" s="157" t="s">
        <v>434</v>
      </c>
      <c r="CG1298" s="103" t="s">
        <v>6762</v>
      </c>
      <c r="CH1298" s="275">
        <v>3609900826565</v>
      </c>
      <c r="CM1298" s="273"/>
    </row>
    <row r="1299" spans="1:93">
      <c r="A1299" s="461" t="s">
        <v>6176</v>
      </c>
      <c r="B1299" s="83" t="s">
        <v>709</v>
      </c>
      <c r="C1299" s="86" t="s">
        <v>672</v>
      </c>
      <c r="D1299" s="86" t="s">
        <v>6174</v>
      </c>
      <c r="E1299" s="92" t="s">
        <v>6175</v>
      </c>
      <c r="F1299" s="461" t="s">
        <v>6176</v>
      </c>
      <c r="G1299" s="59" t="s">
        <v>1580</v>
      </c>
      <c r="H1299" s="283" t="s">
        <v>6319</v>
      </c>
      <c r="I1299" s="244">
        <v>40234.400000000001</v>
      </c>
      <c r="J1299" s="310">
        <v>0</v>
      </c>
      <c r="K1299" s="81">
        <v>0</v>
      </c>
      <c r="L1299" s="81">
        <v>0</v>
      </c>
      <c r="M1299" s="85">
        <v>0</v>
      </c>
      <c r="N1299" s="81">
        <v>0</v>
      </c>
      <c r="O1299" s="81">
        <v>0</v>
      </c>
      <c r="P1299" s="85">
        <v>201.67</v>
      </c>
      <c r="Q1299" s="81">
        <v>0</v>
      </c>
      <c r="R1299" s="85">
        <v>4067</v>
      </c>
      <c r="S1299" s="81">
        <v>35965.730000000003</v>
      </c>
      <c r="T1299" s="227" t="s">
        <v>1581</v>
      </c>
      <c r="U1299" s="496">
        <v>937</v>
      </c>
      <c r="V1299" s="86" t="s">
        <v>672</v>
      </c>
      <c r="W1299" s="86" t="s">
        <v>6174</v>
      </c>
      <c r="X1299" s="92" t="s">
        <v>6175</v>
      </c>
      <c r="Y1299" s="268">
        <v>3609900831119</v>
      </c>
      <c r="Z1299" s="228" t="s">
        <v>1581</v>
      </c>
      <c r="AA1299" s="243">
        <v>4268.67</v>
      </c>
      <c r="AB1299" s="81">
        <v>2780</v>
      </c>
      <c r="AC1299" s="81"/>
      <c r="AD1299" s="81">
        <v>863</v>
      </c>
      <c r="AE1299" s="81">
        <v>424</v>
      </c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245"/>
      <c r="AW1299" s="81"/>
      <c r="AX1299" s="81">
        <v>0</v>
      </c>
      <c r="AY1299" s="81"/>
      <c r="AZ1299" s="81">
        <v>201.67</v>
      </c>
      <c r="BA1299" s="85">
        <v>0</v>
      </c>
      <c r="BB1299" s="81">
        <v>40234.400000000001</v>
      </c>
      <c r="BC1299" s="81">
        <v>35965.730000000003</v>
      </c>
      <c r="BE1299" s="170">
        <v>938</v>
      </c>
      <c r="BF1299" s="81" t="s">
        <v>6426</v>
      </c>
      <c r="BG1299" s="86" t="s">
        <v>6174</v>
      </c>
      <c r="BH1299" s="86" t="s">
        <v>6175</v>
      </c>
      <c r="BI1299" s="81">
        <v>2780</v>
      </c>
      <c r="BJ1299" s="85">
        <v>2780</v>
      </c>
      <c r="BK1299" s="81">
        <v>0</v>
      </c>
      <c r="BL1299" s="86"/>
      <c r="BM1299" s="86"/>
      <c r="BN1299" s="247"/>
      <c r="BO1299" s="247"/>
      <c r="BP1299" s="86"/>
      <c r="BQ1299" s="324" t="s">
        <v>6618</v>
      </c>
      <c r="BR1299" s="284" t="s">
        <v>720</v>
      </c>
      <c r="BS1299" s="443" t="s">
        <v>709</v>
      </c>
      <c r="BT1299" s="444" t="s">
        <v>397</v>
      </c>
      <c r="BU1299" s="445" t="s">
        <v>702</v>
      </c>
      <c r="BV1299" s="283" t="s">
        <v>1581</v>
      </c>
      <c r="BW1299" s="283">
        <v>60110</v>
      </c>
      <c r="BX1299" s="446" t="s">
        <v>6619</v>
      </c>
      <c r="BZ1299" s="495">
        <v>741</v>
      </c>
      <c r="CA1299" s="320" t="b">
        <f>EXACT(A1299,CH1299)</f>
        <v>1</v>
      </c>
      <c r="CB1299" s="318" t="b">
        <f>EXACT(D1299,CF1299)</f>
        <v>1</v>
      </c>
      <c r="CC1299" s="318" t="b">
        <f>EXACT(E1299,CG1299)</f>
        <v>1</v>
      </c>
      <c r="CD1299" s="502">
        <f>+S1298-BC1298</f>
        <v>0</v>
      </c>
      <c r="CE1299" s="17" t="s">
        <v>672</v>
      </c>
      <c r="CF1299" s="157" t="s">
        <v>6174</v>
      </c>
      <c r="CG1299" s="99" t="s">
        <v>6175</v>
      </c>
      <c r="CH1299" s="311">
        <v>3609900831119</v>
      </c>
      <c r="CJ1299" s="51"/>
      <c r="CL1299" s="51"/>
      <c r="CM1299" s="273"/>
      <c r="CO1299" s="157"/>
    </row>
    <row r="1300" spans="1:93">
      <c r="A1300" s="461" t="s">
        <v>6179</v>
      </c>
      <c r="B1300" s="83" t="s">
        <v>709</v>
      </c>
      <c r="C1300" s="86" t="s">
        <v>672</v>
      </c>
      <c r="D1300" s="86" t="s">
        <v>6177</v>
      </c>
      <c r="E1300" s="92" t="s">
        <v>6178</v>
      </c>
      <c r="F1300" s="461" t="s">
        <v>6179</v>
      </c>
      <c r="G1300" s="59" t="s">
        <v>1580</v>
      </c>
      <c r="H1300" s="283" t="s">
        <v>6320</v>
      </c>
      <c r="I1300" s="244">
        <v>40340.800000000003</v>
      </c>
      <c r="J1300" s="310">
        <v>0</v>
      </c>
      <c r="K1300" s="81">
        <v>0</v>
      </c>
      <c r="L1300" s="81">
        <v>0</v>
      </c>
      <c r="M1300" s="85">
        <v>0</v>
      </c>
      <c r="N1300" s="81">
        <v>0</v>
      </c>
      <c r="O1300" s="81">
        <v>0</v>
      </c>
      <c r="P1300" s="85">
        <v>217.37</v>
      </c>
      <c r="Q1300" s="81">
        <v>0</v>
      </c>
      <c r="R1300" s="85">
        <v>34245.83</v>
      </c>
      <c r="S1300" s="81">
        <v>5877.5999999999985</v>
      </c>
      <c r="T1300" s="227" t="s">
        <v>1581</v>
      </c>
      <c r="U1300" s="496">
        <v>1073</v>
      </c>
      <c r="V1300" s="86" t="s">
        <v>672</v>
      </c>
      <c r="W1300" s="86" t="s">
        <v>6177</v>
      </c>
      <c r="X1300" s="92" t="s">
        <v>6178</v>
      </c>
      <c r="Y1300" s="268">
        <v>3609900840274</v>
      </c>
      <c r="Z1300" s="228" t="s">
        <v>1581</v>
      </c>
      <c r="AA1300" s="243">
        <v>34463.200000000004</v>
      </c>
      <c r="AB1300" s="81">
        <v>32958.83</v>
      </c>
      <c r="AC1300" s="81"/>
      <c r="AD1300" s="81">
        <v>863</v>
      </c>
      <c r="AE1300" s="81">
        <v>424</v>
      </c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245"/>
      <c r="AW1300" s="81"/>
      <c r="AX1300" s="81">
        <v>0</v>
      </c>
      <c r="AY1300" s="81"/>
      <c r="AZ1300" s="81">
        <v>217.37</v>
      </c>
      <c r="BA1300" s="85">
        <v>0</v>
      </c>
      <c r="BB1300" s="81">
        <v>40340.800000000003</v>
      </c>
      <c r="BC1300" s="81">
        <v>5877.5999999999985</v>
      </c>
      <c r="BE1300" s="170">
        <v>1074</v>
      </c>
      <c r="BF1300" s="81" t="s">
        <v>6427</v>
      </c>
      <c r="BG1300" s="86" t="s">
        <v>6177</v>
      </c>
      <c r="BH1300" s="86" t="s">
        <v>6178</v>
      </c>
      <c r="BI1300" s="81">
        <v>32958.83</v>
      </c>
      <c r="BJ1300" s="85">
        <v>32958.83</v>
      </c>
      <c r="BK1300" s="81">
        <v>0</v>
      </c>
      <c r="BL1300" s="86"/>
      <c r="BM1300" s="86"/>
      <c r="BN1300" s="247"/>
      <c r="BO1300" s="247"/>
      <c r="BP1300" s="86"/>
      <c r="BQ1300" s="324">
        <v>1</v>
      </c>
      <c r="BR1300" s="284" t="s">
        <v>720</v>
      </c>
      <c r="BS1300" s="443" t="s">
        <v>709</v>
      </c>
      <c r="BT1300" s="444" t="s">
        <v>1467</v>
      </c>
      <c r="BU1300" s="445" t="s">
        <v>702</v>
      </c>
      <c r="BV1300" s="283" t="s">
        <v>1581</v>
      </c>
      <c r="BW1300" s="283">
        <v>60110</v>
      </c>
      <c r="BX1300" s="446" t="s">
        <v>6523</v>
      </c>
      <c r="BZ1300" s="475">
        <v>480</v>
      </c>
      <c r="CA1300" s="320" t="b">
        <f>EXACT(A1300,CH1300)</f>
        <v>1</v>
      </c>
      <c r="CB1300" s="318" t="b">
        <f>EXACT(D1300,CF1300)</f>
        <v>1</v>
      </c>
      <c r="CC1300" s="318" t="b">
        <f>EXACT(E1300,CG1300)</f>
        <v>1</v>
      </c>
      <c r="CD1300" s="502">
        <f>+S1299-BC1299</f>
        <v>0</v>
      </c>
      <c r="CE1300" s="17" t="s">
        <v>672</v>
      </c>
      <c r="CF1300" s="157" t="s">
        <v>6177</v>
      </c>
      <c r="CG1300" s="103" t="s">
        <v>6178</v>
      </c>
      <c r="CH1300" s="275">
        <v>3609900840274</v>
      </c>
      <c r="CM1300" s="273"/>
      <c r="CO1300" s="157"/>
    </row>
    <row r="1301" spans="1:93">
      <c r="A1301" s="461" t="s">
        <v>4353</v>
      </c>
      <c r="B1301" s="83" t="s">
        <v>709</v>
      </c>
      <c r="C1301" s="158" t="s">
        <v>686</v>
      </c>
      <c r="D1301" s="158" t="s">
        <v>889</v>
      </c>
      <c r="E1301" s="92" t="s">
        <v>890</v>
      </c>
      <c r="F1301" s="461" t="s">
        <v>4353</v>
      </c>
      <c r="G1301" s="59" t="s">
        <v>1580</v>
      </c>
      <c r="H1301" s="449" t="s">
        <v>891</v>
      </c>
      <c r="I1301" s="234">
        <v>29507.4</v>
      </c>
      <c r="J1301" s="234">
        <v>0</v>
      </c>
      <c r="K1301" s="234">
        <v>100.2</v>
      </c>
      <c r="L1301" s="234">
        <v>0</v>
      </c>
      <c r="M1301" s="85">
        <v>1180</v>
      </c>
      <c r="N1301" s="85">
        <v>0</v>
      </c>
      <c r="O1301" s="234">
        <v>0</v>
      </c>
      <c r="P1301" s="234">
        <v>0</v>
      </c>
      <c r="Q1301" s="234">
        <v>0</v>
      </c>
      <c r="R1301" s="234">
        <v>22507.200000000001</v>
      </c>
      <c r="S1301" s="234">
        <v>8280.4000000000015</v>
      </c>
      <c r="T1301" s="227" t="s">
        <v>1581</v>
      </c>
      <c r="U1301" s="496">
        <v>78</v>
      </c>
      <c r="V1301" s="158" t="s">
        <v>686</v>
      </c>
      <c r="W1301" s="158" t="s">
        <v>889</v>
      </c>
      <c r="X1301" s="92" t="s">
        <v>890</v>
      </c>
      <c r="Y1301" s="267">
        <v>3609900865994</v>
      </c>
      <c r="Z1301" s="228" t="s">
        <v>1581</v>
      </c>
      <c r="AA1301" s="141">
        <v>22507.200000000001</v>
      </c>
      <c r="AB1301" s="141">
        <v>19855</v>
      </c>
      <c r="AC1301" s="1"/>
      <c r="AD1301" s="235">
        <v>863</v>
      </c>
      <c r="AE1301" s="235"/>
      <c r="AF1301" s="1">
        <v>671.2</v>
      </c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>
        <v>1118</v>
      </c>
      <c r="AU1301" s="1"/>
      <c r="AV1301" s="245"/>
      <c r="AW1301" s="1"/>
      <c r="AX1301" s="1">
        <v>0</v>
      </c>
      <c r="AY1301" s="1"/>
      <c r="AZ1301" s="1">
        <v>0</v>
      </c>
      <c r="BA1301" s="1">
        <v>0</v>
      </c>
      <c r="BB1301" s="1">
        <v>30787.600000000002</v>
      </c>
      <c r="BC1301" s="1">
        <v>8280.4000000000015</v>
      </c>
      <c r="BD1301" s="85"/>
      <c r="BE1301" s="170">
        <v>78</v>
      </c>
      <c r="BF1301" s="158" t="s">
        <v>931</v>
      </c>
      <c r="BG1301" s="158" t="s">
        <v>889</v>
      </c>
      <c r="BH1301" s="92" t="s">
        <v>890</v>
      </c>
      <c r="BI1301" s="1">
        <v>19855</v>
      </c>
      <c r="BJ1301" s="1">
        <v>19855</v>
      </c>
      <c r="BK1301" s="1">
        <v>0</v>
      </c>
      <c r="BL1301" s="158"/>
      <c r="BM1301" s="1"/>
      <c r="BN1301" s="1"/>
      <c r="BO1301" s="1"/>
      <c r="BP1301" s="1"/>
      <c r="BQ1301" s="284" t="s">
        <v>2066</v>
      </c>
      <c r="BR1301" s="284" t="s">
        <v>709</v>
      </c>
      <c r="BS1301" s="443" t="s">
        <v>2067</v>
      </c>
      <c r="BT1301" s="445" t="s">
        <v>1415</v>
      </c>
      <c r="BU1301" s="445" t="s">
        <v>1416</v>
      </c>
      <c r="BV1301" s="445" t="s">
        <v>1581</v>
      </c>
      <c r="BW1301" s="445">
        <v>60000</v>
      </c>
      <c r="BX1301" s="446" t="s">
        <v>2068</v>
      </c>
      <c r="BY1301" s="23"/>
      <c r="BZ1301" s="495">
        <v>937</v>
      </c>
      <c r="CA1301" s="320" t="b">
        <f>EXACT(A1301,CH1301)</f>
        <v>1</v>
      </c>
      <c r="CB1301" s="318" t="b">
        <f>EXACT(D1301,CF1301)</f>
        <v>1</v>
      </c>
      <c r="CC1301" s="318" t="b">
        <f>EXACT(E1301,CG1301)</f>
        <v>1</v>
      </c>
      <c r="CD1301" s="502">
        <f>+S1301-BC1301</f>
        <v>0</v>
      </c>
      <c r="CE1301" s="17" t="s">
        <v>686</v>
      </c>
      <c r="CF1301" s="51" t="s">
        <v>889</v>
      </c>
      <c r="CG1301" s="51" t="s">
        <v>890</v>
      </c>
      <c r="CH1301" s="311">
        <v>3609900865994</v>
      </c>
      <c r="CM1301" s="273"/>
      <c r="CO1301" s="157"/>
    </row>
    <row r="1302" spans="1:93">
      <c r="A1302" s="461" t="s">
        <v>4900</v>
      </c>
      <c r="B1302" s="83" t="s">
        <v>709</v>
      </c>
      <c r="C1302" s="158" t="s">
        <v>686</v>
      </c>
      <c r="D1302" s="158" t="s">
        <v>2381</v>
      </c>
      <c r="E1302" s="92" t="s">
        <v>2382</v>
      </c>
      <c r="F1302" s="461" t="s">
        <v>4900</v>
      </c>
      <c r="G1302" s="59" t="s">
        <v>1580</v>
      </c>
      <c r="H1302" s="449" t="s">
        <v>2502</v>
      </c>
      <c r="I1302" s="234">
        <v>48438</v>
      </c>
      <c r="J1302" s="234">
        <v>0</v>
      </c>
      <c r="K1302" s="234">
        <v>112.88</v>
      </c>
      <c r="L1302" s="234">
        <v>0</v>
      </c>
      <c r="M1302" s="85">
        <v>1420</v>
      </c>
      <c r="N1302" s="85">
        <v>0</v>
      </c>
      <c r="O1302" s="234">
        <v>0</v>
      </c>
      <c r="P1302" s="234">
        <v>1468.3</v>
      </c>
      <c r="Q1302" s="234">
        <v>0</v>
      </c>
      <c r="R1302" s="234">
        <v>28287</v>
      </c>
      <c r="S1302" s="234">
        <v>15712.150000000001</v>
      </c>
      <c r="T1302" s="227" t="s">
        <v>1581</v>
      </c>
      <c r="U1302" s="496">
        <v>433</v>
      </c>
      <c r="V1302" s="158" t="s">
        <v>686</v>
      </c>
      <c r="W1302" s="158" t="s">
        <v>2381</v>
      </c>
      <c r="X1302" s="92" t="s">
        <v>2382</v>
      </c>
      <c r="Y1302" s="267">
        <v>3610100045994</v>
      </c>
      <c r="Z1302" s="228" t="s">
        <v>1581</v>
      </c>
      <c r="AA1302" s="141">
        <v>34258.730000000003</v>
      </c>
      <c r="AB1302" s="141">
        <v>27000</v>
      </c>
      <c r="AC1302" s="1"/>
      <c r="AD1302" s="235">
        <v>863</v>
      </c>
      <c r="AE1302" s="235">
        <v>424</v>
      </c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>
        <v>0</v>
      </c>
      <c r="AR1302" s="1"/>
      <c r="AS1302" s="1"/>
      <c r="AT1302" s="81"/>
      <c r="AU1302" s="1"/>
      <c r="AV1302" s="245"/>
      <c r="AW1302" s="1"/>
      <c r="AX1302" s="1">
        <v>4503.43</v>
      </c>
      <c r="AY1302" s="1"/>
      <c r="AZ1302" s="141">
        <v>1468.3</v>
      </c>
      <c r="BA1302" s="176">
        <v>0</v>
      </c>
      <c r="BB1302" s="141">
        <v>49970.879999999997</v>
      </c>
      <c r="BC1302" s="141">
        <v>15712.149999999994</v>
      </c>
      <c r="BD1302" s="85"/>
      <c r="BE1302" s="170">
        <v>434</v>
      </c>
      <c r="BF1302" s="1" t="s">
        <v>2419</v>
      </c>
      <c r="BG1302" s="158" t="s">
        <v>2381</v>
      </c>
      <c r="BH1302" s="92" t="s">
        <v>2382</v>
      </c>
      <c r="BI1302" s="141">
        <v>32332.7</v>
      </c>
      <c r="BJ1302" s="141">
        <v>27000</v>
      </c>
      <c r="BK1302" s="159">
        <v>5332.7000000000007</v>
      </c>
      <c r="BL1302" s="158"/>
      <c r="BM1302" s="1"/>
      <c r="BN1302" s="1"/>
      <c r="BO1302" s="1"/>
      <c r="BP1302" s="86"/>
      <c r="BQ1302" s="324">
        <v>116</v>
      </c>
      <c r="BR1302" s="284" t="s">
        <v>725</v>
      </c>
      <c r="BS1302" s="443" t="s">
        <v>709</v>
      </c>
      <c r="BT1302" s="444" t="s">
        <v>2003</v>
      </c>
      <c r="BU1302" s="445" t="s">
        <v>752</v>
      </c>
      <c r="BV1302" s="283" t="s">
        <v>1581</v>
      </c>
      <c r="BW1302" s="283">
        <v>60190</v>
      </c>
      <c r="BX1302" s="446" t="s">
        <v>2451</v>
      </c>
      <c r="BZ1302" s="475">
        <v>1072</v>
      </c>
      <c r="CA1302" s="320" t="b">
        <f>EXACT(A1302,CH1302)</f>
        <v>1</v>
      </c>
      <c r="CB1302" s="318" t="b">
        <f>EXACT(D1302,CF1302)</f>
        <v>1</v>
      </c>
      <c r="CC1302" s="318" t="b">
        <f>EXACT(E1302,CG1302)</f>
        <v>1</v>
      </c>
      <c r="CD1302" s="502">
        <f>+S1301-BC1301</f>
        <v>0</v>
      </c>
      <c r="CE1302" s="17" t="s">
        <v>686</v>
      </c>
      <c r="CF1302" s="157" t="s">
        <v>2381</v>
      </c>
      <c r="CG1302" s="99" t="s">
        <v>2382</v>
      </c>
      <c r="CH1302" s="275">
        <v>3610100045994</v>
      </c>
      <c r="CM1302" s="273"/>
      <c r="CO1302" s="157"/>
    </row>
    <row r="1303" spans="1:93">
      <c r="A1303" s="461" t="s">
        <v>6181</v>
      </c>
      <c r="B1303" s="83" t="s">
        <v>709</v>
      </c>
      <c r="C1303" s="86" t="s">
        <v>672</v>
      </c>
      <c r="D1303" s="86" t="s">
        <v>5938</v>
      </c>
      <c r="E1303" s="92" t="s">
        <v>6180</v>
      </c>
      <c r="F1303" s="461" t="s">
        <v>6181</v>
      </c>
      <c r="G1303" s="59" t="s">
        <v>1580</v>
      </c>
      <c r="H1303" s="283" t="s">
        <v>6321</v>
      </c>
      <c r="I1303" s="244">
        <v>53185.2</v>
      </c>
      <c r="J1303" s="310">
        <v>0</v>
      </c>
      <c r="K1303" s="81">
        <v>25.28</v>
      </c>
      <c r="L1303" s="81">
        <v>0</v>
      </c>
      <c r="M1303" s="85">
        <v>0</v>
      </c>
      <c r="N1303" s="81">
        <v>0</v>
      </c>
      <c r="O1303" s="81">
        <v>0</v>
      </c>
      <c r="P1303" s="85">
        <v>1542.71</v>
      </c>
      <c r="Q1303" s="81">
        <v>0</v>
      </c>
      <c r="R1303" s="85">
        <v>31927</v>
      </c>
      <c r="S1303" s="81">
        <v>16138.029999999999</v>
      </c>
      <c r="T1303" s="227" t="s">
        <v>1581</v>
      </c>
      <c r="U1303" s="496">
        <v>632</v>
      </c>
      <c r="V1303" s="86" t="s">
        <v>672</v>
      </c>
      <c r="W1303" s="86" t="s">
        <v>5938</v>
      </c>
      <c r="X1303" s="92" t="s">
        <v>6180</v>
      </c>
      <c r="Y1303" s="268">
        <v>3610100063372</v>
      </c>
      <c r="Z1303" s="228" t="s">
        <v>1581</v>
      </c>
      <c r="AA1303" s="243">
        <v>37072.449999999997</v>
      </c>
      <c r="AB1303" s="81">
        <v>29530</v>
      </c>
      <c r="AC1303" s="81"/>
      <c r="AD1303" s="81">
        <v>863</v>
      </c>
      <c r="AE1303" s="81">
        <v>424</v>
      </c>
      <c r="AF1303" s="81">
        <v>110</v>
      </c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>
        <v>1000</v>
      </c>
      <c r="AS1303" s="81"/>
      <c r="AT1303" s="81"/>
      <c r="AU1303" s="81"/>
      <c r="AV1303" s="245"/>
      <c r="AW1303" s="81"/>
      <c r="AX1303" s="81">
        <v>3602.74</v>
      </c>
      <c r="AY1303" s="81"/>
      <c r="AZ1303" s="81">
        <v>1542.71</v>
      </c>
      <c r="BA1303" s="85">
        <v>0</v>
      </c>
      <c r="BB1303" s="81">
        <v>53210.479999999996</v>
      </c>
      <c r="BC1303" s="81">
        <v>16138.029999999999</v>
      </c>
      <c r="BE1303" s="170">
        <v>633</v>
      </c>
      <c r="BF1303" s="81" t="s">
        <v>6428</v>
      </c>
      <c r="BG1303" s="86" t="s">
        <v>5938</v>
      </c>
      <c r="BH1303" s="86" t="s">
        <v>6180</v>
      </c>
      <c r="BI1303" s="81">
        <v>29530</v>
      </c>
      <c r="BJ1303" s="85">
        <v>29530</v>
      </c>
      <c r="BK1303" s="81">
        <v>0</v>
      </c>
      <c r="BL1303" s="86"/>
      <c r="BM1303" s="86"/>
      <c r="BN1303" s="247"/>
      <c r="BO1303" s="247"/>
      <c r="BP1303" s="86"/>
      <c r="BQ1303" s="324">
        <v>706</v>
      </c>
      <c r="BR1303" s="284" t="s">
        <v>3171</v>
      </c>
      <c r="BS1303" s="443" t="s">
        <v>709</v>
      </c>
      <c r="BT1303" s="444" t="s">
        <v>1558</v>
      </c>
      <c r="BU1303" s="445" t="s">
        <v>719</v>
      </c>
      <c r="BV1303" s="283" t="s">
        <v>1581</v>
      </c>
      <c r="BW1303" s="283">
        <v>60140</v>
      </c>
      <c r="BX1303" s="446" t="s">
        <v>6466</v>
      </c>
      <c r="BZ1303" s="475">
        <v>78</v>
      </c>
      <c r="CA1303" s="320" t="b">
        <f>EXACT(A1303,CH1303)</f>
        <v>1</v>
      </c>
      <c r="CB1303" s="318" t="b">
        <f>EXACT(D1303,CF1303)</f>
        <v>1</v>
      </c>
      <c r="CC1303" s="318" t="b">
        <f>EXACT(E1303,CG1303)</f>
        <v>1</v>
      </c>
      <c r="CD1303" s="502">
        <f>+S1302-BC1302</f>
        <v>0</v>
      </c>
      <c r="CE1303" s="17" t="s">
        <v>672</v>
      </c>
      <c r="CF1303" s="17" t="s">
        <v>5938</v>
      </c>
      <c r="CG1303" s="103" t="s">
        <v>6180</v>
      </c>
      <c r="CH1303" s="275">
        <v>3610100063372</v>
      </c>
      <c r="CM1303" s="273"/>
    </row>
    <row r="1304" spans="1:93">
      <c r="A1304" s="461" t="s">
        <v>7834</v>
      </c>
      <c r="B1304" s="83" t="s">
        <v>709</v>
      </c>
      <c r="C1304" s="158" t="s">
        <v>672</v>
      </c>
      <c r="D1304" s="158" t="s">
        <v>1229</v>
      </c>
      <c r="E1304" s="92" t="s">
        <v>7725</v>
      </c>
      <c r="F1304" s="461" t="s">
        <v>7834</v>
      </c>
      <c r="G1304" s="59" t="s">
        <v>1580</v>
      </c>
      <c r="H1304" s="449" t="s">
        <v>7950</v>
      </c>
      <c r="I1304" s="234">
        <v>16670</v>
      </c>
      <c r="J1304" s="234">
        <v>0</v>
      </c>
      <c r="K1304" s="234">
        <v>0</v>
      </c>
      <c r="L1304" s="234">
        <v>0</v>
      </c>
      <c r="M1304" s="85">
        <v>0</v>
      </c>
      <c r="N1304" s="85">
        <v>0</v>
      </c>
      <c r="O1304" s="234">
        <v>0</v>
      </c>
      <c r="P1304" s="234">
        <v>0</v>
      </c>
      <c r="Q1304" s="234">
        <v>0</v>
      </c>
      <c r="R1304" s="234">
        <v>12293</v>
      </c>
      <c r="S1304" s="234">
        <v>3926.66</v>
      </c>
      <c r="T1304" s="227" t="s">
        <v>1581</v>
      </c>
      <c r="U1304" s="496">
        <v>1428</v>
      </c>
      <c r="V1304" s="158" t="s">
        <v>672</v>
      </c>
      <c r="W1304" s="158" t="s">
        <v>1229</v>
      </c>
      <c r="X1304" s="92" t="s">
        <v>7725</v>
      </c>
      <c r="Y1304" s="267" t="s">
        <v>7834</v>
      </c>
      <c r="Z1304" s="228" t="s">
        <v>1581</v>
      </c>
      <c r="AA1304" s="243">
        <v>12743.34</v>
      </c>
      <c r="AB1304" s="81">
        <v>11430</v>
      </c>
      <c r="AC1304" s="81"/>
      <c r="AD1304" s="81">
        <v>863</v>
      </c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245"/>
      <c r="AW1304" s="81"/>
      <c r="AX1304" s="81">
        <v>450.34</v>
      </c>
      <c r="AY1304" s="81"/>
      <c r="AZ1304" s="81">
        <v>0</v>
      </c>
      <c r="BA1304" s="85">
        <v>0</v>
      </c>
      <c r="BB1304" s="81">
        <v>16670</v>
      </c>
      <c r="BC1304" s="81">
        <v>3926.66</v>
      </c>
      <c r="BD1304" s="85"/>
      <c r="BE1304" s="170">
        <v>1430</v>
      </c>
      <c r="BF1304" s="81" t="s">
        <v>8346</v>
      </c>
      <c r="BG1304" s="158" t="s">
        <v>1229</v>
      </c>
      <c r="BH1304" s="92" t="s">
        <v>7725</v>
      </c>
      <c r="BI1304" s="81">
        <v>11430</v>
      </c>
      <c r="BJ1304" s="85">
        <v>11430</v>
      </c>
      <c r="BK1304" s="81">
        <v>0</v>
      </c>
      <c r="BL1304" s="86"/>
      <c r="BM1304" s="86"/>
      <c r="BN1304" s="247"/>
      <c r="BO1304" s="247"/>
      <c r="BP1304" s="1"/>
      <c r="BQ1304" s="325">
        <v>215</v>
      </c>
      <c r="BR1304" s="325">
        <v>17</v>
      </c>
      <c r="BS1304" s="443" t="s">
        <v>51</v>
      </c>
      <c r="BT1304" s="444" t="s">
        <v>719</v>
      </c>
      <c r="BU1304" s="445" t="s">
        <v>719</v>
      </c>
      <c r="BV1304" s="283" t="s">
        <v>1581</v>
      </c>
      <c r="BW1304" s="283">
        <v>60140</v>
      </c>
      <c r="BX1304" s="569" t="s">
        <v>8111</v>
      </c>
      <c r="BZ1304" s="475">
        <v>434</v>
      </c>
      <c r="CA1304" s="320" t="b">
        <f>EXACT(A1304,CH1304)</f>
        <v>1</v>
      </c>
      <c r="CB1304" s="318" t="b">
        <f>EXACT(D1304,CF1304)</f>
        <v>1</v>
      </c>
      <c r="CC1304" s="318" t="b">
        <f>EXACT(E1304,CG1304)</f>
        <v>1</v>
      </c>
      <c r="CD1304" s="502">
        <f>+S1304-BC1304</f>
        <v>0</v>
      </c>
      <c r="CE1304" s="51" t="s">
        <v>672</v>
      </c>
      <c r="CF1304" s="17" t="s">
        <v>1229</v>
      </c>
      <c r="CG1304" s="103" t="s">
        <v>7725</v>
      </c>
      <c r="CH1304" s="275" t="s">
        <v>7834</v>
      </c>
      <c r="CI1304" s="51"/>
      <c r="CJ1304" s="51"/>
      <c r="CL1304" s="51"/>
      <c r="CM1304" s="273"/>
      <c r="CO1304" s="158"/>
    </row>
    <row r="1305" spans="1:93">
      <c r="A1305" s="461" t="s">
        <v>5017</v>
      </c>
      <c r="B1305" s="83" t="s">
        <v>709</v>
      </c>
      <c r="C1305" s="158" t="s">
        <v>695</v>
      </c>
      <c r="D1305" s="158" t="s">
        <v>3386</v>
      </c>
      <c r="E1305" s="158" t="s">
        <v>1378</v>
      </c>
      <c r="F1305" s="461" t="s">
        <v>5017</v>
      </c>
      <c r="G1305" s="59" t="s">
        <v>1580</v>
      </c>
      <c r="H1305" s="449" t="s">
        <v>3480</v>
      </c>
      <c r="I1305" s="234">
        <v>29876.82</v>
      </c>
      <c r="J1305" s="234">
        <v>0</v>
      </c>
      <c r="K1305" s="234">
        <v>0</v>
      </c>
      <c r="L1305" s="234">
        <v>0</v>
      </c>
      <c r="M1305" s="85">
        <v>0</v>
      </c>
      <c r="N1305" s="85">
        <v>0</v>
      </c>
      <c r="O1305" s="234">
        <v>0</v>
      </c>
      <c r="P1305" s="234">
        <v>152.34</v>
      </c>
      <c r="Q1305" s="234">
        <v>0</v>
      </c>
      <c r="R1305" s="234">
        <v>5518</v>
      </c>
      <c r="S1305" s="234">
        <v>24206.48</v>
      </c>
      <c r="T1305" s="227" t="s">
        <v>1581</v>
      </c>
      <c r="U1305" s="496">
        <v>641</v>
      </c>
      <c r="V1305" s="158" t="s">
        <v>695</v>
      </c>
      <c r="W1305" s="158" t="s">
        <v>3386</v>
      </c>
      <c r="X1305" s="158" t="s">
        <v>1378</v>
      </c>
      <c r="Y1305" s="267">
        <v>3610100142876</v>
      </c>
      <c r="Z1305" s="228" t="s">
        <v>1581</v>
      </c>
      <c r="AA1305" s="243">
        <v>5670.34</v>
      </c>
      <c r="AB1305" s="244">
        <v>4655</v>
      </c>
      <c r="AC1305" s="81"/>
      <c r="AD1305" s="243">
        <v>863</v>
      </c>
      <c r="AE1305" s="243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245"/>
      <c r="AW1305" s="81"/>
      <c r="AX1305" s="81">
        <v>0</v>
      </c>
      <c r="AY1305" s="244"/>
      <c r="AZ1305" s="244">
        <v>152.34</v>
      </c>
      <c r="BA1305" s="176">
        <v>0</v>
      </c>
      <c r="BB1305" s="244">
        <v>29876.82</v>
      </c>
      <c r="BC1305" s="244">
        <v>24206.48</v>
      </c>
      <c r="BD1305" s="85"/>
      <c r="BE1305" s="170">
        <v>642</v>
      </c>
      <c r="BF1305" s="1" t="s">
        <v>7074</v>
      </c>
      <c r="BG1305" s="158" t="s">
        <v>3386</v>
      </c>
      <c r="BH1305" s="158" t="s">
        <v>1378</v>
      </c>
      <c r="BI1305" s="244">
        <v>4655</v>
      </c>
      <c r="BJ1305" s="159">
        <v>4655</v>
      </c>
      <c r="BK1305" s="159">
        <v>0</v>
      </c>
      <c r="BL1305" s="158"/>
      <c r="BM1305" s="86"/>
      <c r="BN1305" s="247"/>
      <c r="BO1305" s="247"/>
      <c r="BP1305" s="86"/>
      <c r="BQ1305" s="324" t="s">
        <v>3737</v>
      </c>
      <c r="BR1305" s="284">
        <v>2</v>
      </c>
      <c r="BS1305" s="443" t="s">
        <v>709</v>
      </c>
      <c r="BT1305" s="444" t="s">
        <v>1302</v>
      </c>
      <c r="BU1305" s="445" t="s">
        <v>702</v>
      </c>
      <c r="BV1305" s="283" t="s">
        <v>1581</v>
      </c>
      <c r="BW1305" s="283">
        <v>60110</v>
      </c>
      <c r="BX1305" s="446" t="s">
        <v>3603</v>
      </c>
      <c r="BZ1305" s="495">
        <v>633</v>
      </c>
      <c r="CA1305" s="320" t="b">
        <f>EXACT(A1305,CH1305)</f>
        <v>1</v>
      </c>
      <c r="CB1305" s="318" t="b">
        <f>EXACT(D1305,CF1305)</f>
        <v>1</v>
      </c>
      <c r="CC1305" s="318" t="b">
        <f>EXACT(E1305,CG1305)</f>
        <v>1</v>
      </c>
      <c r="CD1305" s="502">
        <f>+S1304-BC1304</f>
        <v>0</v>
      </c>
      <c r="CE1305" s="51" t="s">
        <v>695</v>
      </c>
      <c r="CF1305" s="157" t="s">
        <v>3386</v>
      </c>
      <c r="CG1305" s="99" t="s">
        <v>1378</v>
      </c>
      <c r="CH1305" s="311">
        <v>3610100142876</v>
      </c>
      <c r="CI1305" s="51"/>
      <c r="CJ1305" s="51"/>
      <c r="CL1305" s="51"/>
      <c r="CM1305" s="273"/>
      <c r="CO1305" s="157"/>
    </row>
    <row r="1306" spans="1:93">
      <c r="A1306" s="461" t="s">
        <v>4634</v>
      </c>
      <c r="B1306" s="83" t="s">
        <v>709</v>
      </c>
      <c r="C1306" s="158" t="s">
        <v>672</v>
      </c>
      <c r="D1306" s="158" t="s">
        <v>181</v>
      </c>
      <c r="E1306" s="92" t="s">
        <v>3895</v>
      </c>
      <c r="F1306" s="461" t="s">
        <v>4634</v>
      </c>
      <c r="G1306" s="59" t="s">
        <v>1580</v>
      </c>
      <c r="H1306" s="449" t="s">
        <v>4004</v>
      </c>
      <c r="I1306" s="234">
        <v>28756</v>
      </c>
      <c r="J1306" s="234">
        <v>0</v>
      </c>
      <c r="K1306" s="234">
        <v>37.58</v>
      </c>
      <c r="L1306" s="234">
        <v>0</v>
      </c>
      <c r="M1306" s="85">
        <v>0</v>
      </c>
      <c r="N1306" s="85">
        <v>0</v>
      </c>
      <c r="O1306" s="234">
        <v>0</v>
      </c>
      <c r="P1306" s="234">
        <v>0</v>
      </c>
      <c r="Q1306" s="234">
        <v>0</v>
      </c>
      <c r="R1306" s="234">
        <v>20847</v>
      </c>
      <c r="S1306" s="234">
        <v>7946.5800000000017</v>
      </c>
      <c r="T1306" s="227" t="s">
        <v>1581</v>
      </c>
      <c r="U1306" s="496">
        <v>1015</v>
      </c>
      <c r="V1306" s="158" t="s">
        <v>672</v>
      </c>
      <c r="W1306" s="158" t="s">
        <v>181</v>
      </c>
      <c r="X1306" s="92" t="s">
        <v>3895</v>
      </c>
      <c r="Y1306" s="267">
        <v>3610100222012</v>
      </c>
      <c r="Z1306" s="228" t="s">
        <v>1581</v>
      </c>
      <c r="AA1306" s="243">
        <v>20847</v>
      </c>
      <c r="AB1306" s="244">
        <v>19560</v>
      </c>
      <c r="AC1306" s="81"/>
      <c r="AD1306" s="243">
        <v>863</v>
      </c>
      <c r="AE1306" s="243">
        <v>424</v>
      </c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245"/>
      <c r="AW1306" s="81"/>
      <c r="AX1306" s="81">
        <v>0</v>
      </c>
      <c r="AY1306" s="244"/>
      <c r="AZ1306" s="244">
        <v>0</v>
      </c>
      <c r="BA1306" s="176">
        <v>0</v>
      </c>
      <c r="BB1306" s="244">
        <v>28793.58</v>
      </c>
      <c r="BC1306" s="244">
        <v>7946.5800000000017</v>
      </c>
      <c r="BD1306" s="85"/>
      <c r="BE1306" s="170">
        <v>1016</v>
      </c>
      <c r="BF1306" s="1" t="s">
        <v>4098</v>
      </c>
      <c r="BG1306" s="158" t="s">
        <v>181</v>
      </c>
      <c r="BH1306" s="92" t="s">
        <v>3895</v>
      </c>
      <c r="BI1306" s="244">
        <v>19560</v>
      </c>
      <c r="BJ1306" s="159">
        <v>19560</v>
      </c>
      <c r="BK1306" s="159">
        <v>0</v>
      </c>
      <c r="BL1306" s="158"/>
      <c r="BM1306" s="86" t="s">
        <v>792</v>
      </c>
      <c r="BN1306" s="247"/>
      <c r="BO1306" s="247"/>
      <c r="BP1306" s="86"/>
      <c r="BQ1306" s="324">
        <v>9</v>
      </c>
      <c r="BR1306" s="284" t="s">
        <v>733</v>
      </c>
      <c r="BS1306" s="443" t="s">
        <v>51</v>
      </c>
      <c r="BT1306" s="444" t="s">
        <v>1299</v>
      </c>
      <c r="BU1306" s="445" t="s">
        <v>719</v>
      </c>
      <c r="BV1306" s="283" t="s">
        <v>1581</v>
      </c>
      <c r="BW1306" s="283">
        <v>60140</v>
      </c>
      <c r="BX1306" s="446" t="s">
        <v>4301</v>
      </c>
      <c r="BY1306" s="76"/>
      <c r="BZ1306" s="475">
        <v>1428</v>
      </c>
      <c r="CA1306" s="320" t="b">
        <f>EXACT(A1306,CH1306)</f>
        <v>1</v>
      </c>
      <c r="CB1306" s="318" t="b">
        <f>EXACT(D1306,CF1306)</f>
        <v>1</v>
      </c>
      <c r="CC1306" s="318" t="b">
        <f>EXACT(E1306,CG1306)</f>
        <v>1</v>
      </c>
      <c r="CD1306" s="502">
        <f>+S1305-BC1305</f>
        <v>0</v>
      </c>
      <c r="CE1306" s="17" t="s">
        <v>672</v>
      </c>
      <c r="CF1306" s="17" t="s">
        <v>181</v>
      </c>
      <c r="CG1306" s="103" t="s">
        <v>3895</v>
      </c>
      <c r="CH1306" s="275">
        <v>3610100222012</v>
      </c>
      <c r="CM1306" s="273"/>
      <c r="CO1306" s="157"/>
    </row>
    <row r="1307" spans="1:93">
      <c r="A1307" s="461" t="s">
        <v>4389</v>
      </c>
      <c r="B1307" s="83" t="s">
        <v>709</v>
      </c>
      <c r="C1307" s="158" t="s">
        <v>672</v>
      </c>
      <c r="D1307" s="158" t="s">
        <v>2709</v>
      </c>
      <c r="E1307" s="92" t="s">
        <v>2710</v>
      </c>
      <c r="F1307" s="461" t="s">
        <v>4389</v>
      </c>
      <c r="G1307" s="59" t="s">
        <v>1580</v>
      </c>
      <c r="H1307" s="449" t="s">
        <v>8211</v>
      </c>
      <c r="I1307" s="234">
        <v>22897.07</v>
      </c>
      <c r="J1307" s="234">
        <v>0</v>
      </c>
      <c r="K1307" s="234">
        <v>0</v>
      </c>
      <c r="L1307" s="234">
        <v>0</v>
      </c>
      <c r="M1307" s="85">
        <v>915</v>
      </c>
      <c r="N1307" s="85">
        <v>0</v>
      </c>
      <c r="O1307" s="234">
        <v>0</v>
      </c>
      <c r="P1307" s="234">
        <v>0</v>
      </c>
      <c r="Q1307" s="234">
        <v>0</v>
      </c>
      <c r="R1307" s="234">
        <v>18472</v>
      </c>
      <c r="S1307" s="234">
        <v>5340.07</v>
      </c>
      <c r="T1307" s="227" t="s">
        <v>1581</v>
      </c>
      <c r="U1307" s="496">
        <v>117</v>
      </c>
      <c r="V1307" s="158" t="s">
        <v>672</v>
      </c>
      <c r="W1307" s="158" t="s">
        <v>2709</v>
      </c>
      <c r="X1307" s="92" t="s">
        <v>2710</v>
      </c>
      <c r="Y1307" s="267">
        <v>3610100306666</v>
      </c>
      <c r="Z1307" s="228" t="s">
        <v>1581</v>
      </c>
      <c r="AA1307" s="243">
        <v>18472</v>
      </c>
      <c r="AB1307" s="81">
        <v>17185</v>
      </c>
      <c r="AC1307" s="81"/>
      <c r="AD1307" s="81">
        <v>863</v>
      </c>
      <c r="AE1307" s="81">
        <v>424</v>
      </c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245"/>
      <c r="AW1307" s="81"/>
      <c r="AX1307" s="81">
        <v>0</v>
      </c>
      <c r="AY1307" s="81"/>
      <c r="AZ1307" s="81">
        <v>0</v>
      </c>
      <c r="BA1307" s="85">
        <v>0</v>
      </c>
      <c r="BB1307" s="81">
        <v>23812.07</v>
      </c>
      <c r="BC1307" s="81">
        <v>5340.07</v>
      </c>
      <c r="BD1307" s="85"/>
      <c r="BE1307" s="170">
        <v>117</v>
      </c>
      <c r="BF1307" s="81" t="s">
        <v>2804</v>
      </c>
      <c r="BG1307" s="158" t="s">
        <v>2709</v>
      </c>
      <c r="BH1307" s="92" t="s">
        <v>2710</v>
      </c>
      <c r="BI1307" s="81">
        <v>17185</v>
      </c>
      <c r="BJ1307" s="85">
        <v>17185</v>
      </c>
      <c r="BK1307" s="81">
        <v>0</v>
      </c>
      <c r="BL1307" s="86"/>
      <c r="BM1307" s="86"/>
      <c r="BN1307" s="247"/>
      <c r="BO1307" s="247"/>
      <c r="BP1307" s="86"/>
      <c r="BQ1307" s="324" t="s">
        <v>2893</v>
      </c>
      <c r="BR1307" s="284" t="s">
        <v>712</v>
      </c>
      <c r="BS1307" s="443" t="s">
        <v>709</v>
      </c>
      <c r="BT1307" s="444" t="s">
        <v>1467</v>
      </c>
      <c r="BU1307" s="445" t="s">
        <v>702</v>
      </c>
      <c r="BV1307" s="283" t="s">
        <v>1581</v>
      </c>
      <c r="BW1307" s="283">
        <v>60110</v>
      </c>
      <c r="BX1307" s="446" t="s">
        <v>2894</v>
      </c>
      <c r="BZ1307" s="475">
        <v>642</v>
      </c>
      <c r="CA1307" s="320" t="b">
        <f>EXACT(A1307,CH1307)</f>
        <v>1</v>
      </c>
      <c r="CB1307" s="318" t="b">
        <f>EXACT(D1307,CF1307)</f>
        <v>1</v>
      </c>
      <c r="CC1307" s="318" t="b">
        <f>EXACT(E1307,CG1307)</f>
        <v>1</v>
      </c>
      <c r="CD1307" s="502">
        <f>+S1307-BC1307</f>
        <v>0</v>
      </c>
      <c r="CE1307" s="51" t="s">
        <v>672</v>
      </c>
      <c r="CF1307" s="157" t="s">
        <v>2709</v>
      </c>
      <c r="CG1307" s="99" t="s">
        <v>2710</v>
      </c>
      <c r="CH1307" s="311">
        <v>3610100306666</v>
      </c>
      <c r="CJ1307" s="51"/>
      <c r="CM1307" s="273"/>
    </row>
    <row r="1308" spans="1:93">
      <c r="A1308" s="461" t="s">
        <v>6183</v>
      </c>
      <c r="B1308" s="83" t="s">
        <v>709</v>
      </c>
      <c r="C1308" s="86" t="s">
        <v>686</v>
      </c>
      <c r="D1308" s="86" t="s">
        <v>6182</v>
      </c>
      <c r="E1308" s="92" t="s">
        <v>3880</v>
      </c>
      <c r="F1308" s="461" t="s">
        <v>6183</v>
      </c>
      <c r="G1308" s="59" t="s">
        <v>1580</v>
      </c>
      <c r="H1308" s="283" t="s">
        <v>6322</v>
      </c>
      <c r="I1308" s="244">
        <v>29681.1</v>
      </c>
      <c r="J1308" s="310">
        <v>0</v>
      </c>
      <c r="K1308" s="81">
        <v>0</v>
      </c>
      <c r="L1308" s="81">
        <v>0</v>
      </c>
      <c r="M1308" s="85">
        <v>0</v>
      </c>
      <c r="N1308" s="81">
        <v>0</v>
      </c>
      <c r="O1308" s="81">
        <v>0</v>
      </c>
      <c r="P1308" s="85">
        <v>192.38</v>
      </c>
      <c r="Q1308" s="81">
        <v>0</v>
      </c>
      <c r="R1308" s="85">
        <v>16863</v>
      </c>
      <c r="S1308" s="81">
        <v>9516.5500000000029</v>
      </c>
      <c r="T1308" s="227" t="s">
        <v>1581</v>
      </c>
      <c r="U1308" s="496">
        <v>708</v>
      </c>
      <c r="V1308" s="86" t="s">
        <v>686</v>
      </c>
      <c r="W1308" s="86" t="s">
        <v>6182</v>
      </c>
      <c r="X1308" s="92" t="s">
        <v>3880</v>
      </c>
      <c r="Y1308" s="268">
        <v>3610200134930</v>
      </c>
      <c r="Z1308" s="228" t="s">
        <v>1581</v>
      </c>
      <c r="AA1308" s="243">
        <v>20164.55</v>
      </c>
      <c r="AB1308" s="81">
        <v>16000</v>
      </c>
      <c r="AC1308" s="81"/>
      <c r="AD1308" s="81">
        <v>863</v>
      </c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>
        <v>0</v>
      </c>
      <c r="AU1308" s="81"/>
      <c r="AV1308" s="245">
        <v>0</v>
      </c>
      <c r="AW1308" s="81"/>
      <c r="AX1308" s="81">
        <v>3109.17</v>
      </c>
      <c r="AY1308" s="81"/>
      <c r="AZ1308" s="81">
        <v>192.38</v>
      </c>
      <c r="BA1308" s="85">
        <v>0</v>
      </c>
      <c r="BB1308" s="81">
        <v>29681.1</v>
      </c>
      <c r="BC1308" s="81">
        <v>9516.5499999999993</v>
      </c>
      <c r="BE1308" s="170">
        <v>709</v>
      </c>
      <c r="BF1308" s="81" t="s">
        <v>6429</v>
      </c>
      <c r="BG1308" s="86" t="s">
        <v>6182</v>
      </c>
      <c r="BH1308" s="86" t="s">
        <v>3880</v>
      </c>
      <c r="BI1308" s="81">
        <v>22076.12</v>
      </c>
      <c r="BJ1308" s="85">
        <v>16000</v>
      </c>
      <c r="BK1308" s="81">
        <v>6076.119999999999</v>
      </c>
      <c r="BL1308" s="86"/>
      <c r="BM1308" s="86"/>
      <c r="BN1308" s="247"/>
      <c r="BO1308" s="247"/>
      <c r="BP1308" s="86"/>
      <c r="BQ1308" s="324" t="s">
        <v>6589</v>
      </c>
      <c r="BR1308" s="284" t="s">
        <v>716</v>
      </c>
      <c r="BS1308" s="443" t="s">
        <v>709</v>
      </c>
      <c r="BT1308" s="444" t="s">
        <v>1302</v>
      </c>
      <c r="BU1308" s="445" t="s">
        <v>702</v>
      </c>
      <c r="BV1308" s="283" t="s">
        <v>1581</v>
      </c>
      <c r="BW1308" s="283">
        <v>60110</v>
      </c>
      <c r="BX1308" s="446" t="s">
        <v>6590</v>
      </c>
      <c r="BZ1308" s="495">
        <v>1015</v>
      </c>
      <c r="CA1308" s="320" t="b">
        <f>EXACT(A1308,CH1308)</f>
        <v>1</v>
      </c>
      <c r="CB1308" s="318" t="b">
        <f>EXACT(D1308,CF1308)</f>
        <v>1</v>
      </c>
      <c r="CC1308" s="318" t="b">
        <f>EXACT(E1308,CG1308)</f>
        <v>1</v>
      </c>
      <c r="CD1308" s="502">
        <f>+S1307-BC1307</f>
        <v>0</v>
      </c>
      <c r="CE1308" s="51" t="s">
        <v>686</v>
      </c>
      <c r="CF1308" s="90" t="s">
        <v>6182</v>
      </c>
      <c r="CG1308" s="103" t="s">
        <v>3880</v>
      </c>
      <c r="CH1308" s="275">
        <v>3610200134930</v>
      </c>
      <c r="CI1308" s="51"/>
      <c r="CL1308" s="51"/>
      <c r="CM1308" s="273"/>
      <c r="CO1308" s="157"/>
    </row>
    <row r="1309" spans="1:93">
      <c r="A1309" s="469" t="s">
        <v>9035</v>
      </c>
      <c r="B1309" s="83"/>
      <c r="C1309" s="86" t="s">
        <v>686</v>
      </c>
      <c r="D1309" s="86" t="s">
        <v>911</v>
      </c>
      <c r="E1309" s="92" t="s">
        <v>2017</v>
      </c>
      <c r="F1309" s="470" t="s">
        <v>9035</v>
      </c>
      <c r="G1309" s="59" t="s">
        <v>1580</v>
      </c>
      <c r="H1309" s="283">
        <v>6331434429</v>
      </c>
      <c r="I1309" s="244">
        <v>48624.800000000003</v>
      </c>
      <c r="J1309" s="310">
        <v>0</v>
      </c>
      <c r="K1309" s="81">
        <v>0</v>
      </c>
      <c r="L1309" s="81">
        <v>0</v>
      </c>
      <c r="M1309" s="85">
        <v>0</v>
      </c>
      <c r="N1309" s="81">
        <v>0</v>
      </c>
      <c r="O1309" s="81">
        <v>0</v>
      </c>
      <c r="P1309" s="85">
        <v>1124.94</v>
      </c>
      <c r="Q1309" s="81">
        <v>0</v>
      </c>
      <c r="R1309" s="85">
        <v>4508.4799999999996</v>
      </c>
      <c r="S1309" s="81">
        <v>42991.380000000005</v>
      </c>
      <c r="T1309" s="227" t="s">
        <v>1581</v>
      </c>
      <c r="U1309" s="496">
        <v>1392</v>
      </c>
      <c r="V1309" s="467" t="s">
        <v>686</v>
      </c>
      <c r="W1309" s="86" t="s">
        <v>911</v>
      </c>
      <c r="X1309" s="86" t="s">
        <v>2017</v>
      </c>
      <c r="Y1309" s="268" t="s">
        <v>9035</v>
      </c>
      <c r="Z1309" s="228" t="s">
        <v>1581</v>
      </c>
      <c r="AA1309" s="243">
        <v>5633.42</v>
      </c>
      <c r="AB1309" s="81">
        <v>2145</v>
      </c>
      <c r="AC1309" s="81"/>
      <c r="AD1309" s="81">
        <v>863</v>
      </c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>
        <v>1500.48</v>
      </c>
      <c r="AP1309" s="81"/>
      <c r="AQ1309" s="81"/>
      <c r="AR1309" s="81"/>
      <c r="AS1309" s="81"/>
      <c r="AT1309" s="81"/>
      <c r="AU1309" s="81"/>
      <c r="AV1309" s="245"/>
      <c r="AW1309" s="81"/>
      <c r="AX1309" s="81">
        <v>0</v>
      </c>
      <c r="AY1309" s="81"/>
      <c r="AZ1309" s="81">
        <v>1124.94</v>
      </c>
      <c r="BA1309" s="85">
        <v>0</v>
      </c>
      <c r="BB1309" s="81">
        <v>48624.800000000003</v>
      </c>
      <c r="BC1309" s="81">
        <v>42991.380000000005</v>
      </c>
      <c r="BE1309" s="170">
        <v>1395</v>
      </c>
      <c r="BF1309" s="81" t="s">
        <v>9142</v>
      </c>
      <c r="BG1309" s="1" t="s">
        <v>911</v>
      </c>
      <c r="BH1309" s="86" t="s">
        <v>2017</v>
      </c>
      <c r="BI1309" s="81">
        <v>2145</v>
      </c>
      <c r="BJ1309" s="85">
        <v>2145</v>
      </c>
      <c r="BK1309" s="81">
        <v>0</v>
      </c>
      <c r="BL1309" s="86"/>
      <c r="BM1309" s="86"/>
      <c r="BN1309" s="247"/>
      <c r="BO1309" s="247"/>
      <c r="BP1309" s="86"/>
      <c r="BQ1309" s="440" t="s">
        <v>9226</v>
      </c>
      <c r="BR1309" s="444" t="s">
        <v>720</v>
      </c>
      <c r="BS1309" s="84"/>
      <c r="BT1309" s="444" t="s">
        <v>679</v>
      </c>
      <c r="BU1309" s="445" t="s">
        <v>679</v>
      </c>
      <c r="BV1309" s="283" t="s">
        <v>1581</v>
      </c>
      <c r="BW1309" s="283">
        <v>60160</v>
      </c>
      <c r="BX1309" s="444"/>
      <c r="BY1309" s="76"/>
      <c r="BZ1309" s="495">
        <v>117</v>
      </c>
      <c r="CA1309" s="320" t="b">
        <f>EXACT(A1309,CH1309)</f>
        <v>1</v>
      </c>
      <c r="CB1309" s="318" t="b">
        <f>EXACT(D1309,CF1309)</f>
        <v>1</v>
      </c>
      <c r="CC1309" s="318" t="b">
        <f>EXACT(E1309,CG1309)</f>
        <v>1</v>
      </c>
      <c r="CD1309" s="502">
        <f>+S1308-BC1308</f>
        <v>0</v>
      </c>
      <c r="CE1309" s="17" t="s">
        <v>686</v>
      </c>
      <c r="CF1309" s="17" t="s">
        <v>911</v>
      </c>
      <c r="CG1309" s="103" t="s">
        <v>2017</v>
      </c>
      <c r="CH1309" s="275" t="s">
        <v>9035</v>
      </c>
      <c r="CM1309" s="273"/>
      <c r="CO1309" s="157"/>
    </row>
    <row r="1310" spans="1:93">
      <c r="A1310" s="461" t="s">
        <v>7470</v>
      </c>
      <c r="B1310" s="83" t="s">
        <v>709</v>
      </c>
      <c r="C1310" s="1" t="s">
        <v>686</v>
      </c>
      <c r="D1310" s="158" t="s">
        <v>6789</v>
      </c>
      <c r="E1310" s="86" t="s">
        <v>6790</v>
      </c>
      <c r="F1310" s="461" t="s">
        <v>7470</v>
      </c>
      <c r="G1310" s="59" t="s">
        <v>1580</v>
      </c>
      <c r="H1310" s="449" t="s">
        <v>6921</v>
      </c>
      <c r="I1310" s="244">
        <v>47853</v>
      </c>
      <c r="J1310" s="310">
        <v>0</v>
      </c>
      <c r="K1310" s="81">
        <v>0</v>
      </c>
      <c r="L1310" s="81">
        <v>0</v>
      </c>
      <c r="M1310" s="85">
        <v>0</v>
      </c>
      <c r="N1310" s="81">
        <v>0</v>
      </c>
      <c r="O1310" s="81">
        <v>0</v>
      </c>
      <c r="P1310" s="85">
        <v>833.5</v>
      </c>
      <c r="Q1310" s="81">
        <v>0</v>
      </c>
      <c r="R1310" s="85">
        <v>10671.2</v>
      </c>
      <c r="S1310" s="81">
        <v>36348.300000000003</v>
      </c>
      <c r="T1310" s="227" t="s">
        <v>1581</v>
      </c>
      <c r="U1310" s="496">
        <v>728</v>
      </c>
      <c r="V1310" s="1" t="s">
        <v>686</v>
      </c>
      <c r="W1310" s="158" t="s">
        <v>6789</v>
      </c>
      <c r="X1310" s="422" t="s">
        <v>6790</v>
      </c>
      <c r="Y1310" s="267">
        <v>3610300167821</v>
      </c>
      <c r="Z1310" s="228" t="s">
        <v>1581</v>
      </c>
      <c r="AA1310" s="233">
        <v>11504.7</v>
      </c>
      <c r="AB1310" s="141">
        <v>8295</v>
      </c>
      <c r="AC1310" s="234"/>
      <c r="AD1310" s="235">
        <v>863</v>
      </c>
      <c r="AE1310" s="235"/>
      <c r="AF1310" s="141">
        <v>1513.2</v>
      </c>
      <c r="AG1310" s="141"/>
      <c r="AH1310" s="141"/>
      <c r="AI1310" s="141"/>
      <c r="AJ1310" s="141"/>
      <c r="AK1310" s="141"/>
      <c r="AL1310" s="141"/>
      <c r="AM1310" s="85"/>
      <c r="AN1310" s="85"/>
      <c r="AO1310" s="85"/>
      <c r="AP1310" s="85"/>
      <c r="AQ1310" s="159"/>
      <c r="AR1310" s="159"/>
      <c r="AS1310" s="85"/>
      <c r="AT1310" s="85"/>
      <c r="AU1310" s="85"/>
      <c r="AV1310" s="236"/>
      <c r="AW1310" s="85"/>
      <c r="AX1310" s="85">
        <v>0</v>
      </c>
      <c r="AY1310" s="159"/>
      <c r="AZ1310" s="159">
        <v>833.5</v>
      </c>
      <c r="BA1310" s="176">
        <v>0</v>
      </c>
      <c r="BB1310" s="159">
        <v>47853</v>
      </c>
      <c r="BC1310" s="159">
        <v>36348.300000000003</v>
      </c>
      <c r="BD1310" s="85"/>
      <c r="BE1310" s="170">
        <v>729</v>
      </c>
      <c r="BF1310" s="1" t="s">
        <v>7087</v>
      </c>
      <c r="BG1310" s="158" t="s">
        <v>6789</v>
      </c>
      <c r="BH1310" s="92" t="s">
        <v>6790</v>
      </c>
      <c r="BI1310" s="159">
        <v>8295</v>
      </c>
      <c r="BJ1310" s="159">
        <v>8295</v>
      </c>
      <c r="BK1310" s="159">
        <v>0</v>
      </c>
      <c r="BL1310" s="158"/>
      <c r="BM1310" s="1"/>
      <c r="BN1310" s="248"/>
      <c r="BO1310" s="248"/>
      <c r="BP1310" s="86"/>
      <c r="BQ1310" s="324">
        <v>199</v>
      </c>
      <c r="BR1310" s="284" t="s">
        <v>3171</v>
      </c>
      <c r="BS1310" s="443" t="s">
        <v>709</v>
      </c>
      <c r="BT1310" s="444" t="s">
        <v>1558</v>
      </c>
      <c r="BU1310" s="445" t="s">
        <v>719</v>
      </c>
      <c r="BV1310" s="283" t="s">
        <v>1581</v>
      </c>
      <c r="BW1310" s="283">
        <v>60140</v>
      </c>
      <c r="BX1310" s="446" t="s">
        <v>7370</v>
      </c>
      <c r="BY1310" s="51"/>
      <c r="BZ1310" s="475">
        <v>708</v>
      </c>
      <c r="CA1310" s="320" t="b">
        <f>EXACT(A1310,CH1310)</f>
        <v>1</v>
      </c>
      <c r="CB1310" s="318" t="b">
        <f>EXACT(D1310,CF1310)</f>
        <v>1</v>
      </c>
      <c r="CC1310" s="318" t="b">
        <f>EXACT(E1310,CG1310)</f>
        <v>1</v>
      </c>
      <c r="CD1310" s="502">
        <f>+S1309-BC1309</f>
        <v>0</v>
      </c>
      <c r="CE1310" s="1" t="s">
        <v>686</v>
      </c>
      <c r="CF1310" s="52" t="s">
        <v>6789</v>
      </c>
      <c r="CG1310" s="99" t="s">
        <v>6790</v>
      </c>
      <c r="CH1310" s="275">
        <v>3610300167821</v>
      </c>
      <c r="CL1310" s="51"/>
      <c r="CM1310" s="273"/>
      <c r="CO1310" s="157"/>
    </row>
    <row r="1311" spans="1:93">
      <c r="A1311" s="461" t="s">
        <v>4379</v>
      </c>
      <c r="B1311" s="83" t="s">
        <v>709</v>
      </c>
      <c r="C1311" s="158" t="s">
        <v>672</v>
      </c>
      <c r="D1311" s="158" t="s">
        <v>781</v>
      </c>
      <c r="E1311" s="92" t="s">
        <v>782</v>
      </c>
      <c r="F1311" s="461" t="s">
        <v>4379</v>
      </c>
      <c r="G1311" s="59" t="s">
        <v>1580</v>
      </c>
      <c r="H1311" s="449" t="s">
        <v>882</v>
      </c>
      <c r="I1311" s="234">
        <v>34752</v>
      </c>
      <c r="J1311" s="234">
        <v>0</v>
      </c>
      <c r="K1311" s="234">
        <v>0</v>
      </c>
      <c r="L1311" s="234">
        <v>0</v>
      </c>
      <c r="M1311" s="85">
        <v>6686</v>
      </c>
      <c r="N1311" s="85">
        <v>0</v>
      </c>
      <c r="O1311" s="234">
        <v>0</v>
      </c>
      <c r="P1311" s="234">
        <v>0</v>
      </c>
      <c r="Q1311" s="234">
        <v>0</v>
      </c>
      <c r="R1311" s="234">
        <v>0</v>
      </c>
      <c r="S1311" s="234">
        <v>38285.599999999999</v>
      </c>
      <c r="T1311" s="227" t="s">
        <v>1581</v>
      </c>
      <c r="U1311" s="496">
        <v>102</v>
      </c>
      <c r="V1311" s="158" t="s">
        <v>672</v>
      </c>
      <c r="W1311" s="158" t="s">
        <v>781</v>
      </c>
      <c r="X1311" s="92" t="s">
        <v>782</v>
      </c>
      <c r="Y1311" s="267">
        <v>3610400224754</v>
      </c>
      <c r="Z1311" s="228" t="s">
        <v>1581</v>
      </c>
      <c r="AA1311" s="243">
        <v>3152.4</v>
      </c>
      <c r="AB1311" s="244">
        <v>0</v>
      </c>
      <c r="AC1311" s="81"/>
      <c r="AD1311" s="243"/>
      <c r="AE1311" s="243">
        <v>0</v>
      </c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245"/>
      <c r="AW1311" s="81"/>
      <c r="AX1311" s="81">
        <v>3152.4</v>
      </c>
      <c r="AY1311" s="244"/>
      <c r="AZ1311" s="244">
        <v>0</v>
      </c>
      <c r="BA1311" s="176">
        <v>0</v>
      </c>
      <c r="BB1311" s="244">
        <v>41438</v>
      </c>
      <c r="BC1311" s="244">
        <v>38285.599999999999</v>
      </c>
      <c r="BD1311" s="85"/>
      <c r="BE1311" s="170">
        <v>102</v>
      </c>
      <c r="BF1311" s="1" t="s">
        <v>1692</v>
      </c>
      <c r="BG1311" s="158" t="s">
        <v>781</v>
      </c>
      <c r="BH1311" s="92" t="s">
        <v>782</v>
      </c>
      <c r="BI1311" s="244">
        <v>0</v>
      </c>
      <c r="BJ1311" s="159">
        <v>0</v>
      </c>
      <c r="BK1311" s="159">
        <v>0</v>
      </c>
      <c r="BL1311" s="456"/>
      <c r="BM1311" s="86"/>
      <c r="BN1311" s="247"/>
      <c r="BO1311" s="247"/>
      <c r="BP1311" s="1"/>
      <c r="BQ1311" s="284" t="s">
        <v>725</v>
      </c>
      <c r="BR1311" s="284" t="s">
        <v>676</v>
      </c>
      <c r="BS1311" s="443" t="s">
        <v>709</v>
      </c>
      <c r="BT1311" s="445" t="s">
        <v>877</v>
      </c>
      <c r="BU1311" s="445" t="s">
        <v>878</v>
      </c>
      <c r="BV1311" s="445" t="s">
        <v>879</v>
      </c>
      <c r="BW1311" s="445">
        <v>61130</v>
      </c>
      <c r="BX1311" s="446" t="s">
        <v>3766</v>
      </c>
      <c r="BY1311" s="76"/>
      <c r="BZ1311" s="495">
        <v>1393</v>
      </c>
      <c r="CA1311" s="320" t="b">
        <f>EXACT(A1311,CH1311)</f>
        <v>1</v>
      </c>
      <c r="CB1311" s="318" t="b">
        <f>EXACT(D1311,CF1311)</f>
        <v>1</v>
      </c>
      <c r="CC1311" s="318" t="b">
        <f>EXACT(E1311,CG1311)</f>
        <v>1</v>
      </c>
      <c r="CD1311" s="502">
        <f>+S1311-BC1311</f>
        <v>0</v>
      </c>
      <c r="CE1311" s="17" t="s">
        <v>672</v>
      </c>
      <c r="CF1311" s="17" t="s">
        <v>781</v>
      </c>
      <c r="CG1311" s="103" t="s">
        <v>782</v>
      </c>
      <c r="CH1311" s="275">
        <v>3610400224754</v>
      </c>
    </row>
    <row r="1312" spans="1:93">
      <c r="A1312" s="469" t="s">
        <v>9044</v>
      </c>
      <c r="B1312" s="83"/>
      <c r="C1312" s="86" t="s">
        <v>672</v>
      </c>
      <c r="D1312" s="86" t="s">
        <v>9042</v>
      </c>
      <c r="E1312" s="92" t="s">
        <v>9043</v>
      </c>
      <c r="F1312" s="470" t="s">
        <v>9044</v>
      </c>
      <c r="G1312" s="59" t="s">
        <v>1580</v>
      </c>
      <c r="H1312" s="283">
        <v>6281291425</v>
      </c>
      <c r="I1312" s="244">
        <v>37300.199999999997</v>
      </c>
      <c r="J1312" s="310">
        <v>0</v>
      </c>
      <c r="K1312" s="81">
        <v>0</v>
      </c>
      <c r="L1312" s="81">
        <v>0</v>
      </c>
      <c r="M1312" s="85">
        <v>0</v>
      </c>
      <c r="N1312" s="81">
        <v>0</v>
      </c>
      <c r="O1312" s="81">
        <v>0</v>
      </c>
      <c r="P1312" s="85">
        <v>573.34</v>
      </c>
      <c r="Q1312" s="81">
        <v>0</v>
      </c>
      <c r="R1312" s="85">
        <v>25287</v>
      </c>
      <c r="S1312" s="81">
        <v>11439.859999999997</v>
      </c>
      <c r="T1312" s="227" t="s">
        <v>1581</v>
      </c>
      <c r="U1312" s="496">
        <v>1395</v>
      </c>
      <c r="V1312" s="467" t="s">
        <v>672</v>
      </c>
      <c r="W1312" s="86" t="s">
        <v>9042</v>
      </c>
      <c r="X1312" s="86" t="s">
        <v>9043</v>
      </c>
      <c r="Y1312" s="268" t="s">
        <v>9044</v>
      </c>
      <c r="Z1312" s="228" t="s">
        <v>1581</v>
      </c>
      <c r="AA1312" s="243">
        <v>25860.34</v>
      </c>
      <c r="AB1312" s="81">
        <v>24000</v>
      </c>
      <c r="AC1312" s="81"/>
      <c r="AD1312" s="81">
        <v>863</v>
      </c>
      <c r="AE1312" s="81">
        <v>424</v>
      </c>
      <c r="AF1312" s="81"/>
      <c r="AG1312" s="81"/>
      <c r="AH1312" s="81"/>
      <c r="AI1312" s="81">
        <v>0</v>
      </c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245"/>
      <c r="AW1312" s="81"/>
      <c r="AX1312" s="81">
        <v>0</v>
      </c>
      <c r="AY1312" s="81"/>
      <c r="AZ1312" s="81">
        <v>573.34</v>
      </c>
      <c r="BA1312" s="85">
        <v>0</v>
      </c>
      <c r="BB1312" s="81">
        <v>37300.199999999997</v>
      </c>
      <c r="BC1312" s="81">
        <v>11439.859999999997</v>
      </c>
      <c r="BE1312" s="170">
        <v>1398</v>
      </c>
      <c r="BF1312" s="81" t="s">
        <v>9145</v>
      </c>
      <c r="BG1312" s="1" t="s">
        <v>9042</v>
      </c>
      <c r="BH1312" s="86" t="s">
        <v>9043</v>
      </c>
      <c r="BI1312" s="81">
        <v>40739.74</v>
      </c>
      <c r="BJ1312" s="85">
        <v>24000</v>
      </c>
      <c r="BK1312" s="81">
        <v>16739.739999999998</v>
      </c>
      <c r="BL1312" s="86"/>
      <c r="BM1312" s="86"/>
      <c r="BN1312" s="247"/>
      <c r="BO1312" s="247"/>
      <c r="BP1312" s="86"/>
      <c r="BQ1312" s="440" t="s">
        <v>9230</v>
      </c>
      <c r="BR1312" s="444" t="s">
        <v>725</v>
      </c>
      <c r="BS1312" s="84"/>
      <c r="BT1312" s="444" t="s">
        <v>731</v>
      </c>
      <c r="BU1312" s="445" t="s">
        <v>679</v>
      </c>
      <c r="BV1312" s="283" t="s">
        <v>1581</v>
      </c>
      <c r="BW1312" s="283">
        <v>60160</v>
      </c>
      <c r="BX1312" s="444" t="s">
        <v>9231</v>
      </c>
      <c r="BY1312" s="76"/>
      <c r="BZ1312" s="475">
        <v>728</v>
      </c>
      <c r="CA1312" s="320" t="b">
        <f>EXACT(A1312,CH1312)</f>
        <v>1</v>
      </c>
      <c r="CB1312" s="318" t="b">
        <f>EXACT(D1312,CF1312)</f>
        <v>1</v>
      </c>
      <c r="CC1312" s="318" t="b">
        <f>EXACT(E1312,CG1312)</f>
        <v>1</v>
      </c>
      <c r="CD1312" s="502">
        <f>+S1311-BC1311</f>
        <v>0</v>
      </c>
      <c r="CE1312" s="51" t="s">
        <v>672</v>
      </c>
      <c r="CF1312" s="157" t="s">
        <v>9042</v>
      </c>
      <c r="CG1312" s="103" t="s">
        <v>9043</v>
      </c>
      <c r="CH1312" s="275" t="s">
        <v>9044</v>
      </c>
      <c r="CL1312" s="51"/>
      <c r="CM1312" s="273"/>
      <c r="CO1312" s="332"/>
    </row>
    <row r="1313" spans="1:93">
      <c r="A1313" s="461" t="s">
        <v>5073</v>
      </c>
      <c r="B1313" s="83" t="s">
        <v>709</v>
      </c>
      <c r="C1313" s="158" t="s">
        <v>672</v>
      </c>
      <c r="D1313" s="158" t="s">
        <v>1513</v>
      </c>
      <c r="E1313" s="92" t="s">
        <v>1514</v>
      </c>
      <c r="F1313" s="461" t="s">
        <v>5073</v>
      </c>
      <c r="G1313" s="59" t="s">
        <v>1580</v>
      </c>
      <c r="H1313" s="449" t="s">
        <v>971</v>
      </c>
      <c r="I1313" s="234">
        <v>4849.67</v>
      </c>
      <c r="J1313" s="234">
        <v>0</v>
      </c>
      <c r="K1313" s="234">
        <v>0</v>
      </c>
      <c r="L1313" s="234">
        <v>0</v>
      </c>
      <c r="M1313" s="85">
        <v>5150.33</v>
      </c>
      <c r="N1313" s="85">
        <v>0</v>
      </c>
      <c r="O1313" s="234">
        <v>0</v>
      </c>
      <c r="P1313" s="234">
        <v>0</v>
      </c>
      <c r="Q1313" s="234">
        <v>0</v>
      </c>
      <c r="R1313" s="234">
        <v>5525</v>
      </c>
      <c r="S1313" s="234">
        <v>3952.6099999999997</v>
      </c>
      <c r="T1313" s="227" t="s">
        <v>1581</v>
      </c>
      <c r="U1313" s="496">
        <v>739</v>
      </c>
      <c r="V1313" s="158" t="s">
        <v>672</v>
      </c>
      <c r="W1313" s="158" t="s">
        <v>1513</v>
      </c>
      <c r="X1313" s="92" t="s">
        <v>1514</v>
      </c>
      <c r="Y1313" s="267">
        <v>3610400451637</v>
      </c>
      <c r="Z1313" s="228" t="s">
        <v>1581</v>
      </c>
      <c r="AA1313" s="243">
        <v>6047.39</v>
      </c>
      <c r="AB1313" s="244">
        <v>5525</v>
      </c>
      <c r="AC1313" s="81"/>
      <c r="AD1313" s="243">
        <v>0</v>
      </c>
      <c r="AE1313" s="243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245"/>
      <c r="AW1313" s="81"/>
      <c r="AX1313" s="81">
        <v>522.39</v>
      </c>
      <c r="AY1313" s="244"/>
      <c r="AZ1313" s="244">
        <v>0</v>
      </c>
      <c r="BA1313" s="176">
        <v>0</v>
      </c>
      <c r="BB1313" s="244">
        <v>10000</v>
      </c>
      <c r="BC1313" s="244">
        <v>3952.6099999999997</v>
      </c>
      <c r="BD1313" s="85"/>
      <c r="BE1313" s="170">
        <v>740</v>
      </c>
      <c r="BF1313" s="1" t="s">
        <v>2252</v>
      </c>
      <c r="BG1313" s="158" t="s">
        <v>1513</v>
      </c>
      <c r="BH1313" s="92" t="s">
        <v>1514</v>
      </c>
      <c r="BI1313" s="244">
        <v>5525</v>
      </c>
      <c r="BJ1313" s="159">
        <v>5525</v>
      </c>
      <c r="BK1313" s="159">
        <v>0</v>
      </c>
      <c r="BL1313" s="158"/>
      <c r="BM1313" s="86"/>
      <c r="BN1313" s="247"/>
      <c r="BO1313" s="247"/>
      <c r="BP1313" s="86"/>
      <c r="BQ1313" s="324">
        <v>90</v>
      </c>
      <c r="BR1313" s="284" t="s">
        <v>720</v>
      </c>
      <c r="BS1313" s="443" t="s">
        <v>51</v>
      </c>
      <c r="BT1313" s="444" t="s">
        <v>752</v>
      </c>
      <c r="BU1313" s="445" t="s">
        <v>752</v>
      </c>
      <c r="BV1313" s="283" t="s">
        <v>1581</v>
      </c>
      <c r="BW1313" s="283">
        <v>60190</v>
      </c>
      <c r="BX1313" s="446"/>
      <c r="BY1313" s="23"/>
      <c r="BZ1313" s="475">
        <v>102</v>
      </c>
      <c r="CA1313" s="320" t="b">
        <f>EXACT(A1313,CH1313)</f>
        <v>1</v>
      </c>
      <c r="CB1313" s="318" t="b">
        <f>EXACT(D1313,CF1313)</f>
        <v>1</v>
      </c>
      <c r="CC1313" s="318" t="b">
        <f>EXACT(E1313,CG1313)</f>
        <v>1</v>
      </c>
      <c r="CD1313" s="502">
        <f>+S1312-BC1312</f>
        <v>0</v>
      </c>
      <c r="CE1313" s="17" t="s">
        <v>672</v>
      </c>
      <c r="CF1313" s="17" t="s">
        <v>1513</v>
      </c>
      <c r="CG1313" s="103" t="s">
        <v>1514</v>
      </c>
      <c r="CH1313" s="275">
        <v>3610400451637</v>
      </c>
    </row>
    <row r="1314" spans="1:93">
      <c r="A1314" s="469" t="s">
        <v>8513</v>
      </c>
      <c r="B1314" s="83" t="s">
        <v>709</v>
      </c>
      <c r="C1314" s="17" t="s">
        <v>686</v>
      </c>
      <c r="D1314" s="17" t="s">
        <v>8411</v>
      </c>
      <c r="E1314" s="75" t="s">
        <v>8412</v>
      </c>
      <c r="F1314" s="470" t="s">
        <v>8513</v>
      </c>
      <c r="G1314" s="59" t="s">
        <v>1580</v>
      </c>
      <c r="H1314" s="98" t="s">
        <v>8609</v>
      </c>
      <c r="I1314" s="133">
        <v>55232</v>
      </c>
      <c r="J1314" s="167">
        <v>0</v>
      </c>
      <c r="K1314" s="18">
        <v>0</v>
      </c>
      <c r="L1314" s="18">
        <v>0</v>
      </c>
      <c r="M1314" s="53">
        <v>0</v>
      </c>
      <c r="N1314" s="18">
        <v>0</v>
      </c>
      <c r="O1314" s="18">
        <v>0</v>
      </c>
      <c r="P1314" s="53">
        <v>1689.86</v>
      </c>
      <c r="Q1314" s="18">
        <v>0</v>
      </c>
      <c r="R1314" s="53">
        <v>30087</v>
      </c>
      <c r="S1314" s="18">
        <v>18190.760000000002</v>
      </c>
      <c r="T1314" s="227" t="s">
        <v>1581</v>
      </c>
      <c r="U1314" s="496">
        <v>1296</v>
      </c>
      <c r="V1314" s="78" t="s">
        <v>686</v>
      </c>
      <c r="W1314" s="17" t="s">
        <v>8411</v>
      </c>
      <c r="X1314" s="17" t="s">
        <v>8412</v>
      </c>
      <c r="Y1314" s="77">
        <v>3610500119057</v>
      </c>
      <c r="Z1314" s="228" t="s">
        <v>1581</v>
      </c>
      <c r="AA1314" s="80">
        <v>37041.24</v>
      </c>
      <c r="AB1314" s="18">
        <v>28400</v>
      </c>
      <c r="AD1314" s="18">
        <v>863</v>
      </c>
      <c r="AE1314" s="18">
        <v>424</v>
      </c>
      <c r="AF1314" s="18">
        <v>400</v>
      </c>
      <c r="AR1314" s="18">
        <v>0</v>
      </c>
      <c r="AX1314" s="18">
        <v>5264.38</v>
      </c>
      <c r="AZ1314" s="81">
        <v>1689.86</v>
      </c>
      <c r="BA1314" s="85">
        <v>0</v>
      </c>
      <c r="BB1314" s="81">
        <v>55232</v>
      </c>
      <c r="BC1314" s="81">
        <v>18190.760000000002</v>
      </c>
      <c r="BE1314" s="170">
        <v>1298</v>
      </c>
      <c r="BF1314" s="18" t="s">
        <v>8704</v>
      </c>
      <c r="BG1314" s="51" t="s">
        <v>8411</v>
      </c>
      <c r="BH1314" s="17" t="s">
        <v>8412</v>
      </c>
      <c r="BI1314" s="18">
        <v>28400</v>
      </c>
      <c r="BJ1314" s="53">
        <v>28400</v>
      </c>
      <c r="BK1314" s="18">
        <v>0</v>
      </c>
      <c r="BQ1314" s="442" t="s">
        <v>3649</v>
      </c>
      <c r="BR1314" s="284">
        <v>7</v>
      </c>
      <c r="BS1314" s="443"/>
      <c r="BT1314" s="444" t="s">
        <v>5682</v>
      </c>
      <c r="BU1314" s="445" t="s">
        <v>2929</v>
      </c>
      <c r="BV1314" s="283" t="s">
        <v>1270</v>
      </c>
      <c r="BW1314" s="283">
        <v>17150</v>
      </c>
      <c r="BX1314" s="446" t="s">
        <v>8824</v>
      </c>
      <c r="BZ1314" s="475">
        <v>1396</v>
      </c>
      <c r="CA1314" s="320" t="b">
        <f>EXACT(A1314,CH1314)</f>
        <v>1</v>
      </c>
      <c r="CB1314" s="318" t="b">
        <f>EXACT(D1314,CF1314)</f>
        <v>1</v>
      </c>
      <c r="CC1314" s="318" t="b">
        <f>EXACT(E1314,CG1314)</f>
        <v>1</v>
      </c>
      <c r="CD1314" s="502">
        <f>+S1313-BC1313</f>
        <v>0</v>
      </c>
      <c r="CE1314" s="17" t="s">
        <v>686</v>
      </c>
      <c r="CF1314" s="157" t="s">
        <v>8411</v>
      </c>
      <c r="CG1314" s="103" t="s">
        <v>8412</v>
      </c>
      <c r="CH1314" s="275">
        <v>3610500119057</v>
      </c>
      <c r="CI1314" s="51"/>
      <c r="CM1314" s="273"/>
      <c r="CO1314" s="158"/>
    </row>
    <row r="1315" spans="1:93">
      <c r="A1315" s="461" t="s">
        <v>5059</v>
      </c>
      <c r="B1315" s="83" t="s">
        <v>709</v>
      </c>
      <c r="C1315" s="158" t="s">
        <v>686</v>
      </c>
      <c r="D1315" s="158" t="s">
        <v>3393</v>
      </c>
      <c r="E1315" s="92" t="s">
        <v>3394</v>
      </c>
      <c r="F1315" s="461" t="s">
        <v>5059</v>
      </c>
      <c r="G1315" s="59" t="s">
        <v>1580</v>
      </c>
      <c r="H1315" s="449" t="s">
        <v>3485</v>
      </c>
      <c r="I1315" s="234">
        <v>37430.400000000001</v>
      </c>
      <c r="J1315" s="234">
        <v>0</v>
      </c>
      <c r="K1315" s="234">
        <v>70.88</v>
      </c>
      <c r="L1315" s="234">
        <v>0</v>
      </c>
      <c r="M1315" s="85">
        <v>0</v>
      </c>
      <c r="N1315" s="85">
        <v>0</v>
      </c>
      <c r="O1315" s="234">
        <v>0</v>
      </c>
      <c r="P1315" s="234">
        <v>0</v>
      </c>
      <c r="Q1315" s="234">
        <v>0</v>
      </c>
      <c r="R1315" s="234">
        <v>24442</v>
      </c>
      <c r="S1315" s="234">
        <v>10803.11</v>
      </c>
      <c r="T1315" s="227" t="s">
        <v>1581</v>
      </c>
      <c r="U1315" s="496">
        <v>717</v>
      </c>
      <c r="V1315" s="158" t="s">
        <v>686</v>
      </c>
      <c r="W1315" s="158" t="s">
        <v>3393</v>
      </c>
      <c r="X1315" s="92" t="s">
        <v>3394</v>
      </c>
      <c r="Y1315" s="267">
        <v>3610600073571</v>
      </c>
      <c r="Z1315" s="228" t="s">
        <v>1581</v>
      </c>
      <c r="AA1315" s="243">
        <v>26698.17</v>
      </c>
      <c r="AB1315" s="244">
        <v>23155</v>
      </c>
      <c r="AC1315" s="81"/>
      <c r="AD1315" s="243">
        <v>863</v>
      </c>
      <c r="AE1315" s="243">
        <v>424</v>
      </c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>
        <v>0</v>
      </c>
      <c r="AS1315" s="81"/>
      <c r="AT1315" s="81"/>
      <c r="AU1315" s="81"/>
      <c r="AV1315" s="245"/>
      <c r="AW1315" s="81"/>
      <c r="AX1315" s="81">
        <v>2256.17</v>
      </c>
      <c r="AY1315" s="244"/>
      <c r="AZ1315" s="244">
        <v>0</v>
      </c>
      <c r="BA1315" s="176">
        <v>0</v>
      </c>
      <c r="BB1315" s="244">
        <v>37501.279999999999</v>
      </c>
      <c r="BC1315" s="244">
        <v>10803.11</v>
      </c>
      <c r="BD1315" s="85"/>
      <c r="BE1315" s="170">
        <v>718</v>
      </c>
      <c r="BF1315" s="1" t="s">
        <v>3565</v>
      </c>
      <c r="BG1315" s="158" t="s">
        <v>3393</v>
      </c>
      <c r="BH1315" s="92" t="s">
        <v>3394</v>
      </c>
      <c r="BI1315" s="244">
        <v>23155</v>
      </c>
      <c r="BJ1315" s="159">
        <v>23155</v>
      </c>
      <c r="BK1315" s="159">
        <v>0</v>
      </c>
      <c r="BL1315" s="158"/>
      <c r="BM1315" s="86"/>
      <c r="BN1315" s="247"/>
      <c r="BO1315" s="247"/>
      <c r="BP1315" s="86"/>
      <c r="BQ1315" s="324">
        <v>49</v>
      </c>
      <c r="BR1315" s="284">
        <v>12</v>
      </c>
      <c r="BS1315" s="443" t="s">
        <v>709</v>
      </c>
      <c r="BT1315" s="444" t="s">
        <v>1299</v>
      </c>
      <c r="BU1315" s="445" t="s">
        <v>719</v>
      </c>
      <c r="BV1315" s="283" t="s">
        <v>1581</v>
      </c>
      <c r="BW1315" s="283">
        <v>60140</v>
      </c>
      <c r="BX1315" s="446" t="s">
        <v>3648</v>
      </c>
      <c r="BZ1315" s="495">
        <v>739</v>
      </c>
      <c r="CA1315" s="320" t="b">
        <f>EXACT(A1315,CH1315)</f>
        <v>1</v>
      </c>
      <c r="CB1315" s="318" t="b">
        <f>EXACT(D1315,CF1315)</f>
        <v>1</v>
      </c>
      <c r="CC1315" s="318" t="b">
        <f>EXACT(E1315,CG1315)</f>
        <v>1</v>
      </c>
      <c r="CD1315" s="502">
        <f>+S1314-BC1314</f>
        <v>0</v>
      </c>
      <c r="CE1315" s="17" t="s">
        <v>686</v>
      </c>
      <c r="CF1315" s="17" t="s">
        <v>3393</v>
      </c>
      <c r="CG1315" s="103" t="s">
        <v>3394</v>
      </c>
      <c r="CH1315" s="275">
        <v>3610600073571</v>
      </c>
      <c r="CM1315" s="273"/>
      <c r="CO1315" s="455"/>
    </row>
    <row r="1316" spans="1:93">
      <c r="A1316" s="461" t="s">
        <v>6186</v>
      </c>
      <c r="B1316" s="83" t="s">
        <v>709</v>
      </c>
      <c r="C1316" s="86" t="s">
        <v>672</v>
      </c>
      <c r="D1316" s="86" t="s">
        <v>6184</v>
      </c>
      <c r="E1316" s="92" t="s">
        <v>6185</v>
      </c>
      <c r="F1316" s="461" t="s">
        <v>6186</v>
      </c>
      <c r="G1316" s="59" t="s">
        <v>1580</v>
      </c>
      <c r="H1316" s="283" t="s">
        <v>6323</v>
      </c>
      <c r="I1316" s="244">
        <v>40606.800000000003</v>
      </c>
      <c r="J1316" s="310">
        <v>0</v>
      </c>
      <c r="K1316" s="81">
        <v>0</v>
      </c>
      <c r="L1316" s="81">
        <v>0</v>
      </c>
      <c r="M1316" s="85">
        <v>0</v>
      </c>
      <c r="N1316" s="81">
        <v>0</v>
      </c>
      <c r="O1316" s="81">
        <v>0</v>
      </c>
      <c r="P1316" s="85">
        <v>852.34</v>
      </c>
      <c r="Q1316" s="81">
        <v>0</v>
      </c>
      <c r="R1316" s="85">
        <v>22287</v>
      </c>
      <c r="S1316" s="81">
        <v>13076.620000000003</v>
      </c>
      <c r="T1316" s="227" t="s">
        <v>1581</v>
      </c>
      <c r="U1316" s="496">
        <v>445</v>
      </c>
      <c r="V1316" s="86" t="s">
        <v>672</v>
      </c>
      <c r="W1316" s="86" t="s">
        <v>6184</v>
      </c>
      <c r="X1316" s="92" t="s">
        <v>6185</v>
      </c>
      <c r="Y1316" s="268">
        <v>3610600235431</v>
      </c>
      <c r="Z1316" s="228" t="s">
        <v>1581</v>
      </c>
      <c r="AA1316" s="243">
        <v>27530.18</v>
      </c>
      <c r="AB1316" s="81">
        <v>21000</v>
      </c>
      <c r="AC1316" s="81"/>
      <c r="AD1316" s="81">
        <v>863</v>
      </c>
      <c r="AE1316" s="81">
        <v>424</v>
      </c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>
        <v>0</v>
      </c>
      <c r="AS1316" s="81"/>
      <c r="AT1316" s="81"/>
      <c r="AU1316" s="81"/>
      <c r="AV1316" s="245"/>
      <c r="AW1316" s="81"/>
      <c r="AX1316" s="81">
        <v>4390.84</v>
      </c>
      <c r="AY1316" s="81"/>
      <c r="AZ1316" s="81">
        <v>852.34</v>
      </c>
      <c r="BA1316" s="85">
        <v>0</v>
      </c>
      <c r="BB1316" s="81">
        <v>40606.800000000003</v>
      </c>
      <c r="BC1316" s="81">
        <v>13076.620000000003</v>
      </c>
      <c r="BE1316" s="170">
        <v>446</v>
      </c>
      <c r="BF1316" s="81" t="s">
        <v>6430</v>
      </c>
      <c r="BG1316" s="86" t="s">
        <v>6184</v>
      </c>
      <c r="BH1316" s="86" t="s">
        <v>6185</v>
      </c>
      <c r="BI1316" s="81">
        <v>23740</v>
      </c>
      <c r="BJ1316" s="85">
        <v>21000</v>
      </c>
      <c r="BK1316" s="81">
        <v>2740</v>
      </c>
      <c r="BL1316" s="86"/>
      <c r="BM1316" s="86"/>
      <c r="BN1316" s="247"/>
      <c r="BO1316" s="247"/>
      <c r="BP1316" s="86"/>
      <c r="BQ1316" s="324" t="s">
        <v>6578</v>
      </c>
      <c r="BR1316" s="284" t="s">
        <v>709</v>
      </c>
      <c r="BS1316" s="443" t="s">
        <v>6579</v>
      </c>
      <c r="BT1316" s="444" t="s">
        <v>719</v>
      </c>
      <c r="BU1316" s="445" t="s">
        <v>719</v>
      </c>
      <c r="BV1316" s="283" t="s">
        <v>1581</v>
      </c>
      <c r="BW1316" s="283">
        <v>60140</v>
      </c>
      <c r="BX1316" s="446" t="s">
        <v>6580</v>
      </c>
      <c r="BZ1316" s="475">
        <v>1296</v>
      </c>
      <c r="CA1316" s="320" t="b">
        <f>EXACT(A1316,CH1316)</f>
        <v>1</v>
      </c>
      <c r="CB1316" s="318" t="b">
        <f>EXACT(D1316,CF1316)</f>
        <v>1</v>
      </c>
      <c r="CC1316" s="318" t="b">
        <f>EXACT(E1316,CG1316)</f>
        <v>1</v>
      </c>
      <c r="CD1316" s="502">
        <f>+S1315-BC1315</f>
        <v>0</v>
      </c>
      <c r="CE1316" s="17" t="s">
        <v>672</v>
      </c>
      <c r="CF1316" s="51" t="s">
        <v>6184</v>
      </c>
      <c r="CG1316" s="51" t="s">
        <v>6185</v>
      </c>
      <c r="CH1316" s="312">
        <v>3610600235431</v>
      </c>
      <c r="CI1316" s="51"/>
      <c r="CM1316" s="273"/>
      <c r="CO1316" s="157"/>
    </row>
    <row r="1317" spans="1:93">
      <c r="A1317" s="461" t="s">
        <v>7782</v>
      </c>
      <c r="B1317" s="83" t="s">
        <v>709</v>
      </c>
      <c r="C1317" s="158" t="s">
        <v>6221</v>
      </c>
      <c r="D1317" s="158" t="s">
        <v>7659</v>
      </c>
      <c r="E1317" s="92" t="s">
        <v>785</v>
      </c>
      <c r="F1317" s="461" t="s">
        <v>7782</v>
      </c>
      <c r="G1317" s="59" t="s">
        <v>1580</v>
      </c>
      <c r="H1317" s="449" t="s">
        <v>7896</v>
      </c>
      <c r="I1317" s="234">
        <v>49126.2</v>
      </c>
      <c r="J1317" s="234">
        <v>0</v>
      </c>
      <c r="K1317" s="234">
        <v>0</v>
      </c>
      <c r="L1317" s="234">
        <v>0</v>
      </c>
      <c r="M1317" s="85">
        <v>0</v>
      </c>
      <c r="N1317" s="85">
        <v>0</v>
      </c>
      <c r="O1317" s="234">
        <v>0</v>
      </c>
      <c r="P1317" s="234">
        <v>1204.28</v>
      </c>
      <c r="Q1317" s="234">
        <v>0</v>
      </c>
      <c r="R1317" s="234">
        <v>27186.69</v>
      </c>
      <c r="S1317" s="234">
        <v>15317.61</v>
      </c>
      <c r="T1317" s="227" t="s">
        <v>1581</v>
      </c>
      <c r="U1317" s="496">
        <v>334</v>
      </c>
      <c r="V1317" s="158" t="s">
        <v>6221</v>
      </c>
      <c r="W1317" s="158" t="s">
        <v>7659</v>
      </c>
      <c r="X1317" s="92" t="s">
        <v>785</v>
      </c>
      <c r="Y1317" s="267" t="s">
        <v>7782</v>
      </c>
      <c r="Z1317" s="228" t="s">
        <v>1581</v>
      </c>
      <c r="AA1317" s="233">
        <v>33808.589999999997</v>
      </c>
      <c r="AB1317" s="141">
        <v>22000</v>
      </c>
      <c r="AC1317" s="234"/>
      <c r="AD1317" s="235">
        <v>863</v>
      </c>
      <c r="AE1317" s="235"/>
      <c r="AF1317" s="141"/>
      <c r="AG1317" s="141"/>
      <c r="AH1317" s="141"/>
      <c r="AI1317" s="141">
        <v>1000</v>
      </c>
      <c r="AJ1317" s="141"/>
      <c r="AK1317" s="141"/>
      <c r="AL1317" s="141">
        <v>0</v>
      </c>
      <c r="AM1317" s="85"/>
      <c r="AN1317" s="85"/>
      <c r="AO1317" s="85">
        <v>0</v>
      </c>
      <c r="AP1317" s="85"/>
      <c r="AQ1317" s="159"/>
      <c r="AR1317" s="159"/>
      <c r="AS1317" s="85"/>
      <c r="AT1317" s="85"/>
      <c r="AU1317" s="85"/>
      <c r="AV1317" s="236"/>
      <c r="AW1317" s="85"/>
      <c r="AX1317" s="85">
        <v>5417.62</v>
      </c>
      <c r="AY1317" s="159">
        <v>3323.69</v>
      </c>
      <c r="AZ1317" s="159">
        <v>1204.28</v>
      </c>
      <c r="BA1317" s="176">
        <v>0</v>
      </c>
      <c r="BB1317" s="159">
        <v>49126.2</v>
      </c>
      <c r="BC1317" s="159">
        <v>15317.61</v>
      </c>
      <c r="BD1317" s="85"/>
      <c r="BE1317" s="170">
        <v>335</v>
      </c>
      <c r="BF1317" s="1" t="s">
        <v>8292</v>
      </c>
      <c r="BG1317" s="158" t="s">
        <v>7659</v>
      </c>
      <c r="BH1317" s="92" t="s">
        <v>785</v>
      </c>
      <c r="BI1317" s="159">
        <v>32880.93</v>
      </c>
      <c r="BJ1317" s="159">
        <v>22000</v>
      </c>
      <c r="BK1317" s="159">
        <v>10880.93</v>
      </c>
      <c r="BL1317" s="158"/>
      <c r="BM1317" s="1"/>
      <c r="BN1317" s="248"/>
      <c r="BO1317" s="248"/>
      <c r="BP1317" s="1"/>
      <c r="BQ1317" s="325" t="s">
        <v>8078</v>
      </c>
      <c r="BR1317" s="325">
        <v>13</v>
      </c>
      <c r="BS1317" s="443" t="s">
        <v>709</v>
      </c>
      <c r="BT1317" s="563" t="s">
        <v>747</v>
      </c>
      <c r="BU1317" s="563" t="s">
        <v>679</v>
      </c>
      <c r="BV1317" s="563" t="s">
        <v>1581</v>
      </c>
      <c r="BW1317" s="569">
        <v>60160</v>
      </c>
      <c r="BX1317" s="569" t="s">
        <v>8079</v>
      </c>
      <c r="BZ1317" s="495">
        <v>717</v>
      </c>
      <c r="CA1317" s="320" t="b">
        <f>EXACT(A1317,CH1317)</f>
        <v>1</v>
      </c>
      <c r="CB1317" s="318" t="b">
        <f>EXACT(D1317,CF1317)</f>
        <v>1</v>
      </c>
      <c r="CC1317" s="318" t="b">
        <f>EXACT(E1317,CG1317)</f>
        <v>1</v>
      </c>
      <c r="CD1317" s="502">
        <f>+S1316-BC1316</f>
        <v>0</v>
      </c>
      <c r="CE1317" s="17" t="s">
        <v>6221</v>
      </c>
      <c r="CF1317" s="17" t="s">
        <v>7659</v>
      </c>
      <c r="CG1317" s="103" t="s">
        <v>785</v>
      </c>
      <c r="CH1317" s="275" t="s">
        <v>7782</v>
      </c>
    </row>
    <row r="1318" spans="1:93">
      <c r="A1318" s="461" t="s">
        <v>8231</v>
      </c>
      <c r="B1318" s="83" t="s">
        <v>709</v>
      </c>
      <c r="C1318" s="86" t="s">
        <v>686</v>
      </c>
      <c r="D1318" s="17" t="s">
        <v>8227</v>
      </c>
      <c r="E1318" s="103" t="s">
        <v>8228</v>
      </c>
      <c r="F1318" s="461" t="s">
        <v>8231</v>
      </c>
      <c r="G1318" s="59" t="s">
        <v>1580</v>
      </c>
      <c r="H1318" s="449" t="s">
        <v>8235</v>
      </c>
      <c r="I1318" s="234">
        <v>32834.78</v>
      </c>
      <c r="J1318" s="234">
        <v>0</v>
      </c>
      <c r="K1318" s="234">
        <v>9.5299999999999994</v>
      </c>
      <c r="L1318" s="234">
        <v>0</v>
      </c>
      <c r="M1318" s="85">
        <v>0</v>
      </c>
      <c r="N1318" s="85">
        <v>0</v>
      </c>
      <c r="O1318" s="234">
        <v>0</v>
      </c>
      <c r="P1318" s="234">
        <v>350.54</v>
      </c>
      <c r="Q1318" s="234">
        <v>0</v>
      </c>
      <c r="R1318" s="234">
        <v>22388</v>
      </c>
      <c r="S1318" s="234">
        <v>10105.769999999997</v>
      </c>
      <c r="T1318" s="227" t="s">
        <v>1581</v>
      </c>
      <c r="U1318" s="496">
        <v>625</v>
      </c>
      <c r="V1318" s="158" t="s">
        <v>686</v>
      </c>
      <c r="W1318" s="158" t="s">
        <v>8227</v>
      </c>
      <c r="X1318" s="92" t="s">
        <v>8228</v>
      </c>
      <c r="Y1318" s="267">
        <v>3610700022618</v>
      </c>
      <c r="Z1318" s="228" t="s">
        <v>1581</v>
      </c>
      <c r="AA1318" s="243">
        <v>22738.54</v>
      </c>
      <c r="AB1318" s="244">
        <v>21525</v>
      </c>
      <c r="AC1318" s="81"/>
      <c r="AD1318" s="243">
        <v>863</v>
      </c>
      <c r="AE1318" s="243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245"/>
      <c r="AW1318" s="81"/>
      <c r="AX1318" s="81">
        <v>0</v>
      </c>
      <c r="AY1318" s="244"/>
      <c r="AZ1318" s="244">
        <v>350.54</v>
      </c>
      <c r="BA1318" s="176">
        <v>0</v>
      </c>
      <c r="BB1318" s="244">
        <v>32844.31</v>
      </c>
      <c r="BC1318" s="244">
        <v>10105.769999999997</v>
      </c>
      <c r="BD1318" s="85"/>
      <c r="BE1318" s="170">
        <v>626</v>
      </c>
      <c r="BF1318" s="1" t="s">
        <v>8238</v>
      </c>
      <c r="BG1318" s="158" t="s">
        <v>8227</v>
      </c>
      <c r="BH1318" s="92" t="s">
        <v>8228</v>
      </c>
      <c r="BI1318" s="244">
        <v>21525</v>
      </c>
      <c r="BJ1318" s="159">
        <v>21525</v>
      </c>
      <c r="BK1318" s="159">
        <v>0</v>
      </c>
      <c r="BL1318" s="158"/>
      <c r="BM1318" s="86"/>
      <c r="BN1318" s="247"/>
      <c r="BO1318" s="247"/>
      <c r="BP1318" s="86"/>
      <c r="BQ1318" s="324" t="s">
        <v>8241</v>
      </c>
      <c r="BR1318" s="284"/>
      <c r="BS1318" s="443" t="s">
        <v>8243</v>
      </c>
      <c r="BT1318" s="444" t="s">
        <v>789</v>
      </c>
      <c r="BU1318" s="445" t="s">
        <v>789</v>
      </c>
      <c r="BV1318" s="283" t="s">
        <v>1581</v>
      </c>
      <c r="BW1318" s="283">
        <v>60120</v>
      </c>
      <c r="BX1318" s="444" t="s">
        <v>8242</v>
      </c>
      <c r="BY1318" s="84"/>
      <c r="BZ1318" s="475">
        <v>446</v>
      </c>
      <c r="CA1318" s="320" t="b">
        <f>EXACT(A1318,CH1318)</f>
        <v>1</v>
      </c>
      <c r="CB1318" s="318" t="b">
        <f>EXACT(D1318,CF1318)</f>
        <v>1</v>
      </c>
      <c r="CC1318" s="318" t="b">
        <f>EXACT(E1318,CG1318)</f>
        <v>1</v>
      </c>
      <c r="CD1318" s="502">
        <f>+S1317-BC1317</f>
        <v>0</v>
      </c>
      <c r="CE1318" s="17" t="s">
        <v>686</v>
      </c>
      <c r="CF1318" s="17" t="s">
        <v>8227</v>
      </c>
      <c r="CG1318" s="103" t="s">
        <v>8228</v>
      </c>
      <c r="CH1318" s="275">
        <v>3610700022618</v>
      </c>
    </row>
    <row r="1319" spans="1:93">
      <c r="A1319" s="461" t="s">
        <v>5092</v>
      </c>
      <c r="B1319" s="83" t="s">
        <v>709</v>
      </c>
      <c r="C1319" s="158" t="s">
        <v>686</v>
      </c>
      <c r="D1319" s="158" t="s">
        <v>3030</v>
      </c>
      <c r="E1319" s="92" t="s">
        <v>5896</v>
      </c>
      <c r="F1319" s="461" t="s">
        <v>5092</v>
      </c>
      <c r="G1319" s="59" t="s">
        <v>1580</v>
      </c>
      <c r="H1319" s="449" t="s">
        <v>7573</v>
      </c>
      <c r="I1319" s="234">
        <v>30470.77</v>
      </c>
      <c r="J1319" s="234">
        <v>0</v>
      </c>
      <c r="K1319" s="234">
        <v>32.18</v>
      </c>
      <c r="L1319" s="234">
        <v>0</v>
      </c>
      <c r="M1319" s="85">
        <v>1218</v>
      </c>
      <c r="N1319" s="85">
        <v>0</v>
      </c>
      <c r="O1319" s="234">
        <v>0</v>
      </c>
      <c r="P1319" s="234">
        <v>169.38</v>
      </c>
      <c r="Q1319" s="234">
        <v>0</v>
      </c>
      <c r="R1319" s="234">
        <v>18287</v>
      </c>
      <c r="S1319" s="234">
        <v>9887</v>
      </c>
      <c r="T1319" s="227" t="s">
        <v>1581</v>
      </c>
      <c r="U1319" s="496">
        <v>773</v>
      </c>
      <c r="V1319" s="158" t="s">
        <v>686</v>
      </c>
      <c r="W1319" s="158" t="s">
        <v>3030</v>
      </c>
      <c r="X1319" s="92" t="s">
        <v>5896</v>
      </c>
      <c r="Y1319" s="267">
        <v>3619900131761</v>
      </c>
      <c r="Z1319" s="228" t="s">
        <v>1581</v>
      </c>
      <c r="AA1319" s="233">
        <v>21833.95</v>
      </c>
      <c r="AB1319" s="141">
        <v>17000</v>
      </c>
      <c r="AC1319" s="234"/>
      <c r="AD1319" s="235">
        <v>863</v>
      </c>
      <c r="AE1319" s="235">
        <v>424</v>
      </c>
      <c r="AF1319" s="141"/>
      <c r="AG1319" s="141"/>
      <c r="AH1319" s="141"/>
      <c r="AI1319" s="141"/>
      <c r="AJ1319" s="141"/>
      <c r="AK1319" s="141"/>
      <c r="AL1319" s="141"/>
      <c r="AM1319" s="85"/>
      <c r="AN1319" s="85"/>
      <c r="AO1319" s="85"/>
      <c r="AP1319" s="85"/>
      <c r="AQ1319" s="159"/>
      <c r="AR1319" s="159"/>
      <c r="AS1319" s="85"/>
      <c r="AT1319" s="85">
        <v>0</v>
      </c>
      <c r="AU1319" s="85">
        <v>0</v>
      </c>
      <c r="AV1319" s="236"/>
      <c r="AW1319" s="85"/>
      <c r="AX1319" s="85">
        <v>3377.57</v>
      </c>
      <c r="AY1319" s="159"/>
      <c r="AZ1319" s="159">
        <v>169.38</v>
      </c>
      <c r="BA1319" s="176">
        <v>0</v>
      </c>
      <c r="BB1319" s="159">
        <v>31720.95</v>
      </c>
      <c r="BC1319" s="159">
        <v>9887</v>
      </c>
      <c r="BD1319" s="85"/>
      <c r="BE1319" s="170">
        <v>774</v>
      </c>
      <c r="BF1319" s="1" t="s">
        <v>3134</v>
      </c>
      <c r="BG1319" s="158" t="s">
        <v>3030</v>
      </c>
      <c r="BH1319" s="92" t="s">
        <v>5896</v>
      </c>
      <c r="BI1319" s="159">
        <v>21365</v>
      </c>
      <c r="BJ1319" s="159">
        <v>17000</v>
      </c>
      <c r="BK1319" s="159">
        <v>4365</v>
      </c>
      <c r="BL1319" s="158"/>
      <c r="BM1319" s="1"/>
      <c r="BN1319" s="248"/>
      <c r="BO1319" s="248"/>
      <c r="BP1319" s="1"/>
      <c r="BQ1319" s="325" t="s">
        <v>3164</v>
      </c>
      <c r="BR1319" s="325" t="s">
        <v>698</v>
      </c>
      <c r="BS1319" s="443" t="s">
        <v>51</v>
      </c>
      <c r="BT1319" s="563" t="s">
        <v>805</v>
      </c>
      <c r="BU1319" s="563" t="s">
        <v>702</v>
      </c>
      <c r="BV1319" s="563" t="s">
        <v>1581</v>
      </c>
      <c r="BW1319" s="569">
        <v>60110</v>
      </c>
      <c r="BX1319" s="569" t="s">
        <v>3165</v>
      </c>
      <c r="BY1319" s="69"/>
      <c r="BZ1319" s="495">
        <v>335</v>
      </c>
      <c r="CA1319" s="320" t="b">
        <f>EXACT(A1319,CH1319)</f>
        <v>1</v>
      </c>
      <c r="CB1319" s="318" t="b">
        <f>EXACT(D1319,CF1319)</f>
        <v>1</v>
      </c>
      <c r="CC1319" s="318" t="b">
        <f>EXACT(E1319,CG1319)</f>
        <v>1</v>
      </c>
      <c r="CD1319" s="502">
        <f>+S1318-BC1318</f>
        <v>0</v>
      </c>
      <c r="CE1319" s="17" t="s">
        <v>686</v>
      </c>
      <c r="CF1319" s="17" t="s">
        <v>3030</v>
      </c>
      <c r="CG1319" s="103" t="s">
        <v>5896</v>
      </c>
      <c r="CH1319" s="275">
        <v>3619900131761</v>
      </c>
      <c r="CJ1319" s="51"/>
      <c r="CL1319" s="51"/>
      <c r="CM1319" s="273"/>
      <c r="CO1319" s="455"/>
    </row>
    <row r="1320" spans="1:93">
      <c r="A1320" s="461" t="s">
        <v>5014</v>
      </c>
      <c r="B1320" s="83" t="s">
        <v>709</v>
      </c>
      <c r="C1320" s="158" t="s">
        <v>672</v>
      </c>
      <c r="D1320" s="158" t="s">
        <v>1372</v>
      </c>
      <c r="E1320" s="92" t="s">
        <v>3385</v>
      </c>
      <c r="F1320" s="461" t="s">
        <v>5014</v>
      </c>
      <c r="G1320" s="59" t="s">
        <v>1580</v>
      </c>
      <c r="H1320" s="449" t="s">
        <v>3479</v>
      </c>
      <c r="I1320" s="234">
        <v>33362</v>
      </c>
      <c r="J1320" s="234">
        <v>0</v>
      </c>
      <c r="K1320" s="234">
        <v>0</v>
      </c>
      <c r="L1320" s="234">
        <v>0</v>
      </c>
      <c r="M1320" s="85">
        <v>0</v>
      </c>
      <c r="N1320" s="85">
        <v>0</v>
      </c>
      <c r="O1320" s="234">
        <v>0</v>
      </c>
      <c r="P1320" s="234">
        <v>0</v>
      </c>
      <c r="Q1320" s="234">
        <v>0</v>
      </c>
      <c r="R1320" s="234">
        <v>28063</v>
      </c>
      <c r="S1320" s="234">
        <v>5299</v>
      </c>
      <c r="T1320" s="227" t="s">
        <v>1581</v>
      </c>
      <c r="U1320" s="496">
        <v>633</v>
      </c>
      <c r="V1320" s="158" t="s">
        <v>672</v>
      </c>
      <c r="W1320" s="158" t="s">
        <v>1372</v>
      </c>
      <c r="X1320" s="92" t="s">
        <v>3385</v>
      </c>
      <c r="Y1320" s="267">
        <v>3620100009769</v>
      </c>
      <c r="Z1320" s="228" t="s">
        <v>1581</v>
      </c>
      <c r="AA1320" s="243">
        <v>28063</v>
      </c>
      <c r="AB1320" s="81">
        <v>23400</v>
      </c>
      <c r="AC1320" s="81"/>
      <c r="AD1320" s="81">
        <v>863</v>
      </c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245"/>
      <c r="AW1320" s="81">
        <v>3800</v>
      </c>
      <c r="AX1320" s="81">
        <v>0</v>
      </c>
      <c r="AY1320" s="81"/>
      <c r="AZ1320" s="81">
        <v>0</v>
      </c>
      <c r="BA1320" s="85">
        <v>0</v>
      </c>
      <c r="BB1320" s="81">
        <v>33362</v>
      </c>
      <c r="BC1320" s="81">
        <v>5299</v>
      </c>
      <c r="BD1320" s="85"/>
      <c r="BE1320" s="170">
        <v>634</v>
      </c>
      <c r="BF1320" s="81" t="s">
        <v>3561</v>
      </c>
      <c r="BG1320" s="158" t="s">
        <v>1372</v>
      </c>
      <c r="BH1320" s="92" t="s">
        <v>3385</v>
      </c>
      <c r="BI1320" s="81">
        <v>23400</v>
      </c>
      <c r="BJ1320" s="85">
        <v>23400</v>
      </c>
      <c r="BK1320" s="81">
        <v>0</v>
      </c>
      <c r="BL1320" s="86"/>
      <c r="BM1320" s="86" t="s">
        <v>690</v>
      </c>
      <c r="BN1320" s="247"/>
      <c r="BO1320" s="247"/>
      <c r="BP1320" s="1"/>
      <c r="BQ1320" s="284" t="s">
        <v>3629</v>
      </c>
      <c r="BR1320" s="284">
        <v>4</v>
      </c>
      <c r="BS1320" s="443" t="s">
        <v>709</v>
      </c>
      <c r="BT1320" s="444" t="s">
        <v>740</v>
      </c>
      <c r="BU1320" s="445" t="s">
        <v>707</v>
      </c>
      <c r="BV1320" s="445" t="s">
        <v>1581</v>
      </c>
      <c r="BW1320" s="445">
        <v>60220</v>
      </c>
      <c r="BX1320" s="569" t="s">
        <v>3630</v>
      </c>
      <c r="BZ1320" s="475">
        <v>626</v>
      </c>
      <c r="CA1320" s="320" t="b">
        <f>EXACT(A1320,CH1320)</f>
        <v>1</v>
      </c>
      <c r="CB1320" s="318" t="b">
        <f>EXACT(D1320,CF1320)</f>
        <v>1</v>
      </c>
      <c r="CC1320" s="318" t="b">
        <f>EXACT(E1320,CG1320)</f>
        <v>1</v>
      </c>
      <c r="CD1320" s="502">
        <f>+S1319-BC1319</f>
        <v>0</v>
      </c>
      <c r="CE1320" s="51" t="s">
        <v>672</v>
      </c>
      <c r="CF1320" s="157" t="s">
        <v>1372</v>
      </c>
      <c r="CG1320" s="99" t="s">
        <v>3385</v>
      </c>
      <c r="CH1320" s="311">
        <v>3620100009769</v>
      </c>
      <c r="CI1320" s="51"/>
      <c r="CM1320" s="273"/>
      <c r="CO1320" s="157"/>
    </row>
    <row r="1321" spans="1:93">
      <c r="A1321" s="461" t="s">
        <v>4739</v>
      </c>
      <c r="B1321" s="83" t="s">
        <v>709</v>
      </c>
      <c r="C1321" s="158" t="s">
        <v>672</v>
      </c>
      <c r="D1321" s="158" t="s">
        <v>3305</v>
      </c>
      <c r="E1321" s="92" t="s">
        <v>1219</v>
      </c>
      <c r="F1321" s="461" t="s">
        <v>4739</v>
      </c>
      <c r="G1321" s="59" t="s">
        <v>1580</v>
      </c>
      <c r="H1321" s="449" t="s">
        <v>3308</v>
      </c>
      <c r="I1321" s="234">
        <v>26958.28</v>
      </c>
      <c r="J1321" s="234">
        <v>0</v>
      </c>
      <c r="K1321" s="234">
        <v>0</v>
      </c>
      <c r="L1321" s="234">
        <v>0</v>
      </c>
      <c r="M1321" s="85">
        <v>0</v>
      </c>
      <c r="N1321" s="85">
        <v>0</v>
      </c>
      <c r="O1321" s="234">
        <v>0</v>
      </c>
      <c r="P1321" s="234">
        <v>56.24</v>
      </c>
      <c r="Q1321" s="234">
        <v>0</v>
      </c>
      <c r="R1321" s="234">
        <v>16000</v>
      </c>
      <c r="S1321" s="234">
        <v>8470.1899999999987</v>
      </c>
      <c r="T1321" s="227" t="s">
        <v>1581</v>
      </c>
      <c r="U1321" s="496">
        <v>848</v>
      </c>
      <c r="V1321" s="158" t="s">
        <v>672</v>
      </c>
      <c r="W1321" s="158" t="s">
        <v>3305</v>
      </c>
      <c r="X1321" s="92" t="s">
        <v>1219</v>
      </c>
      <c r="Y1321" s="267">
        <v>3620300068335</v>
      </c>
      <c r="Z1321" s="228" t="s">
        <v>1581</v>
      </c>
      <c r="AA1321" s="243">
        <v>18488.09</v>
      </c>
      <c r="AB1321" s="244">
        <v>16000</v>
      </c>
      <c r="AC1321" s="81"/>
      <c r="AD1321" s="243"/>
      <c r="AE1321" s="243"/>
      <c r="AF1321" s="81"/>
      <c r="AG1321" s="81"/>
      <c r="AH1321" s="81"/>
      <c r="AI1321" s="81"/>
      <c r="AJ1321" s="81"/>
      <c r="AK1321" s="81"/>
      <c r="AL1321" s="81">
        <v>0</v>
      </c>
      <c r="AM1321" s="81"/>
      <c r="AN1321" s="81"/>
      <c r="AO1321" s="81">
        <v>0</v>
      </c>
      <c r="AP1321" s="81"/>
      <c r="AQ1321" s="81"/>
      <c r="AR1321" s="81"/>
      <c r="AS1321" s="81"/>
      <c r="AT1321" s="81"/>
      <c r="AU1321" s="81"/>
      <c r="AV1321" s="245"/>
      <c r="AW1321" s="81"/>
      <c r="AX1321" s="81">
        <v>2431.85</v>
      </c>
      <c r="AY1321" s="244"/>
      <c r="AZ1321" s="244">
        <v>56.24</v>
      </c>
      <c r="BA1321" s="176">
        <v>0</v>
      </c>
      <c r="BB1321" s="244">
        <v>26958.28</v>
      </c>
      <c r="BC1321" s="244">
        <v>8470.1899999999987</v>
      </c>
      <c r="BD1321" s="85"/>
      <c r="BE1321" s="170">
        <v>849</v>
      </c>
      <c r="BF1321" s="1" t="s">
        <v>3311</v>
      </c>
      <c r="BG1321" s="158" t="s">
        <v>3305</v>
      </c>
      <c r="BH1321" s="92" t="s">
        <v>1219</v>
      </c>
      <c r="BI1321" s="244">
        <v>26474.52</v>
      </c>
      <c r="BJ1321" s="159">
        <v>16000</v>
      </c>
      <c r="BK1321" s="159">
        <v>10474.52</v>
      </c>
      <c r="BL1321" s="158"/>
      <c r="BM1321" s="86"/>
      <c r="BN1321" s="247"/>
      <c r="BO1321" s="247"/>
      <c r="BP1321" s="86"/>
      <c r="BQ1321" s="324">
        <v>73</v>
      </c>
      <c r="BR1321" s="284">
        <v>16</v>
      </c>
      <c r="BS1321" s="443" t="s">
        <v>709</v>
      </c>
      <c r="BT1321" s="444" t="s">
        <v>2008</v>
      </c>
      <c r="BU1321" s="445" t="s">
        <v>679</v>
      </c>
      <c r="BV1321" s="283" t="s">
        <v>1581</v>
      </c>
      <c r="BW1321" s="283">
        <v>60160</v>
      </c>
      <c r="BX1321" s="446" t="s">
        <v>3316</v>
      </c>
      <c r="BY1321" s="84"/>
      <c r="BZ1321" s="495">
        <v>773</v>
      </c>
      <c r="CA1321" s="320" t="b">
        <f>EXACT(A1321,CH1321)</f>
        <v>1</v>
      </c>
      <c r="CB1321" s="318" t="b">
        <f>EXACT(D1321,CF1321)</f>
        <v>1</v>
      </c>
      <c r="CC1321" s="318" t="b">
        <f>EXACT(E1321,CG1321)</f>
        <v>1</v>
      </c>
      <c r="CD1321" s="502">
        <f>+S1320-BC1320</f>
        <v>0</v>
      </c>
      <c r="CE1321" s="17" t="s">
        <v>672</v>
      </c>
      <c r="CF1321" s="157" t="s">
        <v>3305</v>
      </c>
      <c r="CG1321" s="103" t="s">
        <v>1219</v>
      </c>
      <c r="CH1321" s="275">
        <v>3620300068335</v>
      </c>
      <c r="CJ1321" s="51"/>
      <c r="CL1321" s="51"/>
      <c r="CM1321" s="273"/>
      <c r="CO1321" s="158"/>
    </row>
    <row r="1322" spans="1:93">
      <c r="A1322" s="461" t="s">
        <v>4434</v>
      </c>
      <c r="B1322" s="83" t="s">
        <v>709</v>
      </c>
      <c r="C1322" s="158" t="s">
        <v>672</v>
      </c>
      <c r="D1322" s="158" t="s">
        <v>517</v>
      </c>
      <c r="E1322" s="92" t="s">
        <v>3250</v>
      </c>
      <c r="F1322" s="461" t="s">
        <v>4434</v>
      </c>
      <c r="G1322" s="59" t="s">
        <v>1580</v>
      </c>
      <c r="H1322" s="449" t="s">
        <v>3518</v>
      </c>
      <c r="I1322" s="234">
        <v>25857.3</v>
      </c>
      <c r="J1322" s="234">
        <v>0</v>
      </c>
      <c r="K1322" s="234">
        <v>0</v>
      </c>
      <c r="L1322" s="234">
        <v>0</v>
      </c>
      <c r="M1322" s="85">
        <v>0</v>
      </c>
      <c r="N1322" s="85">
        <v>0</v>
      </c>
      <c r="O1322" s="234">
        <v>0</v>
      </c>
      <c r="P1322" s="234">
        <v>1.19</v>
      </c>
      <c r="Q1322" s="234">
        <v>0</v>
      </c>
      <c r="R1322" s="234">
        <v>15612</v>
      </c>
      <c r="S1322" s="234">
        <v>8501.2799999999988</v>
      </c>
      <c r="T1322" s="227" t="s">
        <v>1581</v>
      </c>
      <c r="U1322" s="496">
        <v>1242</v>
      </c>
      <c r="V1322" s="158" t="s">
        <v>672</v>
      </c>
      <c r="W1322" s="158" t="s">
        <v>517</v>
      </c>
      <c r="X1322" s="92" t="s">
        <v>3250</v>
      </c>
      <c r="Y1322" s="267">
        <v>3620300271718</v>
      </c>
      <c r="Z1322" s="228" t="s">
        <v>1581</v>
      </c>
      <c r="AA1322" s="243">
        <v>17356.02</v>
      </c>
      <c r="AB1322" s="244">
        <v>14325</v>
      </c>
      <c r="AC1322" s="81"/>
      <c r="AD1322" s="243">
        <v>863</v>
      </c>
      <c r="AE1322" s="243">
        <v>424</v>
      </c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245"/>
      <c r="AW1322" s="81"/>
      <c r="AX1322" s="81">
        <v>1742.83</v>
      </c>
      <c r="AY1322" s="244"/>
      <c r="AZ1322" s="244">
        <v>1.19</v>
      </c>
      <c r="BA1322" s="176">
        <v>0</v>
      </c>
      <c r="BB1322" s="244">
        <v>25857.3</v>
      </c>
      <c r="BC1322" s="244">
        <v>8501.2799999999988</v>
      </c>
      <c r="BD1322" s="85"/>
      <c r="BE1322" s="170">
        <v>1244</v>
      </c>
      <c r="BF1322" s="1" t="s">
        <v>3595</v>
      </c>
      <c r="BG1322" s="158" t="s">
        <v>517</v>
      </c>
      <c r="BH1322" s="92" t="s">
        <v>3250</v>
      </c>
      <c r="BI1322" s="244">
        <v>14325</v>
      </c>
      <c r="BJ1322" s="159">
        <v>14325</v>
      </c>
      <c r="BK1322" s="159">
        <v>0</v>
      </c>
      <c r="BL1322" s="158"/>
      <c r="BM1322" s="86"/>
      <c r="BN1322" s="247"/>
      <c r="BO1322" s="247"/>
      <c r="BP1322" s="1"/>
      <c r="BQ1322" s="284" t="s">
        <v>3604</v>
      </c>
      <c r="BR1322" s="284" t="s">
        <v>712</v>
      </c>
      <c r="BS1322" s="443" t="s">
        <v>709</v>
      </c>
      <c r="BT1322" s="445" t="s">
        <v>707</v>
      </c>
      <c r="BU1322" s="445" t="s">
        <v>707</v>
      </c>
      <c r="BV1322" s="445" t="s">
        <v>1581</v>
      </c>
      <c r="BW1322" s="445">
        <v>60220</v>
      </c>
      <c r="BX1322" s="446" t="s">
        <v>3671</v>
      </c>
      <c r="BZ1322" s="475">
        <v>634</v>
      </c>
      <c r="CA1322" s="320" t="b">
        <f>EXACT(A1322,CH1322)</f>
        <v>1</v>
      </c>
      <c r="CB1322" s="318" t="b">
        <f>EXACT(D1322,CF1322)</f>
        <v>1</v>
      </c>
      <c r="CC1322" s="318" t="b">
        <f>EXACT(E1322,CG1322)</f>
        <v>1</v>
      </c>
      <c r="CD1322" s="502">
        <f>+S1321-BC1321</f>
        <v>0</v>
      </c>
      <c r="CE1322" s="17" t="s">
        <v>672</v>
      </c>
      <c r="CF1322" s="157" t="s">
        <v>517</v>
      </c>
      <c r="CG1322" s="99" t="s">
        <v>3250</v>
      </c>
      <c r="CH1322" s="311">
        <v>3620300271718</v>
      </c>
      <c r="CI1322" s="51"/>
      <c r="CJ1322" s="51"/>
      <c r="CM1322" s="273"/>
      <c r="CO1322" s="158"/>
    </row>
    <row r="1323" spans="1:93">
      <c r="A1323" s="362" t="s">
        <v>5471</v>
      </c>
      <c r="B1323" s="83" t="s">
        <v>709</v>
      </c>
      <c r="C1323" s="158" t="s">
        <v>686</v>
      </c>
      <c r="D1323" s="158" t="s">
        <v>507</v>
      </c>
      <c r="E1323" s="92" t="s">
        <v>3250</v>
      </c>
      <c r="F1323" s="362" t="s">
        <v>5471</v>
      </c>
      <c r="G1323" s="59" t="s">
        <v>1580</v>
      </c>
      <c r="H1323" s="449" t="s">
        <v>5472</v>
      </c>
      <c r="I1323" s="234">
        <v>28129.4</v>
      </c>
      <c r="J1323" s="234">
        <v>0</v>
      </c>
      <c r="K1323" s="234">
        <v>0</v>
      </c>
      <c r="L1323" s="234">
        <v>0</v>
      </c>
      <c r="M1323" s="85">
        <v>0</v>
      </c>
      <c r="N1323" s="85">
        <v>0</v>
      </c>
      <c r="O1323" s="234">
        <v>0</v>
      </c>
      <c r="P1323" s="234">
        <v>114.8</v>
      </c>
      <c r="Q1323" s="234">
        <v>0</v>
      </c>
      <c r="R1323" s="234">
        <v>18320.400000000001</v>
      </c>
      <c r="S1323" s="234">
        <v>9694.2000000000007</v>
      </c>
      <c r="T1323" s="227" t="s">
        <v>1581</v>
      </c>
      <c r="U1323" s="496">
        <v>1107</v>
      </c>
      <c r="V1323" s="158" t="s">
        <v>686</v>
      </c>
      <c r="W1323" s="158" t="s">
        <v>507</v>
      </c>
      <c r="X1323" s="92" t="s">
        <v>3250</v>
      </c>
      <c r="Y1323" s="268">
        <v>3620300271726</v>
      </c>
      <c r="Z1323" s="228" t="s">
        <v>1581</v>
      </c>
      <c r="AA1323" s="243">
        <v>18435.2</v>
      </c>
      <c r="AB1323" s="244">
        <v>16335</v>
      </c>
      <c r="AC1323" s="81"/>
      <c r="AD1323" s="243">
        <v>863</v>
      </c>
      <c r="AE1323" s="243">
        <v>424</v>
      </c>
      <c r="AF1323" s="81">
        <v>698.4</v>
      </c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245"/>
      <c r="AW1323" s="81"/>
      <c r="AX1323" s="81">
        <v>0</v>
      </c>
      <c r="AY1323" s="244"/>
      <c r="AZ1323" s="244">
        <v>114.8</v>
      </c>
      <c r="BA1323" s="176">
        <v>0</v>
      </c>
      <c r="BB1323" s="244">
        <v>28129.4</v>
      </c>
      <c r="BC1323" s="244">
        <v>9694.2000000000007</v>
      </c>
      <c r="BD1323" s="85"/>
      <c r="BE1323" s="170">
        <v>1108</v>
      </c>
      <c r="BF1323" s="1" t="s">
        <v>5637</v>
      </c>
      <c r="BG1323" s="158" t="s">
        <v>507</v>
      </c>
      <c r="BH1323" s="92" t="s">
        <v>3250</v>
      </c>
      <c r="BI1323" s="244">
        <v>16335</v>
      </c>
      <c r="BJ1323" s="159">
        <v>16335</v>
      </c>
      <c r="BK1323" s="159">
        <v>0</v>
      </c>
      <c r="BL1323" s="158"/>
      <c r="BM1323" s="86"/>
      <c r="BN1323" s="247"/>
      <c r="BO1323" s="247"/>
      <c r="BP1323" s="1"/>
      <c r="BQ1323" s="284" t="s">
        <v>5825</v>
      </c>
      <c r="BR1323" s="284" t="s">
        <v>712</v>
      </c>
      <c r="BS1323" s="443" t="s">
        <v>709</v>
      </c>
      <c r="BT1323" s="444" t="s">
        <v>707</v>
      </c>
      <c r="BU1323" s="445" t="s">
        <v>707</v>
      </c>
      <c r="BV1323" s="445" t="s">
        <v>1581</v>
      </c>
      <c r="BW1323" s="445">
        <v>60220</v>
      </c>
      <c r="BX1323" s="446" t="s">
        <v>5826</v>
      </c>
      <c r="BY1323" s="62"/>
      <c r="BZ1323" s="475">
        <v>848</v>
      </c>
      <c r="CA1323" s="320" t="b">
        <f>EXACT(A1323,CH1323)</f>
        <v>1</v>
      </c>
      <c r="CB1323" s="318" t="b">
        <f>EXACT(D1323,CF1323)</f>
        <v>1</v>
      </c>
      <c r="CC1323" s="318" t="b">
        <f>EXACT(E1323,CG1323)</f>
        <v>1</v>
      </c>
      <c r="CD1323" s="502">
        <f>+S1322-BC1322</f>
        <v>0</v>
      </c>
      <c r="CE1323" s="17" t="s">
        <v>686</v>
      </c>
      <c r="CF1323" s="17" t="s">
        <v>507</v>
      </c>
      <c r="CG1323" s="103" t="s">
        <v>3250</v>
      </c>
      <c r="CH1323" s="275">
        <v>3620300271726</v>
      </c>
    </row>
    <row r="1324" spans="1:93">
      <c r="A1324" s="461" t="s">
        <v>4732</v>
      </c>
      <c r="B1324" s="83" t="s">
        <v>709</v>
      </c>
      <c r="C1324" s="239" t="s">
        <v>686</v>
      </c>
      <c r="D1324" s="239" t="s">
        <v>378</v>
      </c>
      <c r="E1324" s="240" t="s">
        <v>379</v>
      </c>
      <c r="F1324" s="461" t="s">
        <v>4732</v>
      </c>
      <c r="G1324" s="59" t="s">
        <v>1580</v>
      </c>
      <c r="H1324" s="449" t="s">
        <v>990</v>
      </c>
      <c r="I1324" s="418">
        <v>8752.4500000000007</v>
      </c>
      <c r="J1324" s="418">
        <v>0</v>
      </c>
      <c r="K1324" s="418">
        <v>0</v>
      </c>
      <c r="L1324" s="418">
        <v>0</v>
      </c>
      <c r="M1324" s="419">
        <v>1247.55</v>
      </c>
      <c r="N1324" s="419">
        <v>0</v>
      </c>
      <c r="O1324" s="418">
        <v>0</v>
      </c>
      <c r="P1324" s="418">
        <v>0</v>
      </c>
      <c r="Q1324" s="418">
        <v>0</v>
      </c>
      <c r="R1324" s="418">
        <v>5863</v>
      </c>
      <c r="S1324" s="418">
        <v>4137</v>
      </c>
      <c r="T1324" s="227" t="s">
        <v>1581</v>
      </c>
      <c r="U1324" s="496">
        <v>864</v>
      </c>
      <c r="V1324" s="239" t="s">
        <v>686</v>
      </c>
      <c r="W1324" s="239" t="s">
        <v>378</v>
      </c>
      <c r="X1324" s="240" t="s">
        <v>379</v>
      </c>
      <c r="Y1324" s="268">
        <v>3620400396521</v>
      </c>
      <c r="Z1324" s="228" t="s">
        <v>1581</v>
      </c>
      <c r="AA1324" s="243">
        <v>5863</v>
      </c>
      <c r="AB1324" s="244">
        <v>5000</v>
      </c>
      <c r="AC1324" s="81"/>
      <c r="AD1324" s="243">
        <v>863</v>
      </c>
      <c r="AE1324" s="243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245"/>
      <c r="AW1324" s="81"/>
      <c r="AX1324" s="81">
        <v>0</v>
      </c>
      <c r="AY1324" s="244"/>
      <c r="AZ1324" s="244">
        <v>0</v>
      </c>
      <c r="BA1324" s="176">
        <v>0</v>
      </c>
      <c r="BB1324" s="244">
        <v>10000</v>
      </c>
      <c r="BC1324" s="244">
        <v>4137</v>
      </c>
      <c r="BD1324" s="85"/>
      <c r="BE1324" s="170">
        <v>865</v>
      </c>
      <c r="BF1324" s="1" t="s">
        <v>2270</v>
      </c>
      <c r="BG1324" s="1" t="s">
        <v>378</v>
      </c>
      <c r="BH1324" s="1" t="s">
        <v>379</v>
      </c>
      <c r="BI1324" s="244">
        <v>7660</v>
      </c>
      <c r="BJ1324" s="159">
        <v>5000</v>
      </c>
      <c r="BK1324" s="159">
        <v>2660</v>
      </c>
      <c r="BL1324" s="158"/>
      <c r="BM1324" s="86" t="s">
        <v>704</v>
      </c>
      <c r="BN1324" s="247"/>
      <c r="BO1324" s="247"/>
      <c r="BP1324" s="1"/>
      <c r="BQ1324" s="284" t="s">
        <v>381</v>
      </c>
      <c r="BR1324" s="284">
        <v>14</v>
      </c>
      <c r="BS1324" s="443" t="s">
        <v>382</v>
      </c>
      <c r="BT1324" s="445" t="s">
        <v>383</v>
      </c>
      <c r="BU1324" s="445" t="s">
        <v>392</v>
      </c>
      <c r="BV1324" s="445" t="s">
        <v>384</v>
      </c>
      <c r="BW1324" s="445">
        <v>10240</v>
      </c>
      <c r="BX1324" s="446"/>
      <c r="BY1324" s="76"/>
      <c r="BZ1324" s="475">
        <v>1242</v>
      </c>
      <c r="CA1324" s="320" t="b">
        <f>EXACT(A1324,CH1324)</f>
        <v>1</v>
      </c>
      <c r="CB1324" s="318" t="b">
        <f>EXACT(D1324,CF1324)</f>
        <v>1</v>
      </c>
      <c r="CC1324" s="318" t="b">
        <f>EXACT(E1324,CG1324)</f>
        <v>1</v>
      </c>
      <c r="CD1324" s="502">
        <f>+S1323-BC1323</f>
        <v>0</v>
      </c>
      <c r="CE1324" s="17" t="s">
        <v>686</v>
      </c>
      <c r="CF1324" s="157" t="s">
        <v>378</v>
      </c>
      <c r="CG1324" s="99" t="s">
        <v>379</v>
      </c>
      <c r="CH1324" s="311">
        <v>3620400396521</v>
      </c>
      <c r="CJ1324" s="51"/>
      <c r="CL1324" s="51"/>
      <c r="CM1324" s="273"/>
      <c r="CO1324" s="157"/>
    </row>
    <row r="1325" spans="1:93">
      <c r="A1325" s="469" t="s">
        <v>9068</v>
      </c>
      <c r="B1325" s="83"/>
      <c r="C1325" s="86" t="s">
        <v>686</v>
      </c>
      <c r="D1325" s="86" t="s">
        <v>9066</v>
      </c>
      <c r="E1325" s="92" t="s">
        <v>9067</v>
      </c>
      <c r="F1325" s="470" t="s">
        <v>9068</v>
      </c>
      <c r="G1325" s="59" t="s">
        <v>1580</v>
      </c>
      <c r="H1325" s="283">
        <v>9827968785</v>
      </c>
      <c r="I1325" s="244">
        <v>34726.81</v>
      </c>
      <c r="J1325" s="310">
        <v>0</v>
      </c>
      <c r="K1325" s="81">
        <v>0</v>
      </c>
      <c r="L1325" s="81">
        <v>0</v>
      </c>
      <c r="M1325" s="85">
        <v>0</v>
      </c>
      <c r="N1325" s="81">
        <v>0</v>
      </c>
      <c r="O1325" s="81">
        <v>0</v>
      </c>
      <c r="P1325" s="85">
        <v>444.67</v>
      </c>
      <c r="Q1325" s="81">
        <v>0</v>
      </c>
      <c r="R1325" s="85">
        <v>5928.41</v>
      </c>
      <c r="S1325" s="81">
        <v>28353.729999999996</v>
      </c>
      <c r="T1325" s="227" t="s">
        <v>1581</v>
      </c>
      <c r="U1325" s="496">
        <v>1405</v>
      </c>
      <c r="V1325" s="467" t="s">
        <v>686</v>
      </c>
      <c r="W1325" s="86" t="s">
        <v>9066</v>
      </c>
      <c r="X1325" s="86" t="s">
        <v>9067</v>
      </c>
      <c r="Y1325" s="268" t="s">
        <v>9068</v>
      </c>
      <c r="Z1325" s="228" t="s">
        <v>1581</v>
      </c>
      <c r="AA1325" s="243">
        <v>6373.08</v>
      </c>
      <c r="AB1325" s="81">
        <v>5065.41</v>
      </c>
      <c r="AC1325" s="81"/>
      <c r="AD1325" s="81">
        <v>863</v>
      </c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245"/>
      <c r="AW1325" s="81"/>
      <c r="AX1325" s="81">
        <v>0</v>
      </c>
      <c r="AY1325" s="81"/>
      <c r="AZ1325" s="81">
        <v>444.67</v>
      </c>
      <c r="BA1325" s="85">
        <v>0</v>
      </c>
      <c r="BB1325" s="81">
        <v>34726.81</v>
      </c>
      <c r="BC1325" s="81">
        <v>28353.729999999996</v>
      </c>
      <c r="BE1325" s="170">
        <v>1408</v>
      </c>
      <c r="BF1325" s="81" t="s">
        <v>9155</v>
      </c>
      <c r="BG1325" s="1" t="s">
        <v>9066</v>
      </c>
      <c r="BH1325" s="86" t="s">
        <v>9067</v>
      </c>
      <c r="BI1325" s="81">
        <v>5065.41</v>
      </c>
      <c r="BJ1325" s="85">
        <v>5065.41</v>
      </c>
      <c r="BK1325" s="81">
        <v>0</v>
      </c>
      <c r="BL1325" s="86"/>
      <c r="BM1325" s="86"/>
      <c r="BN1325" s="247"/>
      <c r="BO1325" s="247"/>
      <c r="BP1325" s="86"/>
      <c r="BQ1325" s="440" t="s">
        <v>9246</v>
      </c>
      <c r="BR1325" s="444" t="s">
        <v>718</v>
      </c>
      <c r="BS1325" s="84"/>
      <c r="BT1325" s="445" t="s">
        <v>707</v>
      </c>
      <c r="BU1325" s="445" t="s">
        <v>707</v>
      </c>
      <c r="BV1325" s="445" t="s">
        <v>1581</v>
      </c>
      <c r="BW1325" s="445">
        <v>60220</v>
      </c>
      <c r="BX1325" s="444" t="s">
        <v>9247</v>
      </c>
      <c r="BZ1325" s="475">
        <v>1106</v>
      </c>
      <c r="CA1325" s="320" t="b">
        <f>EXACT(A1325,CH1325)</f>
        <v>1</v>
      </c>
      <c r="CB1325" s="318" t="b">
        <f>EXACT(D1325,CF1325)</f>
        <v>1</v>
      </c>
      <c r="CC1325" s="318" t="b">
        <f>EXACT(E1325,CG1325)</f>
        <v>1</v>
      </c>
      <c r="CD1325" s="502">
        <f>+S1324-BC1324</f>
        <v>0</v>
      </c>
      <c r="CE1325" s="17" t="s">
        <v>686</v>
      </c>
      <c r="CF1325" s="17" t="s">
        <v>9066</v>
      </c>
      <c r="CG1325" s="103" t="s">
        <v>9067</v>
      </c>
      <c r="CH1325" s="275" t="s">
        <v>9068</v>
      </c>
      <c r="CJ1325" s="51"/>
      <c r="CM1325" s="273"/>
    </row>
    <row r="1326" spans="1:93">
      <c r="A1326" s="461" t="s">
        <v>4471</v>
      </c>
      <c r="B1326" s="83" t="s">
        <v>709</v>
      </c>
      <c r="C1326" s="158" t="s">
        <v>672</v>
      </c>
      <c r="D1326" s="158" t="s">
        <v>608</v>
      </c>
      <c r="E1326" s="92" t="s">
        <v>225</v>
      </c>
      <c r="F1326" s="461" t="s">
        <v>4471</v>
      </c>
      <c r="G1326" s="59" t="s">
        <v>1580</v>
      </c>
      <c r="H1326" s="449" t="s">
        <v>653</v>
      </c>
      <c r="I1326" s="234">
        <v>34535.800000000003</v>
      </c>
      <c r="J1326" s="234">
        <v>0</v>
      </c>
      <c r="K1326" s="234">
        <v>106.58</v>
      </c>
      <c r="L1326" s="234">
        <v>0</v>
      </c>
      <c r="M1326" s="85">
        <v>2545</v>
      </c>
      <c r="N1326" s="85">
        <v>0</v>
      </c>
      <c r="O1326" s="234">
        <v>0</v>
      </c>
      <c r="P1326" s="234">
        <v>493.32</v>
      </c>
      <c r="Q1326" s="234">
        <v>0</v>
      </c>
      <c r="R1326" s="234">
        <v>25157</v>
      </c>
      <c r="S1326" s="234">
        <v>8779.0600000000049</v>
      </c>
      <c r="T1326" s="227" t="s">
        <v>1581</v>
      </c>
      <c r="U1326" s="496">
        <v>1180</v>
      </c>
      <c r="V1326" s="158" t="s">
        <v>672</v>
      </c>
      <c r="W1326" s="158" t="s">
        <v>608</v>
      </c>
      <c r="X1326" s="92" t="s">
        <v>225</v>
      </c>
      <c r="Y1326" s="267">
        <v>3620400878304</v>
      </c>
      <c r="Z1326" s="228" t="s">
        <v>1581</v>
      </c>
      <c r="AA1326" s="233">
        <v>28408.32</v>
      </c>
      <c r="AB1326" s="141">
        <v>23770</v>
      </c>
      <c r="AC1326" s="234"/>
      <c r="AD1326" s="235">
        <v>863</v>
      </c>
      <c r="AE1326" s="235">
        <v>424</v>
      </c>
      <c r="AF1326" s="141"/>
      <c r="AG1326" s="141"/>
      <c r="AH1326" s="141"/>
      <c r="AI1326" s="141">
        <v>100</v>
      </c>
      <c r="AJ1326" s="141"/>
      <c r="AK1326" s="141"/>
      <c r="AL1326" s="141"/>
      <c r="AM1326" s="85"/>
      <c r="AN1326" s="85"/>
      <c r="AO1326" s="85"/>
      <c r="AP1326" s="85"/>
      <c r="AQ1326" s="159"/>
      <c r="AR1326" s="85"/>
      <c r="AS1326" s="85"/>
      <c r="AT1326" s="85"/>
      <c r="AU1326" s="85"/>
      <c r="AV1326" s="236"/>
      <c r="AW1326" s="85"/>
      <c r="AX1326" s="85">
        <v>2758</v>
      </c>
      <c r="AY1326" s="159"/>
      <c r="AZ1326" s="159">
        <v>493.32</v>
      </c>
      <c r="BA1326" s="176">
        <v>0</v>
      </c>
      <c r="BB1326" s="159">
        <v>37187.380000000005</v>
      </c>
      <c r="BC1326" s="159">
        <v>8779.0600000000049</v>
      </c>
      <c r="BD1326" s="85"/>
      <c r="BE1326" s="170">
        <v>1182</v>
      </c>
      <c r="BF1326" s="1" t="s">
        <v>1892</v>
      </c>
      <c r="BG1326" s="158" t="s">
        <v>608</v>
      </c>
      <c r="BH1326" s="92" t="s">
        <v>225</v>
      </c>
      <c r="BI1326" s="159">
        <v>23770</v>
      </c>
      <c r="BJ1326" s="159">
        <v>23770</v>
      </c>
      <c r="BK1326" s="159">
        <v>0</v>
      </c>
      <c r="BL1326" s="158"/>
      <c r="BM1326" s="1"/>
      <c r="BN1326" s="248"/>
      <c r="BO1326" s="248"/>
      <c r="BP1326" s="1"/>
      <c r="BQ1326" s="284" t="s">
        <v>1939</v>
      </c>
      <c r="BR1326" s="284" t="s">
        <v>725</v>
      </c>
      <c r="BS1326" s="443" t="s">
        <v>709</v>
      </c>
      <c r="BT1326" s="444" t="s">
        <v>741</v>
      </c>
      <c r="BU1326" s="445" t="s">
        <v>679</v>
      </c>
      <c r="BV1326" s="445" t="s">
        <v>1581</v>
      </c>
      <c r="BW1326" s="284">
        <v>60160</v>
      </c>
      <c r="BX1326" s="446" t="s">
        <v>1940</v>
      </c>
      <c r="BY1326" s="62"/>
      <c r="BZ1326" s="475">
        <v>864</v>
      </c>
      <c r="CA1326" s="320" t="b">
        <f>EXACT(A1326,CH1326)</f>
        <v>1</v>
      </c>
      <c r="CB1326" s="318" t="b">
        <f>EXACT(D1326,CF1326)</f>
        <v>1</v>
      </c>
      <c r="CC1326" s="318" t="b">
        <f>EXACT(E1326,CG1326)</f>
        <v>1</v>
      </c>
      <c r="CD1326" s="502">
        <f>+S1325-BC1325</f>
        <v>0</v>
      </c>
      <c r="CE1326" s="17" t="s">
        <v>672</v>
      </c>
      <c r="CF1326" s="17" t="s">
        <v>608</v>
      </c>
      <c r="CG1326" s="103" t="s">
        <v>225</v>
      </c>
      <c r="CH1326" s="275">
        <v>3620400878304</v>
      </c>
    </row>
    <row r="1327" spans="1:93">
      <c r="A1327" s="461" t="s">
        <v>7445</v>
      </c>
      <c r="B1327" s="83" t="s">
        <v>709</v>
      </c>
      <c r="C1327" s="86" t="s">
        <v>686</v>
      </c>
      <c r="D1327" s="158" t="s">
        <v>263</v>
      </c>
      <c r="E1327" s="1" t="s">
        <v>6763</v>
      </c>
      <c r="F1327" s="461" t="s">
        <v>7445</v>
      </c>
      <c r="G1327" s="59" t="s">
        <v>1580</v>
      </c>
      <c r="H1327" s="449" t="s">
        <v>6900</v>
      </c>
      <c r="I1327" s="234">
        <v>44389.8</v>
      </c>
      <c r="J1327" s="234">
        <v>0</v>
      </c>
      <c r="K1327" s="234">
        <v>0</v>
      </c>
      <c r="L1327" s="234">
        <v>0</v>
      </c>
      <c r="M1327" s="85">
        <v>0</v>
      </c>
      <c r="N1327" s="85">
        <v>0</v>
      </c>
      <c r="O1327" s="234">
        <v>0</v>
      </c>
      <c r="P1327" s="234">
        <v>773.38</v>
      </c>
      <c r="Q1327" s="234">
        <v>0</v>
      </c>
      <c r="R1327" s="234">
        <v>30442</v>
      </c>
      <c r="S1327" s="234">
        <v>13174.420000000002</v>
      </c>
      <c r="T1327" s="227" t="s">
        <v>1581</v>
      </c>
      <c r="U1327" s="496">
        <v>508</v>
      </c>
      <c r="V1327" s="86" t="s">
        <v>686</v>
      </c>
      <c r="W1327" s="158" t="s">
        <v>263</v>
      </c>
      <c r="X1327" s="424" t="s">
        <v>6763</v>
      </c>
      <c r="Y1327" s="267">
        <v>3620500002044</v>
      </c>
      <c r="Z1327" s="228" t="s">
        <v>1581</v>
      </c>
      <c r="AA1327" s="243">
        <v>31215.38</v>
      </c>
      <c r="AB1327" s="81">
        <v>29055</v>
      </c>
      <c r="AC1327" s="81"/>
      <c r="AD1327" s="81">
        <v>863</v>
      </c>
      <c r="AE1327" s="81">
        <v>424</v>
      </c>
      <c r="AF1327" s="81"/>
      <c r="AG1327" s="81"/>
      <c r="AH1327" s="81">
        <v>100</v>
      </c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245"/>
      <c r="AW1327" s="81"/>
      <c r="AX1327" s="81">
        <v>0</v>
      </c>
      <c r="AY1327" s="81"/>
      <c r="AZ1327" s="81">
        <v>773.38</v>
      </c>
      <c r="BA1327" s="85">
        <v>0</v>
      </c>
      <c r="BB1327" s="81">
        <v>44389.8</v>
      </c>
      <c r="BC1327" s="81">
        <v>13174.420000000002</v>
      </c>
      <c r="BD1327" s="85"/>
      <c r="BE1327" s="170">
        <v>509</v>
      </c>
      <c r="BF1327" s="81" t="s">
        <v>7051</v>
      </c>
      <c r="BG1327" s="158" t="s">
        <v>263</v>
      </c>
      <c r="BH1327" s="92" t="s">
        <v>6763</v>
      </c>
      <c r="BI1327" s="81">
        <v>29055</v>
      </c>
      <c r="BJ1327" s="85">
        <v>29055</v>
      </c>
      <c r="BK1327" s="81">
        <v>0</v>
      </c>
      <c r="BL1327" s="86"/>
      <c r="BM1327" s="86"/>
      <c r="BN1327" s="247"/>
      <c r="BO1327" s="247"/>
      <c r="BP1327" s="86"/>
      <c r="BQ1327" s="324" t="s">
        <v>7248</v>
      </c>
      <c r="BR1327" s="284" t="s">
        <v>689</v>
      </c>
      <c r="BS1327" s="443" t="s">
        <v>709</v>
      </c>
      <c r="BT1327" s="444" t="s">
        <v>2445</v>
      </c>
      <c r="BU1327" s="445" t="s">
        <v>1259</v>
      </c>
      <c r="BV1327" s="283" t="s">
        <v>1581</v>
      </c>
      <c r="BW1327" s="283">
        <v>60130</v>
      </c>
      <c r="BX1327" s="446" t="s">
        <v>7249</v>
      </c>
      <c r="BZ1327" s="475">
        <v>1406</v>
      </c>
      <c r="CA1327" s="320" t="b">
        <f>EXACT(A1327,CH1327)</f>
        <v>1</v>
      </c>
      <c r="CB1327" s="318" t="b">
        <f>EXACT(D1327,CF1327)</f>
        <v>1</v>
      </c>
      <c r="CC1327" s="318" t="b">
        <f>EXACT(E1327,CG1327)</f>
        <v>1</v>
      </c>
      <c r="CD1327" s="502">
        <f>+S1326-BC1326</f>
        <v>0</v>
      </c>
      <c r="CE1327" s="51" t="s">
        <v>686</v>
      </c>
      <c r="CF1327" s="157" t="s">
        <v>263</v>
      </c>
      <c r="CG1327" s="99" t="s">
        <v>6763</v>
      </c>
      <c r="CH1327" s="311">
        <v>3620500002044</v>
      </c>
      <c r="CI1327" s="51"/>
      <c r="CM1327" s="273"/>
      <c r="CO1327" s="157"/>
    </row>
    <row r="1328" spans="1:93">
      <c r="A1328" s="469" t="s">
        <v>8560</v>
      </c>
      <c r="B1328" s="83" t="s">
        <v>709</v>
      </c>
      <c r="C1328" s="17" t="s">
        <v>672</v>
      </c>
      <c r="D1328" s="17" t="s">
        <v>8463</v>
      </c>
      <c r="E1328" s="75" t="s">
        <v>6763</v>
      </c>
      <c r="F1328" s="470" t="s">
        <v>8560</v>
      </c>
      <c r="G1328" s="59" t="s">
        <v>1580</v>
      </c>
      <c r="H1328" s="98" t="s">
        <v>8656</v>
      </c>
      <c r="I1328" s="133">
        <v>51717.4</v>
      </c>
      <c r="J1328" s="167">
        <v>0</v>
      </c>
      <c r="K1328" s="18">
        <v>0</v>
      </c>
      <c r="L1328" s="18">
        <v>0</v>
      </c>
      <c r="M1328" s="53">
        <v>0</v>
      </c>
      <c r="N1328" s="18">
        <v>0</v>
      </c>
      <c r="O1328" s="18">
        <v>0</v>
      </c>
      <c r="P1328" s="53">
        <v>1696.75</v>
      </c>
      <c r="Q1328" s="18">
        <v>0</v>
      </c>
      <c r="R1328" s="53">
        <v>33042</v>
      </c>
      <c r="S1328" s="18">
        <v>16978.650000000001</v>
      </c>
      <c r="T1328" s="227" t="s">
        <v>1581</v>
      </c>
      <c r="U1328" s="496">
        <v>1343</v>
      </c>
      <c r="V1328" s="78" t="s">
        <v>672</v>
      </c>
      <c r="W1328" s="17" t="s">
        <v>8463</v>
      </c>
      <c r="X1328" s="17" t="s">
        <v>6763</v>
      </c>
      <c r="Y1328" s="77">
        <v>3620500432189</v>
      </c>
      <c r="Z1328" s="228" t="s">
        <v>1581</v>
      </c>
      <c r="AA1328" s="80">
        <v>34738.75</v>
      </c>
      <c r="AB1328" s="18">
        <v>31655</v>
      </c>
      <c r="AD1328" s="18">
        <v>863</v>
      </c>
      <c r="AE1328" s="18">
        <v>424</v>
      </c>
      <c r="AH1328" s="18">
        <v>100</v>
      </c>
      <c r="AX1328" s="18">
        <v>0</v>
      </c>
      <c r="AZ1328" s="81">
        <v>1696.75</v>
      </c>
      <c r="BA1328" s="85">
        <v>0</v>
      </c>
      <c r="BB1328" s="81">
        <v>51717.4</v>
      </c>
      <c r="BC1328" s="81">
        <v>16978.650000000001</v>
      </c>
      <c r="BE1328" s="170">
        <v>1345</v>
      </c>
      <c r="BF1328" s="18" t="s">
        <v>8751</v>
      </c>
      <c r="BG1328" s="51" t="s">
        <v>8463</v>
      </c>
      <c r="BH1328" s="17" t="s">
        <v>6763</v>
      </c>
      <c r="BI1328" s="18">
        <v>31655</v>
      </c>
      <c r="BJ1328" s="53">
        <v>31655</v>
      </c>
      <c r="BK1328" s="18">
        <v>0</v>
      </c>
      <c r="BQ1328" s="442" t="s">
        <v>8908</v>
      </c>
      <c r="BR1328" s="284">
        <v>2</v>
      </c>
      <c r="BS1328" s="443"/>
      <c r="BT1328" s="444" t="s">
        <v>2445</v>
      </c>
      <c r="BU1328" s="445" t="s">
        <v>1259</v>
      </c>
      <c r="BV1328" s="283" t="s">
        <v>1581</v>
      </c>
      <c r="BW1328" s="283">
        <v>60130</v>
      </c>
      <c r="BX1328" s="446" t="s">
        <v>8909</v>
      </c>
      <c r="BZ1328" s="475">
        <v>1180</v>
      </c>
      <c r="CA1328" s="320" t="b">
        <f>EXACT(A1328,CH1328)</f>
        <v>1</v>
      </c>
      <c r="CB1328" s="318" t="b">
        <f>EXACT(D1328,CF1328)</f>
        <v>1</v>
      </c>
      <c r="CC1328" s="318" t="b">
        <f>EXACT(E1328,CG1328)</f>
        <v>1</v>
      </c>
      <c r="CD1328" s="502">
        <f>+S1327-BC1327</f>
        <v>0</v>
      </c>
      <c r="CE1328" s="17" t="s">
        <v>672</v>
      </c>
      <c r="CF1328" s="17" t="s">
        <v>8463</v>
      </c>
      <c r="CG1328" s="103" t="s">
        <v>6763</v>
      </c>
      <c r="CH1328" s="275">
        <v>3620500432189</v>
      </c>
    </row>
    <row r="1329" spans="1:93">
      <c r="A1329" s="461" t="s">
        <v>4322</v>
      </c>
      <c r="B1329" s="83" t="s">
        <v>709</v>
      </c>
      <c r="C1329" s="158" t="s">
        <v>686</v>
      </c>
      <c r="D1329" s="158" t="s">
        <v>533</v>
      </c>
      <c r="E1329" s="92" t="s">
        <v>561</v>
      </c>
      <c r="F1329" s="461" t="s">
        <v>4322</v>
      </c>
      <c r="G1329" s="59" t="s">
        <v>1580</v>
      </c>
      <c r="H1329" s="449" t="s">
        <v>619</v>
      </c>
      <c r="I1329" s="234">
        <v>20176.46</v>
      </c>
      <c r="J1329" s="234">
        <v>0</v>
      </c>
      <c r="K1329" s="234">
        <v>0</v>
      </c>
      <c r="L1329" s="234">
        <v>0</v>
      </c>
      <c r="M1329" s="85">
        <v>1855</v>
      </c>
      <c r="N1329" s="85">
        <v>0</v>
      </c>
      <c r="O1329" s="234">
        <v>0</v>
      </c>
      <c r="P1329" s="234">
        <v>0</v>
      </c>
      <c r="Q1329" s="234">
        <v>0</v>
      </c>
      <c r="R1329" s="234">
        <v>15950</v>
      </c>
      <c r="S1329" s="234">
        <v>6081.4599999999991</v>
      </c>
      <c r="T1329" s="227" t="s">
        <v>1581</v>
      </c>
      <c r="U1329" s="496">
        <v>7</v>
      </c>
      <c r="V1329" s="158" t="s">
        <v>686</v>
      </c>
      <c r="W1329" s="158" t="s">
        <v>533</v>
      </c>
      <c r="X1329" s="92" t="s">
        <v>561</v>
      </c>
      <c r="Y1329" s="267">
        <v>3620500455740</v>
      </c>
      <c r="Z1329" s="228" t="s">
        <v>1581</v>
      </c>
      <c r="AA1329" s="243">
        <v>15950</v>
      </c>
      <c r="AB1329" s="141">
        <v>13800</v>
      </c>
      <c r="AC1329" s="234"/>
      <c r="AD1329" s="235">
        <v>1726</v>
      </c>
      <c r="AE1329" s="235">
        <v>424</v>
      </c>
      <c r="AF1329" s="141"/>
      <c r="AG1329" s="141"/>
      <c r="AH1329" s="141"/>
      <c r="AI1329" s="141"/>
      <c r="AJ1329" s="141"/>
      <c r="AK1329" s="141"/>
      <c r="AL1329" s="141"/>
      <c r="AM1329" s="234"/>
      <c r="AN1329" s="234"/>
      <c r="AO1329" s="234"/>
      <c r="AP1329" s="234"/>
      <c r="AQ1329" s="246"/>
      <c r="AR1329" s="244"/>
      <c r="AS1329" s="81"/>
      <c r="AT1329" s="81"/>
      <c r="AU1329" s="234"/>
      <c r="AV1329" s="245"/>
      <c r="AW1329" s="234"/>
      <c r="AX1329" s="234">
        <v>0</v>
      </c>
      <c r="AY1329" s="246"/>
      <c r="AZ1329" s="246">
        <v>0</v>
      </c>
      <c r="BA1329" s="176">
        <v>0</v>
      </c>
      <c r="BB1329" s="246">
        <v>22031.46</v>
      </c>
      <c r="BC1329" s="246">
        <v>6081.4599999999991</v>
      </c>
      <c r="BD1329" s="85"/>
      <c r="BE1329" s="170">
        <v>7</v>
      </c>
      <c r="BF1329" s="1" t="s">
        <v>659</v>
      </c>
      <c r="BG1329" s="158" t="s">
        <v>533</v>
      </c>
      <c r="BH1329" s="92" t="s">
        <v>561</v>
      </c>
      <c r="BI1329" s="246">
        <v>13800</v>
      </c>
      <c r="BJ1329" s="246">
        <v>13800</v>
      </c>
      <c r="BK1329" s="159">
        <v>0</v>
      </c>
      <c r="BL1329" s="158"/>
      <c r="BM1329" s="158"/>
      <c r="BN1329" s="158"/>
      <c r="BO1329" s="158"/>
      <c r="BP1329" s="86"/>
      <c r="BQ1329" s="324" t="s">
        <v>700</v>
      </c>
      <c r="BR1329" s="284" t="s">
        <v>709</v>
      </c>
      <c r="BS1329" s="443" t="s">
        <v>1944</v>
      </c>
      <c r="BT1329" s="444" t="s">
        <v>719</v>
      </c>
      <c r="BU1329" s="440" t="s">
        <v>719</v>
      </c>
      <c r="BV1329" s="283" t="s">
        <v>1581</v>
      </c>
      <c r="BW1329" s="283">
        <v>60140</v>
      </c>
      <c r="BX1329" s="446" t="s">
        <v>1945</v>
      </c>
      <c r="BZ1329" s="495">
        <v>509</v>
      </c>
      <c r="CA1329" s="320" t="b">
        <f>EXACT(A1329,CH1329)</f>
        <v>1</v>
      </c>
      <c r="CB1329" s="318" t="b">
        <f>EXACT(D1329,CF1329)</f>
        <v>1</v>
      </c>
      <c r="CC1329" s="318" t="b">
        <f>EXACT(E1329,CG1329)</f>
        <v>1</v>
      </c>
      <c r="CD1329" s="502">
        <f>+S1329-BC1329</f>
        <v>0</v>
      </c>
      <c r="CE1329" s="86" t="s">
        <v>686</v>
      </c>
      <c r="CF1329" s="17" t="s">
        <v>533</v>
      </c>
      <c r="CG1329" s="103" t="s">
        <v>561</v>
      </c>
      <c r="CH1329" s="275">
        <v>3620500455740</v>
      </c>
      <c r="CM1329" s="273"/>
      <c r="CO1329" s="450"/>
    </row>
    <row r="1330" spans="1:93">
      <c r="A1330" s="461" t="s">
        <v>4728</v>
      </c>
      <c r="B1330" s="83" t="s">
        <v>709</v>
      </c>
      <c r="C1330" s="158" t="s">
        <v>686</v>
      </c>
      <c r="D1330" s="158" t="s">
        <v>495</v>
      </c>
      <c r="E1330" s="92" t="s">
        <v>496</v>
      </c>
      <c r="F1330" s="461" t="s">
        <v>4728</v>
      </c>
      <c r="G1330" s="59" t="s">
        <v>1580</v>
      </c>
      <c r="H1330" s="449" t="s">
        <v>7586</v>
      </c>
      <c r="I1330" s="234">
        <v>25764.400000000001</v>
      </c>
      <c r="J1330" s="234">
        <v>0</v>
      </c>
      <c r="K1330" s="234">
        <v>135.9</v>
      </c>
      <c r="L1330" s="234">
        <v>0</v>
      </c>
      <c r="M1330" s="85">
        <v>1646</v>
      </c>
      <c r="N1330" s="85">
        <v>0</v>
      </c>
      <c r="O1330" s="234">
        <v>0</v>
      </c>
      <c r="P1330" s="234">
        <v>335.64</v>
      </c>
      <c r="Q1330" s="234">
        <v>0</v>
      </c>
      <c r="R1330" s="234">
        <v>3822.24</v>
      </c>
      <c r="S1330" s="234">
        <v>23388.420000000006</v>
      </c>
      <c r="T1330" s="227" t="s">
        <v>1581</v>
      </c>
      <c r="U1330" s="496">
        <v>871</v>
      </c>
      <c r="V1330" s="158" t="s">
        <v>686</v>
      </c>
      <c r="W1330" s="158" t="s">
        <v>495</v>
      </c>
      <c r="X1330" s="92" t="s">
        <v>496</v>
      </c>
      <c r="Y1330" s="268">
        <v>3620500464382</v>
      </c>
      <c r="Z1330" s="228" t="s">
        <v>1581</v>
      </c>
      <c r="AA1330" s="243">
        <v>4157.88</v>
      </c>
      <c r="AB1330" s="81">
        <v>2959.24</v>
      </c>
      <c r="AC1330" s="81"/>
      <c r="AD1330" s="81">
        <v>863</v>
      </c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245"/>
      <c r="AW1330" s="81"/>
      <c r="AX1330" s="81">
        <v>0</v>
      </c>
      <c r="AY1330" s="81"/>
      <c r="AZ1330" s="81">
        <v>335.64</v>
      </c>
      <c r="BA1330" s="85">
        <v>0</v>
      </c>
      <c r="BB1330" s="81">
        <v>27546.300000000003</v>
      </c>
      <c r="BC1330" s="81">
        <v>23388.420000000002</v>
      </c>
      <c r="BD1330" s="85"/>
      <c r="BE1330" s="170">
        <v>872</v>
      </c>
      <c r="BF1330" s="81" t="s">
        <v>2272</v>
      </c>
      <c r="BG1330" s="158" t="s">
        <v>495</v>
      </c>
      <c r="BH1330" s="92" t="s">
        <v>496</v>
      </c>
      <c r="BI1330" s="81">
        <v>2959.24</v>
      </c>
      <c r="BJ1330" s="85">
        <v>2959.24</v>
      </c>
      <c r="BK1330" s="81">
        <v>0</v>
      </c>
      <c r="BL1330" s="86"/>
      <c r="BM1330" s="86" t="s">
        <v>690</v>
      </c>
      <c r="BN1330" s="247"/>
      <c r="BO1330" s="247"/>
      <c r="BP1330" s="1"/>
      <c r="BQ1330" s="284" t="s">
        <v>1443</v>
      </c>
      <c r="BR1330" s="284" t="s">
        <v>718</v>
      </c>
      <c r="BS1330" s="443" t="s">
        <v>709</v>
      </c>
      <c r="BT1330" s="445" t="s">
        <v>702</v>
      </c>
      <c r="BU1330" s="445" t="s">
        <v>702</v>
      </c>
      <c r="BV1330" s="445" t="s">
        <v>1581</v>
      </c>
      <c r="BW1330" s="445">
        <v>60110</v>
      </c>
      <c r="BX1330" s="446" t="s">
        <v>1444</v>
      </c>
      <c r="BZ1330" s="495">
        <v>1343</v>
      </c>
      <c r="CA1330" s="320" t="b">
        <f>EXACT(A1330,CH1330)</f>
        <v>1</v>
      </c>
      <c r="CB1330" s="318" t="b">
        <f>EXACT(D1330,CF1330)</f>
        <v>1</v>
      </c>
      <c r="CC1330" s="318" t="b">
        <f>EXACT(E1330,CG1330)</f>
        <v>1</v>
      </c>
      <c r="CD1330" s="502">
        <f>+S1329-BC1329</f>
        <v>0</v>
      </c>
      <c r="CE1330" s="51" t="s">
        <v>686</v>
      </c>
      <c r="CF1330" s="157" t="s">
        <v>495</v>
      </c>
      <c r="CG1330" s="103" t="s">
        <v>496</v>
      </c>
      <c r="CH1330" s="275">
        <v>3620500464382</v>
      </c>
      <c r="CJ1330" s="51"/>
      <c r="CM1330" s="273"/>
      <c r="CO1330" s="457"/>
    </row>
    <row r="1331" spans="1:93">
      <c r="A1331" s="461" t="s">
        <v>7427</v>
      </c>
      <c r="B1331" s="83" t="s">
        <v>709</v>
      </c>
      <c r="C1331" s="1" t="s">
        <v>686</v>
      </c>
      <c r="D1331" s="158" t="s">
        <v>573</v>
      </c>
      <c r="E1331" s="86" t="s">
        <v>6748</v>
      </c>
      <c r="F1331" s="461" t="s">
        <v>7427</v>
      </c>
      <c r="G1331" s="59" t="s">
        <v>1580</v>
      </c>
      <c r="H1331" s="449" t="s">
        <v>6884</v>
      </c>
      <c r="I1331" s="234">
        <v>43208.6</v>
      </c>
      <c r="J1331" s="234">
        <v>0</v>
      </c>
      <c r="K1331" s="234">
        <v>0</v>
      </c>
      <c r="L1331" s="234">
        <v>0</v>
      </c>
      <c r="M1331" s="85">
        <v>0</v>
      </c>
      <c r="N1331" s="85">
        <v>0</v>
      </c>
      <c r="O1331" s="234">
        <v>0</v>
      </c>
      <c r="P1331" s="234">
        <v>960.83</v>
      </c>
      <c r="Q1331" s="234">
        <v>0</v>
      </c>
      <c r="R1331" s="234">
        <v>22131</v>
      </c>
      <c r="S1331" s="234">
        <v>13616.769999999997</v>
      </c>
      <c r="T1331" s="227" t="s">
        <v>1581</v>
      </c>
      <c r="U1331" s="496">
        <v>332</v>
      </c>
      <c r="V1331" s="1" t="s">
        <v>686</v>
      </c>
      <c r="W1331" s="158" t="s">
        <v>573</v>
      </c>
      <c r="X1331" s="422" t="s">
        <v>6748</v>
      </c>
      <c r="Y1331" s="267">
        <v>3620500616557</v>
      </c>
      <c r="Z1331" s="228" t="s">
        <v>1581</v>
      </c>
      <c r="AA1331" s="243">
        <v>29591.83</v>
      </c>
      <c r="AB1331" s="244">
        <v>20000</v>
      </c>
      <c r="AC1331" s="81"/>
      <c r="AD1331" s="243">
        <v>863</v>
      </c>
      <c r="AE1331" s="243">
        <v>424</v>
      </c>
      <c r="AF1331" s="81">
        <v>844</v>
      </c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245"/>
      <c r="AW1331" s="81"/>
      <c r="AX1331" s="81">
        <v>6500</v>
      </c>
      <c r="AY1331" s="244"/>
      <c r="AZ1331" s="244">
        <v>960.83</v>
      </c>
      <c r="BA1331" s="176">
        <v>0</v>
      </c>
      <c r="BB1331" s="244">
        <v>43208.6</v>
      </c>
      <c r="BC1331" s="244">
        <v>13616.769999999997</v>
      </c>
      <c r="BD1331" s="85"/>
      <c r="BE1331" s="170">
        <v>333</v>
      </c>
      <c r="BF1331" s="1" t="s">
        <v>7029</v>
      </c>
      <c r="BG1331" s="158" t="s">
        <v>573</v>
      </c>
      <c r="BH1331" s="92" t="s">
        <v>6748</v>
      </c>
      <c r="BI1331" s="244">
        <v>25395</v>
      </c>
      <c r="BJ1331" s="159">
        <v>20000</v>
      </c>
      <c r="BK1331" s="159">
        <v>5395</v>
      </c>
      <c r="BL1331" s="158"/>
      <c r="BM1331" s="86"/>
      <c r="BN1331" s="247"/>
      <c r="BO1331" s="247"/>
      <c r="BP1331" s="1"/>
      <c r="BQ1331" s="325" t="s">
        <v>7220</v>
      </c>
      <c r="BR1331" s="325" t="s">
        <v>712</v>
      </c>
      <c r="BS1331" s="443" t="s">
        <v>709</v>
      </c>
      <c r="BT1331" s="445" t="s">
        <v>2445</v>
      </c>
      <c r="BU1331" s="445" t="s">
        <v>1259</v>
      </c>
      <c r="BV1331" s="445" t="s">
        <v>1581</v>
      </c>
      <c r="BW1331" s="569">
        <v>60130</v>
      </c>
      <c r="BX1331" s="569" t="s">
        <v>7221</v>
      </c>
      <c r="BZ1331" s="495">
        <v>7</v>
      </c>
      <c r="CA1331" s="320" t="b">
        <f>EXACT(A1331,CH1331)</f>
        <v>1</v>
      </c>
      <c r="CB1331" s="318" t="b">
        <f>EXACT(D1331,CF1331)</f>
        <v>1</v>
      </c>
      <c r="CC1331" s="318" t="b">
        <f>EXACT(E1331,CG1331)</f>
        <v>1</v>
      </c>
      <c r="CD1331" s="502">
        <f>+S1330-BC1330</f>
        <v>0</v>
      </c>
      <c r="CE1331" s="51" t="s">
        <v>686</v>
      </c>
      <c r="CF1331" s="90" t="s">
        <v>573</v>
      </c>
      <c r="CG1331" s="103" t="s">
        <v>6748</v>
      </c>
      <c r="CH1331" s="275">
        <v>3620500616557</v>
      </c>
      <c r="CJ1331" s="51"/>
      <c r="CL1331" s="51"/>
      <c r="CM1331" s="273"/>
      <c r="CO1331" s="158"/>
    </row>
    <row r="1332" spans="1:93">
      <c r="A1332" s="461" t="s">
        <v>8255</v>
      </c>
      <c r="B1332" s="83" t="s">
        <v>709</v>
      </c>
      <c r="C1332" s="158" t="s">
        <v>672</v>
      </c>
      <c r="D1332" s="158" t="s">
        <v>517</v>
      </c>
      <c r="E1332" s="92" t="s">
        <v>8251</v>
      </c>
      <c r="F1332" s="461" t="s">
        <v>8255</v>
      </c>
      <c r="G1332" s="59" t="s">
        <v>1580</v>
      </c>
      <c r="H1332" s="449" t="s">
        <v>8265</v>
      </c>
      <c r="I1332" s="234">
        <v>19639</v>
      </c>
      <c r="J1332" s="234">
        <v>0</v>
      </c>
      <c r="K1332" s="234">
        <v>0</v>
      </c>
      <c r="L1332" s="234">
        <v>0</v>
      </c>
      <c r="M1332" s="85">
        <v>0</v>
      </c>
      <c r="N1332" s="85">
        <v>0</v>
      </c>
      <c r="O1332" s="234">
        <v>0</v>
      </c>
      <c r="P1332" s="234">
        <v>0</v>
      </c>
      <c r="Q1332" s="234">
        <v>0</v>
      </c>
      <c r="R1332" s="234">
        <v>11863</v>
      </c>
      <c r="S1332" s="234">
        <v>6668.2800000000007</v>
      </c>
      <c r="T1332" s="227" t="s">
        <v>1581</v>
      </c>
      <c r="U1332" s="496">
        <v>1431</v>
      </c>
      <c r="V1332" s="158" t="s">
        <v>672</v>
      </c>
      <c r="W1332" s="158" t="s">
        <v>517</v>
      </c>
      <c r="X1332" s="92" t="s">
        <v>8251</v>
      </c>
      <c r="Y1332" s="267">
        <v>3620500633362</v>
      </c>
      <c r="Z1332" s="228" t="s">
        <v>1581</v>
      </c>
      <c r="AA1332" s="243">
        <v>12970.72</v>
      </c>
      <c r="AB1332" s="81">
        <v>10000</v>
      </c>
      <c r="AC1332" s="81"/>
      <c r="AD1332" s="81">
        <v>863</v>
      </c>
      <c r="AE1332" s="81"/>
      <c r="AF1332" s="81"/>
      <c r="AG1332" s="81"/>
      <c r="AH1332" s="81"/>
      <c r="AI1332" s="81">
        <v>1000</v>
      </c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245"/>
      <c r="AW1332" s="81"/>
      <c r="AX1332" s="81">
        <v>1107.72</v>
      </c>
      <c r="AY1332" s="81"/>
      <c r="AZ1332" s="81">
        <v>0</v>
      </c>
      <c r="BA1332" s="85">
        <v>0</v>
      </c>
      <c r="BB1332" s="81">
        <v>19639</v>
      </c>
      <c r="BC1332" s="81">
        <v>6668.2800000000007</v>
      </c>
      <c r="BD1332" s="85"/>
      <c r="BE1332" s="170">
        <v>1433</v>
      </c>
      <c r="BF1332" s="81" t="s">
        <v>8376</v>
      </c>
      <c r="BG1332" s="158" t="s">
        <v>517</v>
      </c>
      <c r="BH1332" s="92" t="s">
        <v>8251</v>
      </c>
      <c r="BI1332" s="81">
        <v>13880</v>
      </c>
      <c r="BJ1332" s="85">
        <v>10000</v>
      </c>
      <c r="BK1332" s="81">
        <v>3880</v>
      </c>
      <c r="BL1332" s="86"/>
      <c r="BM1332" s="86"/>
      <c r="BN1332" s="247"/>
      <c r="BO1332" s="247"/>
      <c r="BP1332" s="86"/>
      <c r="BQ1332" s="324">
        <v>2</v>
      </c>
      <c r="BR1332" s="284">
        <v>17</v>
      </c>
      <c r="BS1332" s="443"/>
      <c r="BT1332" s="444" t="s">
        <v>747</v>
      </c>
      <c r="BU1332" s="445" t="s">
        <v>679</v>
      </c>
      <c r="BV1332" s="283" t="s">
        <v>1581</v>
      </c>
      <c r="BW1332" s="283">
        <v>60160</v>
      </c>
      <c r="BX1332" s="444" t="s">
        <v>8261</v>
      </c>
      <c r="BZ1332" s="495">
        <v>871</v>
      </c>
      <c r="CA1332" s="320" t="b">
        <f>EXACT(A1332,CH1332)</f>
        <v>1</v>
      </c>
      <c r="CB1332" s="318" t="b">
        <f>EXACT(D1332,CF1332)</f>
        <v>1</v>
      </c>
      <c r="CC1332" s="318" t="b">
        <f>EXACT(E1332,CG1332)</f>
        <v>1</v>
      </c>
      <c r="CD1332" s="502">
        <f>+S1332-BC1332</f>
        <v>0</v>
      </c>
      <c r="CE1332" s="17" t="s">
        <v>672</v>
      </c>
      <c r="CF1332" s="17" t="s">
        <v>517</v>
      </c>
      <c r="CG1332" s="103" t="s">
        <v>8251</v>
      </c>
      <c r="CH1332" s="275">
        <v>3620500633362</v>
      </c>
      <c r="CM1332" s="273"/>
      <c r="CO1332" s="157"/>
    </row>
    <row r="1333" spans="1:93">
      <c r="A1333" s="461" t="s">
        <v>4723</v>
      </c>
      <c r="B1333" s="83" t="s">
        <v>709</v>
      </c>
      <c r="C1333" s="158" t="s">
        <v>686</v>
      </c>
      <c r="D1333" s="158" t="s">
        <v>3272</v>
      </c>
      <c r="E1333" s="92" t="s">
        <v>2521</v>
      </c>
      <c r="F1333" s="461" t="s">
        <v>4723</v>
      </c>
      <c r="G1333" s="59" t="s">
        <v>1580</v>
      </c>
      <c r="H1333" s="449" t="s">
        <v>2563</v>
      </c>
      <c r="I1333" s="234">
        <v>23815.63</v>
      </c>
      <c r="J1333" s="234">
        <v>0</v>
      </c>
      <c r="K1333" s="234">
        <v>87.68</v>
      </c>
      <c r="L1333" s="234">
        <v>0</v>
      </c>
      <c r="M1333" s="85">
        <v>952</v>
      </c>
      <c r="N1333" s="85">
        <v>0</v>
      </c>
      <c r="O1333" s="234">
        <v>0</v>
      </c>
      <c r="P1333" s="234">
        <v>0</v>
      </c>
      <c r="Q1333" s="234">
        <v>0</v>
      </c>
      <c r="R1333" s="234">
        <v>14602</v>
      </c>
      <c r="S1333" s="234">
        <v>7956.5600000000013</v>
      </c>
      <c r="T1333" s="227" t="s">
        <v>1581</v>
      </c>
      <c r="U1333" s="496">
        <v>878</v>
      </c>
      <c r="V1333" s="158" t="s">
        <v>686</v>
      </c>
      <c r="W1333" s="158" t="s">
        <v>3272</v>
      </c>
      <c r="X1333" s="92" t="s">
        <v>2521</v>
      </c>
      <c r="Y1333" s="267">
        <v>3620600347019</v>
      </c>
      <c r="Z1333" s="228" t="s">
        <v>1581</v>
      </c>
      <c r="AA1333" s="141">
        <v>16898.75</v>
      </c>
      <c r="AB1333" s="141">
        <v>14000</v>
      </c>
      <c r="AC1333" s="1"/>
      <c r="AD1333" s="235">
        <v>602</v>
      </c>
      <c r="AE1333" s="235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236"/>
      <c r="AW1333" s="1">
        <v>0</v>
      </c>
      <c r="AX1333" s="1">
        <v>2296.75</v>
      </c>
      <c r="AY1333" s="1"/>
      <c r="AZ1333" s="141">
        <v>0</v>
      </c>
      <c r="BA1333" s="176">
        <v>0</v>
      </c>
      <c r="BB1333" s="141">
        <v>24855.31</v>
      </c>
      <c r="BC1333" s="141">
        <v>7956.5600000000013</v>
      </c>
      <c r="BD1333" s="85"/>
      <c r="BE1333" s="170">
        <v>879</v>
      </c>
      <c r="BF1333" s="1" t="s">
        <v>3573</v>
      </c>
      <c r="BG1333" s="158" t="s">
        <v>3272</v>
      </c>
      <c r="BH1333" s="92" t="s">
        <v>2521</v>
      </c>
      <c r="BI1333" s="141">
        <v>21120</v>
      </c>
      <c r="BJ1333" s="141">
        <v>14000</v>
      </c>
      <c r="BK1333" s="159">
        <v>7120</v>
      </c>
      <c r="BL1333" s="158"/>
      <c r="BM1333" s="1" t="s">
        <v>704</v>
      </c>
      <c r="BN1333" s="1"/>
      <c r="BO1333" s="1"/>
      <c r="BP1333" s="1"/>
      <c r="BQ1333" s="325">
        <v>102</v>
      </c>
      <c r="BR1333" s="325">
        <v>6</v>
      </c>
      <c r="BS1333" s="443" t="s">
        <v>714</v>
      </c>
      <c r="BT1333" s="563" t="s">
        <v>707</v>
      </c>
      <c r="BU1333" s="563" t="s">
        <v>1581</v>
      </c>
      <c r="BV1333" s="283" t="s">
        <v>1581</v>
      </c>
      <c r="BW1333" s="569">
        <v>60220</v>
      </c>
      <c r="BX1333" s="569" t="s">
        <v>2617</v>
      </c>
      <c r="BZ1333" s="495">
        <v>333</v>
      </c>
      <c r="CA1333" s="320" t="b">
        <f>EXACT(A1333,CH1333)</f>
        <v>1</v>
      </c>
      <c r="CB1333" s="318" t="b">
        <f>EXACT(D1333,CF1333)</f>
        <v>1</v>
      </c>
      <c r="CC1333" s="318" t="b">
        <f>EXACT(E1333,CG1333)</f>
        <v>1</v>
      </c>
      <c r="CD1333" s="502">
        <f>+S1332-BC1332</f>
        <v>0</v>
      </c>
      <c r="CE1333" s="17" t="s">
        <v>686</v>
      </c>
      <c r="CF1333" s="17" t="s">
        <v>3272</v>
      </c>
      <c r="CG1333" s="103" t="s">
        <v>2521</v>
      </c>
      <c r="CH1333" s="275">
        <v>3620600347019</v>
      </c>
    </row>
    <row r="1334" spans="1:93">
      <c r="A1334" s="461" t="s">
        <v>4387</v>
      </c>
      <c r="B1334" s="83" t="s">
        <v>709</v>
      </c>
      <c r="C1334" s="158" t="s">
        <v>686</v>
      </c>
      <c r="D1334" s="158" t="s">
        <v>529</v>
      </c>
      <c r="E1334" s="92" t="s">
        <v>2028</v>
      </c>
      <c r="F1334" s="461" t="s">
        <v>4387</v>
      </c>
      <c r="G1334" s="59" t="s">
        <v>1580</v>
      </c>
      <c r="H1334" s="449" t="s">
        <v>839</v>
      </c>
      <c r="I1334" s="234">
        <v>24148.799999999999</v>
      </c>
      <c r="J1334" s="234">
        <v>0</v>
      </c>
      <c r="K1334" s="234">
        <v>100.2</v>
      </c>
      <c r="L1334" s="234">
        <v>0</v>
      </c>
      <c r="M1334" s="85">
        <v>1913</v>
      </c>
      <c r="N1334" s="85">
        <v>0</v>
      </c>
      <c r="O1334" s="234">
        <v>0</v>
      </c>
      <c r="P1334" s="234">
        <v>0</v>
      </c>
      <c r="Q1334" s="234">
        <v>0</v>
      </c>
      <c r="R1334" s="234">
        <v>1518</v>
      </c>
      <c r="S1334" s="234">
        <v>24644</v>
      </c>
      <c r="T1334" s="227" t="s">
        <v>1581</v>
      </c>
      <c r="U1334" s="496">
        <v>114</v>
      </c>
      <c r="V1334" s="158" t="s">
        <v>686</v>
      </c>
      <c r="W1334" s="158" t="s">
        <v>529</v>
      </c>
      <c r="X1334" s="92" t="s">
        <v>2028</v>
      </c>
      <c r="Y1334" s="267">
        <v>3629900033255</v>
      </c>
      <c r="Z1334" s="228" t="s">
        <v>1581</v>
      </c>
      <c r="AA1334" s="243">
        <v>1518</v>
      </c>
      <c r="AB1334" s="244">
        <v>655</v>
      </c>
      <c r="AC1334" s="81"/>
      <c r="AD1334" s="243">
        <v>863</v>
      </c>
      <c r="AE1334" s="243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245"/>
      <c r="AW1334" s="81"/>
      <c r="AX1334" s="81">
        <v>0</v>
      </c>
      <c r="AY1334" s="244"/>
      <c r="AZ1334" s="244">
        <v>0</v>
      </c>
      <c r="BA1334" s="176">
        <v>0</v>
      </c>
      <c r="BB1334" s="244">
        <v>26162</v>
      </c>
      <c r="BC1334" s="244">
        <v>24644</v>
      </c>
      <c r="BD1334" s="85"/>
      <c r="BE1334" s="170">
        <v>114</v>
      </c>
      <c r="BF1334" s="1" t="s">
        <v>1696</v>
      </c>
      <c r="BG1334" s="158" t="s">
        <v>529</v>
      </c>
      <c r="BH1334" s="92" t="s">
        <v>2028</v>
      </c>
      <c r="BI1334" s="244">
        <v>655</v>
      </c>
      <c r="BJ1334" s="159">
        <v>655</v>
      </c>
      <c r="BK1334" s="159">
        <v>0</v>
      </c>
      <c r="BL1334" s="158"/>
      <c r="BM1334" s="86"/>
      <c r="BN1334" s="247"/>
      <c r="BO1334" s="247"/>
      <c r="BP1334" s="1"/>
      <c r="BQ1334" s="325" t="s">
        <v>1550</v>
      </c>
      <c r="BR1334" s="325" t="s">
        <v>51</v>
      </c>
      <c r="BS1334" s="443" t="s">
        <v>1551</v>
      </c>
      <c r="BT1334" s="563" t="s">
        <v>51</v>
      </c>
      <c r="BU1334" s="563" t="s">
        <v>1552</v>
      </c>
      <c r="BV1334" s="563" t="s">
        <v>1553</v>
      </c>
      <c r="BW1334" s="569">
        <v>11140</v>
      </c>
      <c r="BX1334" s="569" t="s">
        <v>1554</v>
      </c>
      <c r="BY1334" s="61"/>
      <c r="BZ1334" s="495">
        <v>1431</v>
      </c>
      <c r="CA1334" s="320" t="b">
        <f>EXACT(A1334,CH1334)</f>
        <v>1</v>
      </c>
      <c r="CB1334" s="318" t="b">
        <f>EXACT(D1334,CF1334)</f>
        <v>1</v>
      </c>
      <c r="CC1334" s="318" t="b">
        <f>EXACT(E1334,CG1334)</f>
        <v>1</v>
      </c>
      <c r="CD1334" s="502">
        <f>+S1334-BC1334</f>
        <v>0</v>
      </c>
      <c r="CE1334" s="17" t="s">
        <v>686</v>
      </c>
      <c r="CF1334" s="17" t="s">
        <v>529</v>
      </c>
      <c r="CG1334" s="103" t="s">
        <v>2028</v>
      </c>
      <c r="CH1334" s="275">
        <v>3629900033255</v>
      </c>
    </row>
    <row r="1335" spans="1:93">
      <c r="A1335" s="461" t="s">
        <v>6188</v>
      </c>
      <c r="B1335" s="83" t="s">
        <v>709</v>
      </c>
      <c r="C1335" s="86" t="s">
        <v>686</v>
      </c>
      <c r="D1335" s="86" t="s">
        <v>6187</v>
      </c>
      <c r="E1335" s="92" t="s">
        <v>3850</v>
      </c>
      <c r="F1335" s="461" t="s">
        <v>6188</v>
      </c>
      <c r="G1335" s="59" t="s">
        <v>1580</v>
      </c>
      <c r="H1335" s="283" t="s">
        <v>6324</v>
      </c>
      <c r="I1335" s="244">
        <v>31729.25</v>
      </c>
      <c r="J1335" s="310">
        <v>0</v>
      </c>
      <c r="K1335" s="81">
        <v>0</v>
      </c>
      <c r="L1335" s="81">
        <v>0</v>
      </c>
      <c r="M1335" s="85">
        <v>0</v>
      </c>
      <c r="N1335" s="81">
        <v>0</v>
      </c>
      <c r="O1335" s="81">
        <v>0</v>
      </c>
      <c r="P1335" s="85">
        <v>294.79000000000002</v>
      </c>
      <c r="Q1335" s="81">
        <v>0</v>
      </c>
      <c r="R1335" s="85">
        <v>21503</v>
      </c>
      <c r="S1335" s="81">
        <v>9931.4599999999991</v>
      </c>
      <c r="T1335" s="227" t="s">
        <v>1581</v>
      </c>
      <c r="U1335" s="496">
        <v>104</v>
      </c>
      <c r="V1335" s="86" t="s">
        <v>686</v>
      </c>
      <c r="W1335" s="86" t="s">
        <v>6187</v>
      </c>
      <c r="X1335" s="92" t="s">
        <v>3850</v>
      </c>
      <c r="Y1335" s="268">
        <v>3630600527220</v>
      </c>
      <c r="Z1335" s="228" t="s">
        <v>1581</v>
      </c>
      <c r="AA1335" s="243">
        <v>21797.79</v>
      </c>
      <c r="AB1335" s="81">
        <v>20640</v>
      </c>
      <c r="AC1335" s="81"/>
      <c r="AD1335" s="81">
        <v>863</v>
      </c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245"/>
      <c r="AW1335" s="81"/>
      <c r="AX1335" s="81">
        <v>0</v>
      </c>
      <c r="AY1335" s="81"/>
      <c r="AZ1335" s="81">
        <v>294.79000000000002</v>
      </c>
      <c r="BA1335" s="85">
        <v>0</v>
      </c>
      <c r="BB1335" s="81">
        <v>31729.25</v>
      </c>
      <c r="BC1335" s="81">
        <v>9931.4599999999991</v>
      </c>
      <c r="BE1335" s="170">
        <v>104</v>
      </c>
      <c r="BF1335" s="81" t="s">
        <v>6431</v>
      </c>
      <c r="BG1335" s="86" t="s">
        <v>6187</v>
      </c>
      <c r="BH1335" s="86" t="s">
        <v>3850</v>
      </c>
      <c r="BI1335" s="81">
        <v>20640</v>
      </c>
      <c r="BJ1335" s="85">
        <v>20640</v>
      </c>
      <c r="BK1335" s="81">
        <v>0</v>
      </c>
      <c r="BL1335" s="86"/>
      <c r="BM1335" s="86"/>
      <c r="BN1335" s="247"/>
      <c r="BO1335" s="247"/>
      <c r="BP1335" s="86"/>
      <c r="BQ1335" s="324" t="s">
        <v>7307</v>
      </c>
      <c r="BR1335" s="284" t="s">
        <v>698</v>
      </c>
      <c r="BS1335" s="443" t="s">
        <v>7567</v>
      </c>
      <c r="BT1335" s="444" t="s">
        <v>7564</v>
      </c>
      <c r="BU1335" s="445" t="s">
        <v>7565</v>
      </c>
      <c r="BV1335" s="283" t="s">
        <v>7566</v>
      </c>
      <c r="BW1335" s="283">
        <v>63000</v>
      </c>
      <c r="BX1335" s="446" t="s">
        <v>6540</v>
      </c>
      <c r="BZ1335" s="475">
        <v>878</v>
      </c>
      <c r="CA1335" s="320" t="b">
        <f>EXACT(A1335,CH1335)</f>
        <v>1</v>
      </c>
      <c r="CB1335" s="318" t="b">
        <f>EXACT(D1335,CF1335)</f>
        <v>1</v>
      </c>
      <c r="CC1335" s="318" t="b">
        <f>EXACT(E1335,CG1335)</f>
        <v>1</v>
      </c>
      <c r="CD1335" s="502">
        <f>+S1335-BC1335</f>
        <v>0</v>
      </c>
      <c r="CE1335" s="17" t="s">
        <v>686</v>
      </c>
      <c r="CF1335" s="157" t="s">
        <v>6187</v>
      </c>
      <c r="CG1335" s="99" t="s">
        <v>3850</v>
      </c>
      <c r="CH1335" s="311">
        <v>3630600527220</v>
      </c>
      <c r="CJ1335" s="51"/>
      <c r="CM1335" s="273"/>
      <c r="CO1335" s="157"/>
    </row>
    <row r="1336" spans="1:93">
      <c r="A1336" s="469" t="s">
        <v>8509</v>
      </c>
      <c r="B1336" s="83" t="s">
        <v>709</v>
      </c>
      <c r="C1336" s="86" t="s">
        <v>686</v>
      </c>
      <c r="D1336" s="17" t="s">
        <v>3007</v>
      </c>
      <c r="E1336" s="75" t="s">
        <v>8405</v>
      </c>
      <c r="F1336" s="470" t="s">
        <v>8509</v>
      </c>
      <c r="G1336" s="59" t="s">
        <v>1580</v>
      </c>
      <c r="H1336" s="98" t="s">
        <v>8605</v>
      </c>
      <c r="I1336" s="133">
        <v>18551.75</v>
      </c>
      <c r="J1336" s="167">
        <v>0</v>
      </c>
      <c r="K1336" s="18">
        <v>0</v>
      </c>
      <c r="L1336" s="18">
        <v>0</v>
      </c>
      <c r="M1336" s="53">
        <v>0</v>
      </c>
      <c r="N1336" s="18">
        <v>0</v>
      </c>
      <c r="O1336" s="18">
        <v>0</v>
      </c>
      <c r="P1336" s="53">
        <v>0</v>
      </c>
      <c r="Q1336" s="18">
        <v>0</v>
      </c>
      <c r="R1336" s="53">
        <v>863</v>
      </c>
      <c r="S1336" s="18">
        <v>17688.75</v>
      </c>
      <c r="T1336" s="227" t="s">
        <v>1581</v>
      </c>
      <c r="U1336" s="496">
        <v>1292</v>
      </c>
      <c r="V1336" s="467" t="s">
        <v>686</v>
      </c>
      <c r="W1336" s="17" t="s">
        <v>3007</v>
      </c>
      <c r="X1336" s="17" t="s">
        <v>8405</v>
      </c>
      <c r="Y1336" s="268">
        <v>3639800051961</v>
      </c>
      <c r="Z1336" s="228" t="s">
        <v>1581</v>
      </c>
      <c r="AA1336" s="243">
        <v>863</v>
      </c>
      <c r="AB1336" s="81">
        <v>0</v>
      </c>
      <c r="AC1336" s="81"/>
      <c r="AD1336" s="81">
        <v>863</v>
      </c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245"/>
      <c r="AW1336" s="81"/>
      <c r="AX1336" s="81">
        <v>0</v>
      </c>
      <c r="AY1336" s="81"/>
      <c r="AZ1336" s="81">
        <v>0</v>
      </c>
      <c r="BA1336" s="85">
        <v>0</v>
      </c>
      <c r="BB1336" s="81">
        <v>18551.75</v>
      </c>
      <c r="BC1336" s="81">
        <v>17688.75</v>
      </c>
      <c r="BE1336" s="170">
        <v>1294</v>
      </c>
      <c r="BF1336" s="81" t="s">
        <v>8700</v>
      </c>
      <c r="BG1336" s="51" t="s">
        <v>3007</v>
      </c>
      <c r="BH1336" s="17" t="s">
        <v>8405</v>
      </c>
      <c r="BI1336" s="81">
        <v>0</v>
      </c>
      <c r="BJ1336" s="85">
        <v>0</v>
      </c>
      <c r="BK1336" s="81">
        <v>0</v>
      </c>
      <c r="BM1336" s="86"/>
      <c r="BN1336" s="247"/>
      <c r="BO1336" s="247"/>
      <c r="BP1336" s="86"/>
      <c r="BQ1336" s="440" t="s">
        <v>8816</v>
      </c>
      <c r="BR1336" s="284">
        <v>5</v>
      </c>
      <c r="BS1336" s="443"/>
      <c r="BT1336" s="444" t="s">
        <v>719</v>
      </c>
      <c r="BU1336" s="445" t="s">
        <v>719</v>
      </c>
      <c r="BV1336" s="283" t="s">
        <v>1581</v>
      </c>
      <c r="BW1336" s="283">
        <v>60140</v>
      </c>
      <c r="BX1336" s="446" t="s">
        <v>8817</v>
      </c>
      <c r="BZ1336" s="475">
        <v>114</v>
      </c>
      <c r="CA1336" s="320" t="b">
        <f>EXACT(A1336,CH1336)</f>
        <v>1</v>
      </c>
      <c r="CB1336" s="318" t="b">
        <f>EXACT(D1336,CF1336)</f>
        <v>1</v>
      </c>
      <c r="CC1336" s="318" t="b">
        <f>EXACT(E1336,CG1336)</f>
        <v>1</v>
      </c>
      <c r="CD1336" s="502">
        <f>+S1335-BC1335</f>
        <v>0</v>
      </c>
      <c r="CE1336" s="17" t="s">
        <v>686</v>
      </c>
      <c r="CF1336" s="17" t="s">
        <v>3007</v>
      </c>
      <c r="CG1336" s="103" t="s">
        <v>8405</v>
      </c>
      <c r="CH1336" s="275">
        <v>3639800051961</v>
      </c>
    </row>
    <row r="1337" spans="1:93">
      <c r="A1337" s="461" t="s">
        <v>7397</v>
      </c>
      <c r="B1337" s="83" t="s">
        <v>709</v>
      </c>
      <c r="C1337" s="158" t="s">
        <v>686</v>
      </c>
      <c r="D1337" s="158" t="s">
        <v>6715</v>
      </c>
      <c r="E1337" s="92" t="s">
        <v>6716</v>
      </c>
      <c r="F1337" s="461" t="s">
        <v>7397</v>
      </c>
      <c r="G1337" s="59" t="s">
        <v>1580</v>
      </c>
      <c r="H1337" s="449" t="s">
        <v>6860</v>
      </c>
      <c r="I1337" s="234">
        <v>43607.6</v>
      </c>
      <c r="J1337" s="234">
        <v>0</v>
      </c>
      <c r="K1337" s="234">
        <v>8.43</v>
      </c>
      <c r="L1337" s="234">
        <v>0</v>
      </c>
      <c r="M1337" s="85">
        <v>0</v>
      </c>
      <c r="N1337" s="85">
        <v>0</v>
      </c>
      <c r="O1337" s="234">
        <v>0</v>
      </c>
      <c r="P1337" s="234">
        <v>1153.27</v>
      </c>
      <c r="Q1337" s="234">
        <v>0</v>
      </c>
      <c r="R1337" s="234">
        <v>29028</v>
      </c>
      <c r="S1337" s="234">
        <v>13434.759999999998</v>
      </c>
      <c r="T1337" s="227" t="s">
        <v>1581</v>
      </c>
      <c r="U1337" s="496">
        <v>40</v>
      </c>
      <c r="V1337" s="158" t="s">
        <v>686</v>
      </c>
      <c r="W1337" s="158" t="s">
        <v>6715</v>
      </c>
      <c r="X1337" s="92" t="s">
        <v>6716</v>
      </c>
      <c r="Y1337" s="271">
        <v>3639800102964</v>
      </c>
      <c r="Z1337" s="228" t="s">
        <v>1581</v>
      </c>
      <c r="AA1337" s="243">
        <v>30181.27</v>
      </c>
      <c r="AB1337" s="81">
        <v>27000</v>
      </c>
      <c r="AC1337" s="81"/>
      <c r="AD1337" s="81">
        <v>863</v>
      </c>
      <c r="AE1337" s="81"/>
      <c r="AF1337" s="81">
        <v>165</v>
      </c>
      <c r="AG1337" s="81"/>
      <c r="AH1337" s="81"/>
      <c r="AI1337" s="81">
        <v>1000</v>
      </c>
      <c r="AJ1337" s="81"/>
      <c r="AK1337" s="81"/>
      <c r="AL1337" s="81">
        <v>0</v>
      </c>
      <c r="AM1337" s="81"/>
      <c r="AN1337" s="81"/>
      <c r="AO1337" s="81">
        <v>0</v>
      </c>
      <c r="AP1337" s="81"/>
      <c r="AQ1337" s="81"/>
      <c r="AR1337" s="81"/>
      <c r="AS1337" s="81"/>
      <c r="AT1337" s="81"/>
      <c r="AU1337" s="81"/>
      <c r="AV1337" s="245"/>
      <c r="AW1337" s="81"/>
      <c r="AX1337" s="81">
        <v>0</v>
      </c>
      <c r="AY1337" s="81"/>
      <c r="AZ1337" s="81">
        <v>1153.27</v>
      </c>
      <c r="BA1337" s="85">
        <v>0</v>
      </c>
      <c r="BB1337" s="81">
        <v>43616.03</v>
      </c>
      <c r="BC1337" s="81">
        <v>13434.759999999998</v>
      </c>
      <c r="BD1337" s="85"/>
      <c r="BE1337" s="170">
        <v>40</v>
      </c>
      <c r="BF1337" s="81" t="s">
        <v>6988</v>
      </c>
      <c r="BG1337" s="158" t="s">
        <v>6715</v>
      </c>
      <c r="BH1337" s="92" t="s">
        <v>6716</v>
      </c>
      <c r="BI1337" s="81">
        <v>32869.64</v>
      </c>
      <c r="BJ1337" s="85">
        <v>27000</v>
      </c>
      <c r="BK1337" s="81">
        <v>5869.6399999999994</v>
      </c>
      <c r="BL1337" s="86"/>
      <c r="BM1337" s="86"/>
      <c r="BN1337" s="247"/>
      <c r="BO1337" s="247"/>
      <c r="BP1337" s="1"/>
      <c r="BQ1337" s="325" t="s">
        <v>7177</v>
      </c>
      <c r="BR1337" s="325" t="s">
        <v>689</v>
      </c>
      <c r="BS1337" s="443" t="s">
        <v>709</v>
      </c>
      <c r="BT1337" s="563" t="s">
        <v>747</v>
      </c>
      <c r="BU1337" s="563" t="s">
        <v>679</v>
      </c>
      <c r="BV1337" s="563" t="s">
        <v>1581</v>
      </c>
      <c r="BW1337" s="569">
        <v>60160</v>
      </c>
      <c r="BX1337" s="569" t="s">
        <v>7178</v>
      </c>
      <c r="BZ1337" s="475">
        <v>104</v>
      </c>
      <c r="CA1337" s="320" t="b">
        <f>EXACT(A1337,CH1337)</f>
        <v>1</v>
      </c>
      <c r="CB1337" s="318" t="b">
        <f>EXACT(D1337,CF1337)</f>
        <v>1</v>
      </c>
      <c r="CC1337" s="318" t="b">
        <f>EXACT(E1337,CG1337)</f>
        <v>1</v>
      </c>
      <c r="CD1337" s="502">
        <f>+S1337-BC1337</f>
        <v>0</v>
      </c>
      <c r="CE1337" s="51" t="s">
        <v>686</v>
      </c>
      <c r="CF1337" s="157" t="s">
        <v>6715</v>
      </c>
      <c r="CG1337" s="99" t="s">
        <v>6716</v>
      </c>
      <c r="CH1337" s="311">
        <v>3639800102964</v>
      </c>
      <c r="CI1337" s="51"/>
      <c r="CJ1337" s="51"/>
      <c r="CM1337" s="273"/>
    </row>
    <row r="1338" spans="1:93">
      <c r="A1338" s="461" t="s">
        <v>4988</v>
      </c>
      <c r="B1338" s="83" t="s">
        <v>709</v>
      </c>
      <c r="C1338" s="158" t="s">
        <v>672</v>
      </c>
      <c r="D1338" s="158" t="s">
        <v>2725</v>
      </c>
      <c r="E1338" s="92" t="s">
        <v>2726</v>
      </c>
      <c r="F1338" s="461" t="s">
        <v>4988</v>
      </c>
      <c r="G1338" s="59" t="s">
        <v>1580</v>
      </c>
      <c r="H1338" s="449" t="s">
        <v>2780</v>
      </c>
      <c r="I1338" s="234">
        <v>46443.6</v>
      </c>
      <c r="J1338" s="234">
        <v>0</v>
      </c>
      <c r="K1338" s="234">
        <v>71.63</v>
      </c>
      <c r="L1338" s="234">
        <v>0</v>
      </c>
      <c r="M1338" s="85">
        <v>1412</v>
      </c>
      <c r="N1338" s="85">
        <v>0</v>
      </c>
      <c r="O1338" s="234">
        <v>0</v>
      </c>
      <c r="P1338" s="234">
        <v>792.72</v>
      </c>
      <c r="Q1338" s="234">
        <v>0</v>
      </c>
      <c r="R1338" s="234">
        <v>31687</v>
      </c>
      <c r="S1338" s="234">
        <v>15447.509999999995</v>
      </c>
      <c r="T1338" s="227" t="s">
        <v>1581</v>
      </c>
      <c r="U1338" s="496">
        <v>575</v>
      </c>
      <c r="V1338" s="158" t="s">
        <v>672</v>
      </c>
      <c r="W1338" s="158" t="s">
        <v>2725</v>
      </c>
      <c r="X1338" s="92" t="s">
        <v>2726</v>
      </c>
      <c r="Y1338" s="267">
        <v>3640300102401</v>
      </c>
      <c r="Z1338" s="228" t="s">
        <v>1581</v>
      </c>
      <c r="AA1338" s="141">
        <v>32479.72</v>
      </c>
      <c r="AB1338" s="141">
        <v>30400</v>
      </c>
      <c r="AC1338" s="1"/>
      <c r="AD1338" s="235">
        <v>863</v>
      </c>
      <c r="AE1338" s="235">
        <v>424</v>
      </c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245"/>
      <c r="AW1338" s="1" t="s">
        <v>51</v>
      </c>
      <c r="AX1338" s="1">
        <v>0</v>
      </c>
      <c r="AY1338" s="1"/>
      <c r="AZ1338" s="1">
        <v>792.72</v>
      </c>
      <c r="BA1338" s="1">
        <v>0</v>
      </c>
      <c r="BB1338" s="1">
        <v>47927.229999999996</v>
      </c>
      <c r="BC1338" s="1">
        <v>15447.509999999995</v>
      </c>
      <c r="BD1338" s="85"/>
      <c r="BE1338" s="170">
        <v>576</v>
      </c>
      <c r="BF1338" s="158" t="s">
        <v>2818</v>
      </c>
      <c r="BG1338" s="158" t="s">
        <v>2725</v>
      </c>
      <c r="BH1338" s="92" t="s">
        <v>2726</v>
      </c>
      <c r="BI1338" s="1">
        <v>30400</v>
      </c>
      <c r="BJ1338" s="1">
        <v>30400</v>
      </c>
      <c r="BK1338" s="1">
        <v>0</v>
      </c>
      <c r="BL1338" s="158"/>
      <c r="BM1338" s="1" t="s">
        <v>677</v>
      </c>
      <c r="BN1338" s="1"/>
      <c r="BO1338" s="1"/>
      <c r="BP1338" s="1"/>
      <c r="BQ1338" s="284" t="s">
        <v>2913</v>
      </c>
      <c r="BR1338" s="284" t="s">
        <v>676</v>
      </c>
      <c r="BS1338" s="443" t="s">
        <v>709</v>
      </c>
      <c r="BT1338" s="444" t="s">
        <v>679</v>
      </c>
      <c r="BU1338" s="444" t="s">
        <v>679</v>
      </c>
      <c r="BV1338" s="445" t="s">
        <v>1581</v>
      </c>
      <c r="BW1338" s="445">
        <v>60160</v>
      </c>
      <c r="BX1338" s="446" t="s">
        <v>2914</v>
      </c>
      <c r="BY1338" s="62"/>
      <c r="BZ1338" s="475">
        <v>1292</v>
      </c>
      <c r="CA1338" s="320" t="b">
        <f>EXACT(A1338,CH1338)</f>
        <v>1</v>
      </c>
      <c r="CB1338" s="318" t="b">
        <f>EXACT(D1338,CF1338)</f>
        <v>1</v>
      </c>
      <c r="CC1338" s="318" t="b">
        <f>EXACT(E1338,CG1338)</f>
        <v>1</v>
      </c>
      <c r="CD1338" s="502">
        <f>+S1337-BC1337</f>
        <v>0</v>
      </c>
      <c r="CE1338" s="51" t="s">
        <v>672</v>
      </c>
      <c r="CF1338" s="157" t="s">
        <v>2725</v>
      </c>
      <c r="CG1338" s="103" t="s">
        <v>2726</v>
      </c>
      <c r="CH1338" s="275">
        <v>3640300102401</v>
      </c>
      <c r="CJ1338" s="51"/>
      <c r="CL1338" s="51"/>
      <c r="CM1338" s="273"/>
      <c r="CO1338" s="158"/>
    </row>
    <row r="1339" spans="1:93">
      <c r="A1339" s="362" t="s">
        <v>5302</v>
      </c>
      <c r="B1339" s="83" t="s">
        <v>709</v>
      </c>
      <c r="C1339" s="239" t="s">
        <v>672</v>
      </c>
      <c r="D1339" s="239" t="s">
        <v>3018</v>
      </c>
      <c r="E1339" s="240" t="s">
        <v>5301</v>
      </c>
      <c r="F1339" s="362" t="s">
        <v>5302</v>
      </c>
      <c r="G1339" s="59" t="s">
        <v>1580</v>
      </c>
      <c r="H1339" s="449" t="s">
        <v>5303</v>
      </c>
      <c r="I1339" s="418">
        <v>37865.800000000003</v>
      </c>
      <c r="J1339" s="418">
        <v>0</v>
      </c>
      <c r="K1339" s="418">
        <v>0</v>
      </c>
      <c r="L1339" s="418">
        <v>0</v>
      </c>
      <c r="M1339" s="419">
        <v>0</v>
      </c>
      <c r="N1339" s="419">
        <v>0</v>
      </c>
      <c r="O1339" s="418">
        <v>0</v>
      </c>
      <c r="P1339" s="418">
        <v>351.62</v>
      </c>
      <c r="Q1339" s="418">
        <v>0</v>
      </c>
      <c r="R1339" s="418">
        <v>29798</v>
      </c>
      <c r="S1339" s="418">
        <v>3699.0300000000061</v>
      </c>
      <c r="T1339" s="227" t="s">
        <v>1581</v>
      </c>
      <c r="U1339" s="496">
        <v>535</v>
      </c>
      <c r="V1339" s="239" t="s">
        <v>672</v>
      </c>
      <c r="W1339" s="239" t="s">
        <v>3018</v>
      </c>
      <c r="X1339" s="240" t="s">
        <v>5301</v>
      </c>
      <c r="Y1339" s="268">
        <v>3640400024542</v>
      </c>
      <c r="Z1339" s="228" t="s">
        <v>1581</v>
      </c>
      <c r="AA1339" s="243">
        <v>34166.770000000004</v>
      </c>
      <c r="AB1339" s="81">
        <v>27490</v>
      </c>
      <c r="AC1339" s="81"/>
      <c r="AD1339" s="81">
        <v>863</v>
      </c>
      <c r="AE1339" s="81">
        <v>424</v>
      </c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>
        <v>1021</v>
      </c>
      <c r="AU1339" s="81"/>
      <c r="AV1339" s="245"/>
      <c r="AW1339" s="81"/>
      <c r="AX1339" s="81">
        <v>4017.15</v>
      </c>
      <c r="AY1339" s="81"/>
      <c r="AZ1339" s="81">
        <v>351.62</v>
      </c>
      <c r="BA1339" s="85">
        <v>0</v>
      </c>
      <c r="BB1339" s="81">
        <v>37865.800000000003</v>
      </c>
      <c r="BC1339" s="81">
        <v>3699.0299999999988</v>
      </c>
      <c r="BD1339" s="85"/>
      <c r="BE1339" s="170">
        <v>536</v>
      </c>
      <c r="BF1339" s="81" t="s">
        <v>5585</v>
      </c>
      <c r="BG1339" s="158" t="s">
        <v>3018</v>
      </c>
      <c r="BH1339" s="92" t="s">
        <v>5301</v>
      </c>
      <c r="BI1339" s="81">
        <v>27490</v>
      </c>
      <c r="BJ1339" s="85">
        <v>27490</v>
      </c>
      <c r="BK1339" s="81">
        <v>0</v>
      </c>
      <c r="BL1339" s="86"/>
      <c r="BM1339" s="86"/>
      <c r="BN1339" s="247"/>
      <c r="BO1339" s="247"/>
      <c r="BP1339" s="86"/>
      <c r="BQ1339" s="324" t="s">
        <v>1397</v>
      </c>
      <c r="BR1339" s="284" t="s">
        <v>698</v>
      </c>
      <c r="BS1339" s="443" t="s">
        <v>51</v>
      </c>
      <c r="BT1339" s="444" t="s">
        <v>1467</v>
      </c>
      <c r="BU1339" s="445" t="s">
        <v>702</v>
      </c>
      <c r="BV1339" s="283" t="s">
        <v>1581</v>
      </c>
      <c r="BW1339" s="283">
        <v>60110</v>
      </c>
      <c r="BX1339" s="446" t="s">
        <v>5740</v>
      </c>
      <c r="BZ1339" s="475">
        <v>40</v>
      </c>
      <c r="CA1339" s="320" t="b">
        <f>EXACT(A1339,CH1339)</f>
        <v>1</v>
      </c>
      <c r="CB1339" s="318" t="b">
        <f>EXACT(D1339,CF1339)</f>
        <v>1</v>
      </c>
      <c r="CC1339" s="318" t="b">
        <f>EXACT(E1339,CG1339)</f>
        <v>1</v>
      </c>
      <c r="CD1339" s="502">
        <f>+S1338-BC1338</f>
        <v>0</v>
      </c>
      <c r="CE1339" s="17" t="s">
        <v>672</v>
      </c>
      <c r="CF1339" s="157" t="s">
        <v>3018</v>
      </c>
      <c r="CG1339" s="99" t="s">
        <v>5301</v>
      </c>
      <c r="CH1339" s="311">
        <v>3640400024542</v>
      </c>
      <c r="CI1339" s="51"/>
      <c r="CM1339" s="273"/>
      <c r="CO1339" s="457"/>
    </row>
    <row r="1340" spans="1:93">
      <c r="A1340" s="461" t="s">
        <v>5072</v>
      </c>
      <c r="B1340" s="83" t="s">
        <v>709</v>
      </c>
      <c r="C1340" s="158" t="s">
        <v>686</v>
      </c>
      <c r="D1340" s="158" t="s">
        <v>2539</v>
      </c>
      <c r="E1340" s="92" t="s">
        <v>331</v>
      </c>
      <c r="F1340" s="461" t="s">
        <v>5072</v>
      </c>
      <c r="G1340" s="59" t="s">
        <v>1580</v>
      </c>
      <c r="H1340" s="449" t="s">
        <v>6649</v>
      </c>
      <c r="I1340" s="234">
        <v>23964.03</v>
      </c>
      <c r="J1340" s="234">
        <v>0</v>
      </c>
      <c r="K1340" s="234">
        <v>32.18</v>
      </c>
      <c r="L1340" s="234">
        <v>0</v>
      </c>
      <c r="M1340" s="85">
        <v>958</v>
      </c>
      <c r="N1340" s="85">
        <v>0</v>
      </c>
      <c r="O1340" s="234">
        <v>0</v>
      </c>
      <c r="P1340" s="234">
        <v>0</v>
      </c>
      <c r="Q1340" s="234">
        <v>0</v>
      </c>
      <c r="R1340" s="234">
        <v>5087</v>
      </c>
      <c r="S1340" s="234">
        <v>19867.21</v>
      </c>
      <c r="T1340" s="227" t="s">
        <v>1581</v>
      </c>
      <c r="U1340" s="496">
        <v>737</v>
      </c>
      <c r="V1340" s="158" t="s">
        <v>686</v>
      </c>
      <c r="W1340" s="158" t="s">
        <v>2539</v>
      </c>
      <c r="X1340" s="92" t="s">
        <v>331</v>
      </c>
      <c r="Y1340" s="267">
        <v>3640600203793</v>
      </c>
      <c r="Z1340" s="228" t="s">
        <v>1581</v>
      </c>
      <c r="AA1340" s="233">
        <v>5087</v>
      </c>
      <c r="AB1340" s="141">
        <v>0</v>
      </c>
      <c r="AC1340" s="234"/>
      <c r="AD1340" s="235">
        <v>863</v>
      </c>
      <c r="AE1340" s="235">
        <v>424</v>
      </c>
      <c r="AF1340" s="141"/>
      <c r="AG1340" s="141"/>
      <c r="AH1340" s="141"/>
      <c r="AI1340" s="141"/>
      <c r="AJ1340" s="141"/>
      <c r="AK1340" s="141"/>
      <c r="AL1340" s="141"/>
      <c r="AM1340" s="85"/>
      <c r="AN1340" s="85"/>
      <c r="AO1340" s="85"/>
      <c r="AP1340" s="85"/>
      <c r="AQ1340" s="159"/>
      <c r="AR1340" s="159"/>
      <c r="AS1340" s="85"/>
      <c r="AT1340" s="85">
        <v>3800</v>
      </c>
      <c r="AU1340" s="85"/>
      <c r="AV1340" s="236"/>
      <c r="AW1340" s="85"/>
      <c r="AX1340" s="85">
        <v>0</v>
      </c>
      <c r="AY1340" s="159"/>
      <c r="AZ1340" s="159">
        <v>0</v>
      </c>
      <c r="BA1340" s="176">
        <v>0</v>
      </c>
      <c r="BB1340" s="159">
        <v>24954.21</v>
      </c>
      <c r="BC1340" s="159">
        <v>19867.21</v>
      </c>
      <c r="BD1340" s="85"/>
      <c r="BE1340" s="170">
        <v>738</v>
      </c>
      <c r="BF1340" s="1" t="s">
        <v>2598</v>
      </c>
      <c r="BG1340" s="158" t="s">
        <v>2539</v>
      </c>
      <c r="BH1340" s="92" t="s">
        <v>331</v>
      </c>
      <c r="BI1340" s="159">
        <v>0</v>
      </c>
      <c r="BJ1340" s="159">
        <v>0</v>
      </c>
      <c r="BK1340" s="159">
        <v>0</v>
      </c>
      <c r="BL1340" s="158"/>
      <c r="BM1340" s="1"/>
      <c r="BN1340" s="248"/>
      <c r="BO1340" s="248"/>
      <c r="BP1340" s="1"/>
      <c r="BQ1340" s="284" t="s">
        <v>6641</v>
      </c>
      <c r="BR1340" s="284">
        <v>1</v>
      </c>
      <c r="BS1340" s="443" t="s">
        <v>709</v>
      </c>
      <c r="BT1340" s="445" t="s">
        <v>6642</v>
      </c>
      <c r="BU1340" s="445" t="s">
        <v>6643</v>
      </c>
      <c r="BV1340" s="445" t="s">
        <v>5708</v>
      </c>
      <c r="BW1340" s="445">
        <v>64120</v>
      </c>
      <c r="BX1340" s="446" t="s">
        <v>2640</v>
      </c>
      <c r="BY1340" s="84"/>
      <c r="BZ1340" s="475">
        <v>576</v>
      </c>
      <c r="CA1340" s="320" t="b">
        <f>EXACT(A1340,CH1340)</f>
        <v>1</v>
      </c>
      <c r="CB1340" s="318" t="b">
        <f>EXACT(D1340,CF1340)</f>
        <v>1</v>
      </c>
      <c r="CC1340" s="318" t="b">
        <f>EXACT(E1340,CG1340)</f>
        <v>1</v>
      </c>
      <c r="CD1340" s="502">
        <f>+S1339-BC1339</f>
        <v>7.2759576141834259E-12</v>
      </c>
      <c r="CE1340" s="51" t="s">
        <v>686</v>
      </c>
      <c r="CF1340" s="157" t="s">
        <v>2539</v>
      </c>
      <c r="CG1340" s="99" t="s">
        <v>331</v>
      </c>
      <c r="CH1340" s="311">
        <v>3640600203793</v>
      </c>
      <c r="CJ1340" s="51"/>
      <c r="CM1340" s="273"/>
      <c r="CO1340" s="158"/>
    </row>
    <row r="1341" spans="1:93">
      <c r="A1341" s="461" t="s">
        <v>5926</v>
      </c>
      <c r="B1341" s="83" t="s">
        <v>709</v>
      </c>
      <c r="C1341" s="158" t="s">
        <v>686</v>
      </c>
      <c r="D1341" s="158" t="s">
        <v>1646</v>
      </c>
      <c r="E1341" s="92" t="s">
        <v>5922</v>
      </c>
      <c r="F1341" s="461" t="s">
        <v>5926</v>
      </c>
      <c r="G1341" s="59" t="s">
        <v>1580</v>
      </c>
      <c r="H1341" s="449" t="s">
        <v>5923</v>
      </c>
      <c r="I1341" s="234">
        <v>32617.200000000001</v>
      </c>
      <c r="J1341" s="234">
        <v>0</v>
      </c>
      <c r="K1341" s="234">
        <v>0</v>
      </c>
      <c r="L1341" s="234">
        <v>0</v>
      </c>
      <c r="M1341" s="85">
        <v>0</v>
      </c>
      <c r="N1341" s="85">
        <v>0</v>
      </c>
      <c r="O1341" s="234">
        <v>0</v>
      </c>
      <c r="P1341" s="234">
        <v>339.19</v>
      </c>
      <c r="Q1341" s="234">
        <v>0</v>
      </c>
      <c r="R1341" s="234">
        <v>19000</v>
      </c>
      <c r="S1341" s="234">
        <v>9900.4400000000023</v>
      </c>
      <c r="T1341" s="227" t="s">
        <v>1581</v>
      </c>
      <c r="U1341" s="496">
        <v>662</v>
      </c>
      <c r="V1341" s="158" t="s">
        <v>686</v>
      </c>
      <c r="W1341" s="158" t="s">
        <v>1646</v>
      </c>
      <c r="X1341" s="92" t="s">
        <v>5922</v>
      </c>
      <c r="Y1341" s="267">
        <v>3650101095952</v>
      </c>
      <c r="Z1341" s="228" t="s">
        <v>1581</v>
      </c>
      <c r="AA1341" s="243">
        <v>22716.76</v>
      </c>
      <c r="AB1341" s="244">
        <v>19000</v>
      </c>
      <c r="AC1341" s="81"/>
      <c r="AD1341" s="243"/>
      <c r="AE1341" s="243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>
        <v>0</v>
      </c>
      <c r="AP1341" s="81">
        <v>0</v>
      </c>
      <c r="AQ1341" s="244"/>
      <c r="AR1341" s="244"/>
      <c r="AS1341" s="81"/>
      <c r="AT1341" s="81"/>
      <c r="AU1341" s="81"/>
      <c r="AV1341" s="245"/>
      <c r="AW1341" s="81"/>
      <c r="AX1341" s="81">
        <v>3377.57</v>
      </c>
      <c r="AY1341" s="244"/>
      <c r="AZ1341" s="244">
        <v>339.19</v>
      </c>
      <c r="BA1341" s="176">
        <v>0</v>
      </c>
      <c r="BB1341" s="244">
        <v>32617.200000000001</v>
      </c>
      <c r="BC1341" s="244">
        <v>9900.4400000000023</v>
      </c>
      <c r="BD1341" s="85"/>
      <c r="BE1341" s="170">
        <v>663</v>
      </c>
      <c r="BF1341" s="1" t="s">
        <v>5925</v>
      </c>
      <c r="BG1341" s="158" t="s">
        <v>1646</v>
      </c>
      <c r="BH1341" s="92" t="s">
        <v>5922</v>
      </c>
      <c r="BI1341" s="244">
        <v>24830</v>
      </c>
      <c r="BJ1341" s="159">
        <v>19000</v>
      </c>
      <c r="BK1341" s="159">
        <v>5830</v>
      </c>
      <c r="BL1341" s="158"/>
      <c r="BM1341" s="86"/>
      <c r="BN1341" s="247"/>
      <c r="BO1341" s="247"/>
      <c r="BP1341" s="1"/>
      <c r="BQ1341" s="284" t="s">
        <v>5927</v>
      </c>
      <c r="BR1341" s="284" t="s">
        <v>716</v>
      </c>
      <c r="BS1341" s="443" t="s">
        <v>709</v>
      </c>
      <c r="BT1341" s="445" t="s">
        <v>679</v>
      </c>
      <c r="BU1341" s="445" t="s">
        <v>679</v>
      </c>
      <c r="BV1341" s="445" t="s">
        <v>1581</v>
      </c>
      <c r="BW1341" s="446">
        <v>60160</v>
      </c>
      <c r="BX1341" s="569" t="s">
        <v>5928</v>
      </c>
      <c r="BZ1341" s="475">
        <v>536</v>
      </c>
      <c r="CA1341" s="320" t="b">
        <f>EXACT(A1341,CH1341)</f>
        <v>1</v>
      </c>
      <c r="CB1341" s="318" t="b">
        <f>EXACT(D1341,CF1341)</f>
        <v>1</v>
      </c>
      <c r="CC1341" s="318" t="b">
        <f>EXACT(E1341,CG1341)</f>
        <v>1</v>
      </c>
      <c r="CD1341" s="502">
        <f>+S1340-BC1340</f>
        <v>0</v>
      </c>
      <c r="CE1341" s="17" t="s">
        <v>686</v>
      </c>
      <c r="CF1341" s="17" t="s">
        <v>1646</v>
      </c>
      <c r="CG1341" s="103" t="s">
        <v>5922</v>
      </c>
      <c r="CH1341" s="275">
        <v>3650101095952</v>
      </c>
    </row>
    <row r="1342" spans="1:93">
      <c r="A1342" s="461" t="s">
        <v>6190</v>
      </c>
      <c r="B1342" s="83" t="s">
        <v>709</v>
      </c>
      <c r="C1342" s="86" t="s">
        <v>686</v>
      </c>
      <c r="D1342" s="86" t="s">
        <v>6189</v>
      </c>
      <c r="E1342" s="92" t="s">
        <v>6172</v>
      </c>
      <c r="F1342" s="461" t="s">
        <v>6190</v>
      </c>
      <c r="G1342" s="59" t="s">
        <v>1580</v>
      </c>
      <c r="H1342" s="283" t="s">
        <v>6325</v>
      </c>
      <c r="I1342" s="244">
        <v>32228</v>
      </c>
      <c r="J1342" s="310">
        <v>0</v>
      </c>
      <c r="K1342" s="81">
        <v>0</v>
      </c>
      <c r="L1342" s="81">
        <v>0</v>
      </c>
      <c r="M1342" s="85">
        <v>0</v>
      </c>
      <c r="N1342" s="81">
        <v>0</v>
      </c>
      <c r="O1342" s="81">
        <v>0</v>
      </c>
      <c r="P1342" s="85">
        <v>298.89999999999998</v>
      </c>
      <c r="Q1342" s="81">
        <v>0</v>
      </c>
      <c r="R1342" s="85">
        <v>18463</v>
      </c>
      <c r="S1342" s="81">
        <v>10152.93</v>
      </c>
      <c r="T1342" s="227" t="s">
        <v>1581</v>
      </c>
      <c r="U1342" s="496">
        <v>21</v>
      </c>
      <c r="V1342" s="86" t="s">
        <v>686</v>
      </c>
      <c r="W1342" s="86" t="s">
        <v>6189</v>
      </c>
      <c r="X1342" s="92" t="s">
        <v>6172</v>
      </c>
      <c r="Y1342" s="268">
        <v>3650101163249</v>
      </c>
      <c r="Z1342" s="228" t="s">
        <v>1581</v>
      </c>
      <c r="AA1342" s="243">
        <v>22075.07</v>
      </c>
      <c r="AB1342" s="81">
        <v>17600</v>
      </c>
      <c r="AC1342" s="81"/>
      <c r="AD1342" s="81">
        <v>863</v>
      </c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245"/>
      <c r="AW1342" s="81"/>
      <c r="AX1342" s="81">
        <v>3313.17</v>
      </c>
      <c r="AY1342" s="81"/>
      <c r="AZ1342" s="81">
        <v>298.89999999999998</v>
      </c>
      <c r="BA1342" s="85">
        <v>0</v>
      </c>
      <c r="BB1342" s="81">
        <v>32228</v>
      </c>
      <c r="BC1342" s="81">
        <v>10152.93</v>
      </c>
      <c r="BE1342" s="170">
        <v>21</v>
      </c>
      <c r="BF1342" s="81" t="s">
        <v>6432</v>
      </c>
      <c r="BG1342" s="86" t="s">
        <v>6189</v>
      </c>
      <c r="BH1342" s="86" t="s">
        <v>6172</v>
      </c>
      <c r="BI1342" s="81">
        <v>17600</v>
      </c>
      <c r="BJ1342" s="85">
        <v>17600</v>
      </c>
      <c r="BK1342" s="81">
        <v>0</v>
      </c>
      <c r="BL1342" s="86"/>
      <c r="BM1342" s="86"/>
      <c r="BN1342" s="247"/>
      <c r="BO1342" s="247"/>
      <c r="BP1342" s="86"/>
      <c r="BQ1342" s="324">
        <v>51</v>
      </c>
      <c r="BR1342" s="284" t="s">
        <v>676</v>
      </c>
      <c r="BS1342" s="443" t="s">
        <v>709</v>
      </c>
      <c r="BT1342" s="444" t="s">
        <v>755</v>
      </c>
      <c r="BU1342" s="445" t="s">
        <v>702</v>
      </c>
      <c r="BV1342" s="283" t="s">
        <v>1581</v>
      </c>
      <c r="BW1342" s="283">
        <v>60110</v>
      </c>
      <c r="BX1342" s="446" t="s">
        <v>6488</v>
      </c>
      <c r="BZ1342" s="495">
        <v>737</v>
      </c>
      <c r="CA1342" s="320" t="b">
        <f>EXACT(A1342,CH1342)</f>
        <v>1</v>
      </c>
      <c r="CB1342" s="318" t="b">
        <f>EXACT(D1342,CF1342)</f>
        <v>1</v>
      </c>
      <c r="CC1342" s="318" t="b">
        <f>EXACT(E1342,CG1342)</f>
        <v>1</v>
      </c>
      <c r="CD1342" s="502">
        <f>+S1342-BC1342</f>
        <v>0</v>
      </c>
      <c r="CE1342" s="51" t="s">
        <v>686</v>
      </c>
      <c r="CF1342" s="157" t="s">
        <v>6189</v>
      </c>
      <c r="CG1342" s="99" t="s">
        <v>6172</v>
      </c>
      <c r="CH1342" s="311">
        <v>3650101163249</v>
      </c>
      <c r="CL1342" s="51"/>
      <c r="CM1342" s="273"/>
      <c r="CO1342" s="157"/>
    </row>
    <row r="1343" spans="1:93">
      <c r="A1343" s="461" t="s">
        <v>4462</v>
      </c>
      <c r="B1343" s="83" t="s">
        <v>709</v>
      </c>
      <c r="C1343" s="158" t="s">
        <v>672</v>
      </c>
      <c r="D1343" s="158" t="s">
        <v>1271</v>
      </c>
      <c r="E1343" s="92" t="s">
        <v>1272</v>
      </c>
      <c r="F1343" s="461" t="s">
        <v>4462</v>
      </c>
      <c r="G1343" s="59" t="s">
        <v>1580</v>
      </c>
      <c r="H1343" s="449" t="s">
        <v>1975</v>
      </c>
      <c r="I1343" s="234">
        <v>10648.8</v>
      </c>
      <c r="J1343" s="234">
        <v>0</v>
      </c>
      <c r="K1343" s="234">
        <v>53.55</v>
      </c>
      <c r="L1343" s="234">
        <v>0</v>
      </c>
      <c r="M1343" s="85">
        <v>2107</v>
      </c>
      <c r="N1343" s="85">
        <v>0</v>
      </c>
      <c r="O1343" s="234">
        <v>0</v>
      </c>
      <c r="P1343" s="234">
        <v>0</v>
      </c>
      <c r="Q1343" s="234">
        <v>0</v>
      </c>
      <c r="R1343" s="234">
        <v>8943</v>
      </c>
      <c r="S1343" s="234">
        <v>2366.3499999999985</v>
      </c>
      <c r="T1343" s="227" t="s">
        <v>1581</v>
      </c>
      <c r="U1343" s="496">
        <v>1193</v>
      </c>
      <c r="V1343" s="158" t="s">
        <v>672</v>
      </c>
      <c r="W1343" s="158" t="s">
        <v>1271</v>
      </c>
      <c r="X1343" s="92" t="s">
        <v>1272</v>
      </c>
      <c r="Y1343" s="267">
        <v>3650200354867</v>
      </c>
      <c r="Z1343" s="228" t="s">
        <v>1581</v>
      </c>
      <c r="AA1343" s="243">
        <v>10443</v>
      </c>
      <c r="AB1343" s="244">
        <v>8140</v>
      </c>
      <c r="AC1343" s="81"/>
      <c r="AD1343" s="243">
        <v>803</v>
      </c>
      <c r="AE1343" s="243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245"/>
      <c r="AW1343" s="81"/>
      <c r="AX1343" s="81">
        <v>1500</v>
      </c>
      <c r="AY1343" s="244"/>
      <c r="AZ1343" s="244">
        <v>0</v>
      </c>
      <c r="BA1343" s="176">
        <v>0</v>
      </c>
      <c r="BB1343" s="244">
        <v>12809.349999999999</v>
      </c>
      <c r="BC1343" s="244">
        <v>2366.3499999999985</v>
      </c>
      <c r="BD1343" s="85"/>
      <c r="BE1343" s="170">
        <v>1195</v>
      </c>
      <c r="BF1343" s="1" t="s">
        <v>2362</v>
      </c>
      <c r="BG1343" s="158" t="s">
        <v>1271</v>
      </c>
      <c r="BH1343" s="92" t="s">
        <v>1272</v>
      </c>
      <c r="BI1343" s="244">
        <v>8140</v>
      </c>
      <c r="BJ1343" s="159">
        <v>8140</v>
      </c>
      <c r="BK1343" s="159">
        <v>0</v>
      </c>
      <c r="BL1343" s="158"/>
      <c r="BM1343" s="86"/>
      <c r="BN1343" s="247"/>
      <c r="BO1343" s="247"/>
      <c r="BP1343" s="86"/>
      <c r="BQ1343" s="324" t="s">
        <v>1273</v>
      </c>
      <c r="BR1343" s="284" t="s">
        <v>698</v>
      </c>
      <c r="BS1343" s="443" t="s">
        <v>51</v>
      </c>
      <c r="BT1343" s="444" t="s">
        <v>805</v>
      </c>
      <c r="BU1343" s="445" t="s">
        <v>702</v>
      </c>
      <c r="BV1343" s="283" t="s">
        <v>1581</v>
      </c>
      <c r="BW1343" s="283">
        <v>60110</v>
      </c>
      <c r="BX1343" s="446" t="s">
        <v>374</v>
      </c>
      <c r="BY1343" s="76"/>
      <c r="BZ1343" s="495">
        <v>663</v>
      </c>
      <c r="CA1343" s="320" t="b">
        <f>EXACT(A1343,CH1343)</f>
        <v>1</v>
      </c>
      <c r="CB1343" s="318" t="b">
        <f>EXACT(D1343,CF1343)</f>
        <v>1</v>
      </c>
      <c r="CC1343" s="318" t="b">
        <f>EXACT(E1343,CG1343)</f>
        <v>1</v>
      </c>
      <c r="CD1343" s="502">
        <f>+S1342-BC1342</f>
        <v>0</v>
      </c>
      <c r="CE1343" s="51" t="s">
        <v>672</v>
      </c>
      <c r="CF1343" s="94" t="s">
        <v>1271</v>
      </c>
      <c r="CG1343" s="99" t="s">
        <v>1272</v>
      </c>
      <c r="CH1343" s="311">
        <v>3650200354867</v>
      </c>
      <c r="CI1343" s="51"/>
      <c r="CJ1343" s="51"/>
      <c r="CM1343" s="273"/>
      <c r="CO1343" s="157"/>
    </row>
    <row r="1344" spans="1:93">
      <c r="A1344" s="461" t="s">
        <v>5010</v>
      </c>
      <c r="B1344" s="83" t="s">
        <v>709</v>
      </c>
      <c r="C1344" s="158" t="s">
        <v>695</v>
      </c>
      <c r="D1344" s="158" t="s">
        <v>536</v>
      </c>
      <c r="E1344" s="92" t="s">
        <v>403</v>
      </c>
      <c r="F1344" s="461" t="s">
        <v>5010</v>
      </c>
      <c r="G1344" s="59" t="s">
        <v>1580</v>
      </c>
      <c r="H1344" s="449" t="s">
        <v>1845</v>
      </c>
      <c r="I1344" s="234">
        <v>2537.15</v>
      </c>
      <c r="J1344" s="234">
        <v>0</v>
      </c>
      <c r="K1344" s="234">
        <v>0</v>
      </c>
      <c r="L1344" s="234">
        <v>0</v>
      </c>
      <c r="M1344" s="85">
        <v>7462.85</v>
      </c>
      <c r="N1344" s="85">
        <v>0</v>
      </c>
      <c r="O1344" s="234">
        <v>0</v>
      </c>
      <c r="P1344" s="234">
        <v>0</v>
      </c>
      <c r="Q1344" s="234">
        <v>0</v>
      </c>
      <c r="R1344" s="234">
        <v>6710</v>
      </c>
      <c r="S1344" s="234">
        <v>2209.1800000000003</v>
      </c>
      <c r="T1344" s="227" t="s">
        <v>1581</v>
      </c>
      <c r="U1344" s="496">
        <v>622</v>
      </c>
      <c r="V1344" s="158" t="s">
        <v>695</v>
      </c>
      <c r="W1344" s="158" t="s">
        <v>536</v>
      </c>
      <c r="X1344" s="92" t="s">
        <v>403</v>
      </c>
      <c r="Y1344" s="267">
        <v>3650400101504</v>
      </c>
      <c r="Z1344" s="228" t="s">
        <v>1581</v>
      </c>
      <c r="AA1344" s="233">
        <v>7790.82</v>
      </c>
      <c r="AB1344" s="141">
        <v>5610</v>
      </c>
      <c r="AC1344" s="234"/>
      <c r="AD1344" s="235">
        <v>0</v>
      </c>
      <c r="AE1344" s="235"/>
      <c r="AF1344" s="141"/>
      <c r="AG1344" s="141"/>
      <c r="AH1344" s="141"/>
      <c r="AI1344" s="141"/>
      <c r="AJ1344" s="141"/>
      <c r="AK1344" s="141"/>
      <c r="AL1344" s="141"/>
      <c r="AM1344" s="85"/>
      <c r="AN1344" s="85"/>
      <c r="AO1344" s="85"/>
      <c r="AP1344" s="85"/>
      <c r="AQ1344" s="159"/>
      <c r="AR1344" s="85"/>
      <c r="AS1344" s="85"/>
      <c r="AT1344" s="85">
        <v>1100</v>
      </c>
      <c r="AU1344" s="85"/>
      <c r="AV1344" s="236"/>
      <c r="AW1344" s="85"/>
      <c r="AX1344" s="85">
        <v>1080.82</v>
      </c>
      <c r="AY1344" s="159"/>
      <c r="AZ1344" s="159">
        <v>0</v>
      </c>
      <c r="BA1344" s="176">
        <v>0</v>
      </c>
      <c r="BB1344" s="159">
        <v>10000</v>
      </c>
      <c r="BC1344" s="159">
        <v>2209.1800000000003</v>
      </c>
      <c r="BD1344" s="85"/>
      <c r="BE1344" s="170">
        <v>623</v>
      </c>
      <c r="BF1344" s="1" t="s">
        <v>7072</v>
      </c>
      <c r="BG1344" s="158" t="s">
        <v>536</v>
      </c>
      <c r="BH1344" s="92" t="s">
        <v>403</v>
      </c>
      <c r="BI1344" s="159">
        <v>5610</v>
      </c>
      <c r="BJ1344" s="159">
        <v>5610</v>
      </c>
      <c r="BK1344" s="159">
        <v>0</v>
      </c>
      <c r="BL1344" s="158"/>
      <c r="BM1344" s="1"/>
      <c r="BN1344" s="248"/>
      <c r="BO1344" s="248"/>
      <c r="BP1344" s="86"/>
      <c r="BQ1344" s="324">
        <v>485</v>
      </c>
      <c r="BR1344" s="284">
        <v>9</v>
      </c>
      <c r="BS1344" s="443" t="s">
        <v>25</v>
      </c>
      <c r="BT1344" s="444" t="s">
        <v>45</v>
      </c>
      <c r="BU1344" s="445" t="s">
        <v>20</v>
      </c>
      <c r="BV1344" s="283" t="s">
        <v>1581</v>
      </c>
      <c r="BW1344" s="283">
        <v>60000</v>
      </c>
      <c r="BX1344" s="446" t="s">
        <v>21</v>
      </c>
      <c r="BY1344" s="76"/>
      <c r="BZ1344" s="495">
        <v>21</v>
      </c>
      <c r="CA1344" s="320" t="b">
        <f>EXACT(A1344,CH1344)</f>
        <v>1</v>
      </c>
      <c r="CB1344" s="318" t="b">
        <f>EXACT(D1344,CF1344)</f>
        <v>1</v>
      </c>
      <c r="CC1344" s="318" t="b">
        <f>EXACT(E1344,CG1344)</f>
        <v>1</v>
      </c>
      <c r="CD1344" s="502">
        <f>+S1343-BC1343</f>
        <v>0</v>
      </c>
      <c r="CE1344" s="17" t="s">
        <v>695</v>
      </c>
      <c r="CF1344" s="17" t="s">
        <v>536</v>
      </c>
      <c r="CG1344" s="103" t="s">
        <v>403</v>
      </c>
      <c r="CH1344" s="275">
        <v>3650400101504</v>
      </c>
    </row>
    <row r="1345" spans="1:93">
      <c r="A1345" s="469" t="s">
        <v>8555</v>
      </c>
      <c r="B1345" s="83" t="s">
        <v>709</v>
      </c>
      <c r="C1345" s="17" t="s">
        <v>672</v>
      </c>
      <c r="D1345" s="17" t="s">
        <v>8457</v>
      </c>
      <c r="E1345" s="75" t="s">
        <v>6767</v>
      </c>
      <c r="F1345" s="470" t="s">
        <v>8555</v>
      </c>
      <c r="G1345" s="59" t="s">
        <v>1580</v>
      </c>
      <c r="H1345" s="98" t="s">
        <v>8651</v>
      </c>
      <c r="I1345" s="133">
        <v>43171.45</v>
      </c>
      <c r="J1345" s="167">
        <v>0</v>
      </c>
      <c r="K1345" s="18">
        <v>0</v>
      </c>
      <c r="L1345" s="18">
        <v>0</v>
      </c>
      <c r="M1345" s="53">
        <v>0</v>
      </c>
      <c r="N1345" s="18">
        <v>0</v>
      </c>
      <c r="O1345" s="18">
        <v>0</v>
      </c>
      <c r="P1345" s="53">
        <v>1048.52</v>
      </c>
      <c r="Q1345" s="18">
        <v>0</v>
      </c>
      <c r="R1345" s="53">
        <v>3803</v>
      </c>
      <c r="S1345" s="18">
        <v>38319.929999999993</v>
      </c>
      <c r="T1345" s="227" t="s">
        <v>1581</v>
      </c>
      <c r="U1345" s="496">
        <v>1338</v>
      </c>
      <c r="V1345" s="78" t="s">
        <v>672</v>
      </c>
      <c r="W1345" s="17" t="s">
        <v>8457</v>
      </c>
      <c r="X1345" s="17" t="s">
        <v>6767</v>
      </c>
      <c r="Y1345" s="77">
        <v>3650400452056</v>
      </c>
      <c r="Z1345" s="228" t="s">
        <v>1581</v>
      </c>
      <c r="AA1345" s="80">
        <v>4851.5200000000004</v>
      </c>
      <c r="AB1345" s="18">
        <v>2940</v>
      </c>
      <c r="AD1345" s="18">
        <v>863</v>
      </c>
      <c r="AX1345" s="18">
        <v>0</v>
      </c>
      <c r="AZ1345" s="81">
        <v>1048.52</v>
      </c>
      <c r="BA1345" s="85">
        <v>0</v>
      </c>
      <c r="BB1345" s="81">
        <v>43171.45</v>
      </c>
      <c r="BC1345" s="81">
        <v>38319.929999999993</v>
      </c>
      <c r="BE1345" s="170">
        <v>1340</v>
      </c>
      <c r="BF1345" s="18" t="s">
        <v>8746</v>
      </c>
      <c r="BG1345" s="51" t="s">
        <v>8457</v>
      </c>
      <c r="BH1345" s="17" t="s">
        <v>6767</v>
      </c>
      <c r="BI1345" s="18">
        <v>2940</v>
      </c>
      <c r="BJ1345" s="53">
        <v>2940</v>
      </c>
      <c r="BK1345" s="18">
        <v>0</v>
      </c>
      <c r="BQ1345" s="442" t="s">
        <v>7252</v>
      </c>
      <c r="BR1345" s="284">
        <v>7</v>
      </c>
      <c r="BS1345" s="443"/>
      <c r="BT1345" s="444" t="s">
        <v>805</v>
      </c>
      <c r="BU1345" s="445" t="s">
        <v>702</v>
      </c>
      <c r="BV1345" s="283" t="s">
        <v>1581</v>
      </c>
      <c r="BW1345" s="283">
        <v>60110</v>
      </c>
      <c r="BX1345" s="446" t="s">
        <v>8900</v>
      </c>
      <c r="BZ1345" s="495">
        <v>1193</v>
      </c>
      <c r="CA1345" s="320" t="b">
        <f>EXACT(A1345,CH1345)</f>
        <v>1</v>
      </c>
      <c r="CB1345" s="318" t="b">
        <f>EXACT(D1345,CF1345)</f>
        <v>1</v>
      </c>
      <c r="CC1345" s="318" t="b">
        <f>EXACT(E1345,CG1345)</f>
        <v>1</v>
      </c>
      <c r="CD1345" s="502">
        <f>+S1344-BC1344</f>
        <v>0</v>
      </c>
      <c r="CE1345" s="17" t="s">
        <v>672</v>
      </c>
      <c r="CF1345" s="17" t="s">
        <v>8457</v>
      </c>
      <c r="CG1345" s="103" t="s">
        <v>6767</v>
      </c>
      <c r="CH1345" s="275">
        <v>3650400452056</v>
      </c>
      <c r="CL1345" s="51"/>
      <c r="CM1345" s="273"/>
      <c r="CO1345" s="157"/>
    </row>
    <row r="1346" spans="1:93">
      <c r="A1346" s="469" t="s">
        <v>8502</v>
      </c>
      <c r="B1346" s="83" t="s">
        <v>709</v>
      </c>
      <c r="C1346" s="86" t="s">
        <v>686</v>
      </c>
      <c r="D1346" s="17" t="s">
        <v>8395</v>
      </c>
      <c r="E1346" s="75" t="s">
        <v>5332</v>
      </c>
      <c r="F1346" s="470" t="s">
        <v>8502</v>
      </c>
      <c r="G1346" s="59" t="s">
        <v>1580</v>
      </c>
      <c r="H1346" s="98" t="s">
        <v>8598</v>
      </c>
      <c r="I1346" s="133">
        <v>40719.47</v>
      </c>
      <c r="J1346" s="167">
        <v>0</v>
      </c>
      <c r="K1346" s="18">
        <v>0</v>
      </c>
      <c r="L1346" s="18">
        <v>0</v>
      </c>
      <c r="M1346" s="53">
        <v>0</v>
      </c>
      <c r="N1346" s="18">
        <v>0</v>
      </c>
      <c r="O1346" s="18">
        <v>0</v>
      </c>
      <c r="P1346" s="53">
        <v>202.64</v>
      </c>
      <c r="Q1346" s="18">
        <v>0</v>
      </c>
      <c r="R1346" s="53">
        <v>27609.7</v>
      </c>
      <c r="S1346" s="18">
        <v>12907.130000000001</v>
      </c>
      <c r="T1346" s="227" t="s">
        <v>1581</v>
      </c>
      <c r="U1346" s="496">
        <v>1285</v>
      </c>
      <c r="V1346" s="467" t="s">
        <v>686</v>
      </c>
      <c r="W1346" s="17" t="s">
        <v>8395</v>
      </c>
      <c r="X1346" s="17" t="s">
        <v>5332</v>
      </c>
      <c r="Y1346" s="268">
        <v>3650600544761</v>
      </c>
      <c r="Z1346" s="228" t="s">
        <v>1581</v>
      </c>
      <c r="AA1346" s="243">
        <v>27812.34</v>
      </c>
      <c r="AB1346" s="81">
        <v>24000</v>
      </c>
      <c r="AC1346" s="81"/>
      <c r="AD1346" s="81">
        <v>863</v>
      </c>
      <c r="AE1346" s="81">
        <v>424</v>
      </c>
      <c r="AF1346" s="81">
        <v>2322.6999999999998</v>
      </c>
      <c r="AG1346" s="81"/>
      <c r="AH1346" s="81"/>
      <c r="AI1346" s="81"/>
      <c r="AJ1346" s="81"/>
      <c r="AK1346" s="81"/>
      <c r="AL1346" s="81"/>
      <c r="AM1346" s="81"/>
      <c r="AN1346" s="81"/>
      <c r="AO1346" s="81">
        <v>0</v>
      </c>
      <c r="AP1346" s="81"/>
      <c r="AQ1346" s="81"/>
      <c r="AR1346" s="81"/>
      <c r="AS1346" s="81"/>
      <c r="AT1346" s="81"/>
      <c r="AU1346" s="81"/>
      <c r="AV1346" s="245"/>
      <c r="AW1346" s="81"/>
      <c r="AX1346" s="81">
        <v>0</v>
      </c>
      <c r="AY1346" s="81"/>
      <c r="AZ1346" s="81">
        <v>202.64</v>
      </c>
      <c r="BA1346" s="85">
        <v>0</v>
      </c>
      <c r="BB1346" s="81">
        <v>40719.47</v>
      </c>
      <c r="BC1346" s="81">
        <v>12907.130000000001</v>
      </c>
      <c r="BE1346" s="170">
        <v>1287</v>
      </c>
      <c r="BF1346" s="81" t="s">
        <v>8693</v>
      </c>
      <c r="BG1346" s="51" t="s">
        <v>8395</v>
      </c>
      <c r="BH1346" s="17" t="s">
        <v>5332</v>
      </c>
      <c r="BI1346" s="81">
        <v>29288.9</v>
      </c>
      <c r="BJ1346" s="85">
        <v>24000</v>
      </c>
      <c r="BK1346" s="81">
        <v>5288.9000000000015</v>
      </c>
      <c r="BM1346" s="86"/>
      <c r="BN1346" s="247"/>
      <c r="BO1346" s="247"/>
      <c r="BP1346" s="86"/>
      <c r="BQ1346" s="440" t="s">
        <v>8801</v>
      </c>
      <c r="BR1346" s="284">
        <v>1</v>
      </c>
      <c r="BS1346" s="443"/>
      <c r="BT1346" s="444" t="s">
        <v>707</v>
      </c>
      <c r="BU1346" s="445" t="s">
        <v>707</v>
      </c>
      <c r="BV1346" s="283" t="s">
        <v>1581</v>
      </c>
      <c r="BW1346" s="283">
        <v>60220</v>
      </c>
      <c r="BX1346" s="446" t="s">
        <v>8802</v>
      </c>
      <c r="BZ1346" s="495">
        <v>623</v>
      </c>
      <c r="CA1346" s="320" t="b">
        <f>EXACT(A1346,CH1346)</f>
        <v>1</v>
      </c>
      <c r="CB1346" s="318" t="b">
        <f>EXACT(D1346,CF1346)</f>
        <v>1</v>
      </c>
      <c r="CC1346" s="318" t="b">
        <f>EXACT(E1346,CG1346)</f>
        <v>1</v>
      </c>
      <c r="CD1346" s="502">
        <f>+S1345-BC1345</f>
        <v>0</v>
      </c>
      <c r="CE1346" s="17" t="s">
        <v>686</v>
      </c>
      <c r="CF1346" s="17" t="s">
        <v>8395</v>
      </c>
      <c r="CG1346" s="103" t="s">
        <v>5332</v>
      </c>
      <c r="CH1346" s="275">
        <v>3650600544761</v>
      </c>
      <c r="CI1346" s="51"/>
      <c r="CM1346" s="273"/>
      <c r="CO1346" s="158"/>
    </row>
    <row r="1347" spans="1:93">
      <c r="A1347" s="461" t="s">
        <v>7869</v>
      </c>
      <c r="B1347" s="83" t="s">
        <v>709</v>
      </c>
      <c r="C1347" s="86" t="s">
        <v>686</v>
      </c>
      <c r="D1347" s="86" t="s">
        <v>7680</v>
      </c>
      <c r="E1347" s="92" t="s">
        <v>6734</v>
      </c>
      <c r="F1347" s="461" t="s">
        <v>7869</v>
      </c>
      <c r="G1347" s="59" t="s">
        <v>1580</v>
      </c>
      <c r="H1347" s="449" t="s">
        <v>7913</v>
      </c>
      <c r="I1347" s="244">
        <v>36713.83</v>
      </c>
      <c r="J1347" s="310">
        <v>0</v>
      </c>
      <c r="K1347" s="81">
        <v>0</v>
      </c>
      <c r="L1347" s="81">
        <v>0</v>
      </c>
      <c r="M1347" s="85">
        <v>0</v>
      </c>
      <c r="N1347" s="81">
        <v>0</v>
      </c>
      <c r="O1347" s="81">
        <v>0</v>
      </c>
      <c r="P1347" s="85">
        <v>384.29</v>
      </c>
      <c r="Q1347" s="81">
        <v>0</v>
      </c>
      <c r="R1347" s="85">
        <v>25417</v>
      </c>
      <c r="S1347" s="81">
        <v>10912.54</v>
      </c>
      <c r="T1347" s="227" t="s">
        <v>1581</v>
      </c>
      <c r="U1347" s="496">
        <v>555</v>
      </c>
      <c r="V1347" s="86" t="s">
        <v>686</v>
      </c>
      <c r="W1347" s="86" t="s">
        <v>7680</v>
      </c>
      <c r="X1347" s="92" t="s">
        <v>6734</v>
      </c>
      <c r="Y1347" s="267">
        <v>3650700098576</v>
      </c>
      <c r="Z1347" s="228" t="s">
        <v>1581</v>
      </c>
      <c r="AA1347" s="243">
        <v>25801.29</v>
      </c>
      <c r="AB1347" s="244">
        <v>24130</v>
      </c>
      <c r="AC1347" s="81"/>
      <c r="AD1347" s="243">
        <v>863</v>
      </c>
      <c r="AE1347" s="243">
        <v>424</v>
      </c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245"/>
      <c r="AW1347" s="81"/>
      <c r="AX1347" s="81">
        <v>0</v>
      </c>
      <c r="AY1347" s="244"/>
      <c r="AZ1347" s="244">
        <v>384.29</v>
      </c>
      <c r="BA1347" s="176">
        <v>0</v>
      </c>
      <c r="BB1347" s="244">
        <v>36713.83</v>
      </c>
      <c r="BC1347" s="244">
        <v>10912.54</v>
      </c>
      <c r="BD1347" s="85"/>
      <c r="BE1347" s="170">
        <v>556</v>
      </c>
      <c r="BF1347" s="1" t="s">
        <v>8310</v>
      </c>
      <c r="BG1347" s="158" t="s">
        <v>7680</v>
      </c>
      <c r="BH1347" s="92" t="s">
        <v>6734</v>
      </c>
      <c r="BI1347" s="244">
        <v>24130</v>
      </c>
      <c r="BJ1347" s="159">
        <v>24130</v>
      </c>
      <c r="BK1347" s="159">
        <v>0</v>
      </c>
      <c r="BL1347" s="158"/>
      <c r="BM1347" s="86"/>
      <c r="BN1347" s="247"/>
      <c r="BO1347" s="247"/>
      <c r="BP1347" s="86"/>
      <c r="BQ1347" s="324" t="s">
        <v>1298</v>
      </c>
      <c r="BR1347" s="284"/>
      <c r="BS1347" s="443" t="s">
        <v>5772</v>
      </c>
      <c r="BT1347" s="444" t="s">
        <v>719</v>
      </c>
      <c r="BU1347" s="445" t="s">
        <v>719</v>
      </c>
      <c r="BV1347" s="283" t="s">
        <v>1581</v>
      </c>
      <c r="BW1347" s="283">
        <v>60140</v>
      </c>
      <c r="BX1347" s="446" t="s">
        <v>8012</v>
      </c>
      <c r="BY1347" s="51"/>
      <c r="BZ1347" s="475">
        <v>1338</v>
      </c>
      <c r="CA1347" s="320" t="b">
        <f>EXACT(A1347,CH1347)</f>
        <v>1</v>
      </c>
      <c r="CB1347" s="318" t="b">
        <f>EXACT(D1347,CF1347)</f>
        <v>1</v>
      </c>
      <c r="CC1347" s="318" t="b">
        <f>EXACT(E1347,CG1347)</f>
        <v>1</v>
      </c>
      <c r="CD1347" s="502">
        <f>+S1346-BC1346</f>
        <v>0</v>
      </c>
      <c r="CE1347" s="17" t="s">
        <v>686</v>
      </c>
      <c r="CF1347" s="157" t="s">
        <v>7680</v>
      </c>
      <c r="CG1347" s="99" t="s">
        <v>6734</v>
      </c>
      <c r="CH1347" s="311">
        <v>3650700098576</v>
      </c>
      <c r="CI1347" s="86"/>
      <c r="CJ1347" s="51"/>
      <c r="CL1347" s="51"/>
      <c r="CM1347" s="273"/>
      <c r="CO1347" s="157"/>
    </row>
    <row r="1348" spans="1:93">
      <c r="A1348" s="461" t="s">
        <v>6192</v>
      </c>
      <c r="B1348" s="83" t="s">
        <v>709</v>
      </c>
      <c r="C1348" s="86" t="s">
        <v>686</v>
      </c>
      <c r="D1348" s="86" t="s">
        <v>6191</v>
      </c>
      <c r="E1348" s="92" t="s">
        <v>3404</v>
      </c>
      <c r="F1348" s="461" t="s">
        <v>6192</v>
      </c>
      <c r="G1348" s="59" t="s">
        <v>1580</v>
      </c>
      <c r="H1348" s="283" t="s">
        <v>6326</v>
      </c>
      <c r="I1348" s="244">
        <v>42759.6</v>
      </c>
      <c r="J1348" s="310">
        <v>0</v>
      </c>
      <c r="K1348" s="81">
        <v>0</v>
      </c>
      <c r="L1348" s="81">
        <v>0</v>
      </c>
      <c r="M1348" s="85">
        <v>0</v>
      </c>
      <c r="N1348" s="81">
        <v>0</v>
      </c>
      <c r="O1348" s="81">
        <v>0</v>
      </c>
      <c r="P1348" s="85">
        <v>942.62</v>
      </c>
      <c r="Q1348" s="81">
        <v>0</v>
      </c>
      <c r="R1348" s="85">
        <v>21872</v>
      </c>
      <c r="S1348" s="81">
        <v>19944.98</v>
      </c>
      <c r="T1348" s="227" t="s">
        <v>1581</v>
      </c>
      <c r="U1348" s="496">
        <v>9</v>
      </c>
      <c r="V1348" s="86" t="s">
        <v>686</v>
      </c>
      <c r="W1348" s="86" t="s">
        <v>6191</v>
      </c>
      <c r="X1348" s="92" t="s">
        <v>3404</v>
      </c>
      <c r="Y1348" s="268">
        <v>3650800832603</v>
      </c>
      <c r="Z1348" s="228" t="s">
        <v>1581</v>
      </c>
      <c r="AA1348" s="243">
        <v>22814.62</v>
      </c>
      <c r="AB1348" s="81">
        <v>20585</v>
      </c>
      <c r="AC1348" s="81"/>
      <c r="AD1348" s="81">
        <v>863</v>
      </c>
      <c r="AE1348" s="81">
        <v>424</v>
      </c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245"/>
      <c r="AW1348" s="81"/>
      <c r="AX1348" s="81">
        <v>0</v>
      </c>
      <c r="AY1348" s="81"/>
      <c r="AZ1348" s="81">
        <v>942.62</v>
      </c>
      <c r="BA1348" s="85">
        <v>0</v>
      </c>
      <c r="BB1348" s="81">
        <v>42759.6</v>
      </c>
      <c r="BC1348" s="81">
        <v>19944.98</v>
      </c>
      <c r="BE1348" s="170">
        <v>9</v>
      </c>
      <c r="BF1348" s="81" t="s">
        <v>6433</v>
      </c>
      <c r="BG1348" s="86" t="s">
        <v>6191</v>
      </c>
      <c r="BH1348" s="86" t="s">
        <v>3404</v>
      </c>
      <c r="BI1348" s="81">
        <v>20585</v>
      </c>
      <c r="BJ1348" s="85">
        <v>20585</v>
      </c>
      <c r="BK1348" s="81">
        <v>0</v>
      </c>
      <c r="BL1348" s="86"/>
      <c r="BM1348" s="86"/>
      <c r="BN1348" s="247"/>
      <c r="BO1348" s="247"/>
      <c r="BP1348" s="86"/>
      <c r="BQ1348" s="324">
        <v>59</v>
      </c>
      <c r="BR1348" s="284" t="s">
        <v>698</v>
      </c>
      <c r="BS1348" s="443" t="s">
        <v>709</v>
      </c>
      <c r="BT1348" s="444" t="s">
        <v>719</v>
      </c>
      <c r="BU1348" s="445" t="s">
        <v>719</v>
      </c>
      <c r="BV1348" s="283" t="s">
        <v>1581</v>
      </c>
      <c r="BW1348" s="283">
        <v>60140</v>
      </c>
      <c r="BX1348" s="446" t="s">
        <v>6567</v>
      </c>
      <c r="BY1348" s="76"/>
      <c r="BZ1348" s="495">
        <v>1285</v>
      </c>
      <c r="CA1348" s="320" t="b">
        <f>EXACT(A1348,CH1348)</f>
        <v>1</v>
      </c>
      <c r="CB1348" s="318" t="b">
        <f>EXACT(D1348,CF1348)</f>
        <v>1</v>
      </c>
      <c r="CC1348" s="318" t="b">
        <f>EXACT(E1348,CG1348)</f>
        <v>1</v>
      </c>
      <c r="CD1348" s="502">
        <f>+S1348-BC1348</f>
        <v>0</v>
      </c>
      <c r="CE1348" s="17" t="s">
        <v>686</v>
      </c>
      <c r="CF1348" s="17" t="s">
        <v>6191</v>
      </c>
      <c r="CG1348" s="103" t="s">
        <v>3404</v>
      </c>
      <c r="CH1348" s="275">
        <v>3650800832603</v>
      </c>
    </row>
    <row r="1349" spans="1:93">
      <c r="A1349" s="461" t="s">
        <v>4461</v>
      </c>
      <c r="B1349" s="83" t="s">
        <v>709</v>
      </c>
      <c r="C1349" s="158" t="s">
        <v>686</v>
      </c>
      <c r="D1349" s="158" t="s">
        <v>393</v>
      </c>
      <c r="E1349" s="92" t="s">
        <v>394</v>
      </c>
      <c r="F1349" s="461" t="s">
        <v>4461</v>
      </c>
      <c r="G1349" s="59" t="s">
        <v>1580</v>
      </c>
      <c r="H1349" s="449" t="s">
        <v>1106</v>
      </c>
      <c r="I1349" s="234">
        <v>10654.98</v>
      </c>
      <c r="J1349" s="234">
        <v>0</v>
      </c>
      <c r="K1349" s="234">
        <v>10.73</v>
      </c>
      <c r="L1349" s="234">
        <v>0</v>
      </c>
      <c r="M1349" s="85">
        <v>1445</v>
      </c>
      <c r="N1349" s="85">
        <v>0</v>
      </c>
      <c r="O1349" s="234">
        <v>0</v>
      </c>
      <c r="P1349" s="234">
        <v>0</v>
      </c>
      <c r="Q1349" s="234">
        <v>0</v>
      </c>
      <c r="R1349" s="234">
        <v>9733</v>
      </c>
      <c r="S1349" s="234">
        <v>2377.7099999999991</v>
      </c>
      <c r="T1349" s="227" t="s">
        <v>1581</v>
      </c>
      <c r="U1349" s="496">
        <v>1194</v>
      </c>
      <c r="V1349" s="158" t="s">
        <v>686</v>
      </c>
      <c r="W1349" s="158" t="s">
        <v>393</v>
      </c>
      <c r="X1349" s="92" t="s">
        <v>394</v>
      </c>
      <c r="Y1349" s="267">
        <v>3650801072084</v>
      </c>
      <c r="Z1349" s="228" t="s">
        <v>1581</v>
      </c>
      <c r="AA1349" s="141">
        <v>9733</v>
      </c>
      <c r="AB1349" s="141">
        <v>8870</v>
      </c>
      <c r="AC1349" s="1"/>
      <c r="AD1349" s="235">
        <v>863</v>
      </c>
      <c r="AE1349" s="235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236"/>
      <c r="AW1349" s="1"/>
      <c r="AX1349" s="1">
        <v>0</v>
      </c>
      <c r="AY1349" s="1"/>
      <c r="AZ1349" s="1">
        <v>0</v>
      </c>
      <c r="BA1349" s="1">
        <v>0</v>
      </c>
      <c r="BB1349" s="1">
        <v>12110.71</v>
      </c>
      <c r="BC1349" s="1">
        <v>2377.7099999999991</v>
      </c>
      <c r="BD1349" s="85"/>
      <c r="BE1349" s="170">
        <v>1196</v>
      </c>
      <c r="BF1349" s="158" t="s">
        <v>2363</v>
      </c>
      <c r="BG1349" s="158" t="s">
        <v>393</v>
      </c>
      <c r="BH1349" s="92" t="s">
        <v>394</v>
      </c>
      <c r="BI1349" s="141">
        <v>8870</v>
      </c>
      <c r="BJ1349" s="141">
        <v>8870</v>
      </c>
      <c r="BK1349" s="159">
        <v>0</v>
      </c>
      <c r="BL1349" s="158"/>
      <c r="BM1349" s="1"/>
      <c r="BN1349" s="1"/>
      <c r="BO1349" s="1"/>
      <c r="BP1349" s="1"/>
      <c r="BQ1349" s="325" t="s">
        <v>3779</v>
      </c>
      <c r="BR1349" s="325" t="s">
        <v>2182</v>
      </c>
      <c r="BS1349" s="443" t="s">
        <v>51</v>
      </c>
      <c r="BT1349" s="563" t="s">
        <v>3780</v>
      </c>
      <c r="BU1349" s="563" t="s">
        <v>2662</v>
      </c>
      <c r="BV1349" s="563" t="s">
        <v>2663</v>
      </c>
      <c r="BW1349" s="569">
        <v>13170</v>
      </c>
      <c r="BX1349" s="569"/>
      <c r="BZ1349" s="475">
        <v>556</v>
      </c>
      <c r="CA1349" s="320" t="b">
        <f>EXACT(A1349,CH1349)</f>
        <v>1</v>
      </c>
      <c r="CB1349" s="318" t="b">
        <f>EXACT(D1349,CF1349)</f>
        <v>1</v>
      </c>
      <c r="CC1349" s="318" t="b">
        <f>EXACT(E1349,CG1349)</f>
        <v>1</v>
      </c>
      <c r="CD1349" s="502">
        <f>+S1348-BC1348</f>
        <v>0</v>
      </c>
      <c r="CE1349" s="17" t="s">
        <v>686</v>
      </c>
      <c r="CF1349" s="157" t="s">
        <v>393</v>
      </c>
      <c r="CG1349" s="99" t="s">
        <v>394</v>
      </c>
      <c r="CH1349" s="275">
        <v>3650801072084</v>
      </c>
      <c r="CJ1349" s="51"/>
      <c r="CM1349" s="273"/>
      <c r="CO1349" s="158"/>
    </row>
    <row r="1350" spans="1:93">
      <c r="A1350" s="461" t="s">
        <v>7812</v>
      </c>
      <c r="B1350" s="83" t="s">
        <v>709</v>
      </c>
      <c r="C1350" s="158" t="s">
        <v>686</v>
      </c>
      <c r="D1350" s="158" t="s">
        <v>2390</v>
      </c>
      <c r="E1350" s="92" t="s">
        <v>7698</v>
      </c>
      <c r="F1350" s="461" t="s">
        <v>7812</v>
      </c>
      <c r="G1350" s="59" t="s">
        <v>1580</v>
      </c>
      <c r="H1350" s="449" t="s">
        <v>7927</v>
      </c>
      <c r="I1350" s="234">
        <v>34564.199999999997</v>
      </c>
      <c r="J1350" s="234">
        <v>0</v>
      </c>
      <c r="K1350" s="234">
        <v>0</v>
      </c>
      <c r="L1350" s="234">
        <v>0</v>
      </c>
      <c r="M1350" s="85">
        <v>0</v>
      </c>
      <c r="N1350" s="85">
        <v>0</v>
      </c>
      <c r="O1350" s="234">
        <v>0</v>
      </c>
      <c r="P1350" s="234">
        <v>311.54000000000002</v>
      </c>
      <c r="Q1350" s="234">
        <v>0</v>
      </c>
      <c r="R1350" s="234">
        <v>25593</v>
      </c>
      <c r="S1350" s="234">
        <v>8659.6599999999962</v>
      </c>
      <c r="T1350" s="227" t="s">
        <v>1581</v>
      </c>
      <c r="U1350" s="496">
        <v>684</v>
      </c>
      <c r="V1350" s="158" t="s">
        <v>686</v>
      </c>
      <c r="W1350" s="158" t="s">
        <v>2390</v>
      </c>
      <c r="X1350" s="92" t="s">
        <v>7698</v>
      </c>
      <c r="Y1350" s="267" t="s">
        <v>7812</v>
      </c>
      <c r="Z1350" s="228" t="s">
        <v>1581</v>
      </c>
      <c r="AA1350" s="243">
        <v>25904.54</v>
      </c>
      <c r="AB1350" s="244">
        <v>24730</v>
      </c>
      <c r="AC1350" s="81"/>
      <c r="AD1350" s="243">
        <v>863</v>
      </c>
      <c r="AE1350" s="243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245"/>
      <c r="AW1350" s="81"/>
      <c r="AX1350" s="81">
        <v>0</v>
      </c>
      <c r="AY1350" s="81"/>
      <c r="AZ1350" s="244">
        <v>311.54000000000002</v>
      </c>
      <c r="BA1350" s="176">
        <v>0</v>
      </c>
      <c r="BB1350" s="244">
        <v>34564.199999999997</v>
      </c>
      <c r="BC1350" s="244">
        <v>8659.6599999999962</v>
      </c>
      <c r="BD1350" s="85"/>
      <c r="BE1350" s="170">
        <v>685</v>
      </c>
      <c r="BF1350" s="1" t="s">
        <v>8324</v>
      </c>
      <c r="BG1350" s="158" t="s">
        <v>2390</v>
      </c>
      <c r="BH1350" s="92" t="s">
        <v>7698</v>
      </c>
      <c r="BI1350" s="244">
        <v>24730</v>
      </c>
      <c r="BJ1350" s="159">
        <v>24730</v>
      </c>
      <c r="BK1350" s="159">
        <v>0</v>
      </c>
      <c r="BL1350" s="158"/>
      <c r="BM1350" s="86"/>
      <c r="BN1350" s="247"/>
      <c r="BO1350" s="247"/>
      <c r="BP1350" s="86"/>
      <c r="BQ1350" s="324">
        <v>20</v>
      </c>
      <c r="BR1350" s="284">
        <v>8</v>
      </c>
      <c r="BS1350" s="443"/>
      <c r="BT1350" s="445" t="s">
        <v>702</v>
      </c>
      <c r="BU1350" s="445" t="s">
        <v>702</v>
      </c>
      <c r="BV1350" s="445" t="s">
        <v>1581</v>
      </c>
      <c r="BW1350" s="445">
        <v>60110</v>
      </c>
      <c r="BX1350" s="446" t="s">
        <v>8970</v>
      </c>
      <c r="BY1350" s="1"/>
      <c r="BZ1350" s="495">
        <v>9</v>
      </c>
      <c r="CA1350" s="320" t="b">
        <f>EXACT(A1350,CH1350)</f>
        <v>1</v>
      </c>
      <c r="CB1350" s="318" t="b">
        <f>EXACT(D1350,CF1350)</f>
        <v>1</v>
      </c>
      <c r="CC1350" s="318" t="b">
        <f>EXACT(E1350,CG1350)</f>
        <v>1</v>
      </c>
      <c r="CD1350" s="502">
        <f>+S1349-BC1349</f>
        <v>0</v>
      </c>
      <c r="CE1350" s="51" t="s">
        <v>686</v>
      </c>
      <c r="CF1350" s="17" t="s">
        <v>2390</v>
      </c>
      <c r="CG1350" s="103" t="s">
        <v>7698</v>
      </c>
      <c r="CH1350" s="275" t="s">
        <v>7812</v>
      </c>
      <c r="CI1350" s="51"/>
      <c r="CJ1350" s="51"/>
      <c r="CL1350" s="51"/>
      <c r="CM1350" s="273"/>
      <c r="CO1350" s="158"/>
    </row>
    <row r="1351" spans="1:93">
      <c r="A1351" s="362" t="s">
        <v>7764</v>
      </c>
      <c r="B1351" s="83" t="s">
        <v>709</v>
      </c>
      <c r="C1351" s="158" t="s">
        <v>6221</v>
      </c>
      <c r="D1351" s="158" t="s">
        <v>7635</v>
      </c>
      <c r="E1351" s="92" t="s">
        <v>7636</v>
      </c>
      <c r="F1351" s="362" t="s">
        <v>7764</v>
      </c>
      <c r="G1351" s="59" t="s">
        <v>1580</v>
      </c>
      <c r="H1351" s="449" t="s">
        <v>7878</v>
      </c>
      <c r="I1351" s="234">
        <v>33117.230000000003</v>
      </c>
      <c r="J1351" s="234">
        <v>0</v>
      </c>
      <c r="K1351" s="234">
        <v>0</v>
      </c>
      <c r="L1351" s="234">
        <v>0</v>
      </c>
      <c r="M1351" s="85">
        <v>0</v>
      </c>
      <c r="N1351" s="85">
        <v>0</v>
      </c>
      <c r="O1351" s="234">
        <v>0</v>
      </c>
      <c r="P1351" s="234">
        <v>280.58</v>
      </c>
      <c r="Q1351" s="234">
        <v>0</v>
      </c>
      <c r="R1351" s="234">
        <v>17065.7</v>
      </c>
      <c r="S1351" s="234">
        <v>15770.95</v>
      </c>
      <c r="T1351" s="227" t="s">
        <v>1581</v>
      </c>
      <c r="U1351" s="496">
        <v>50</v>
      </c>
      <c r="V1351" s="158" t="s">
        <v>6221</v>
      </c>
      <c r="W1351" s="158" t="s">
        <v>7635</v>
      </c>
      <c r="X1351" s="92" t="s">
        <v>7636</v>
      </c>
      <c r="Y1351" s="268" t="s">
        <v>7764</v>
      </c>
      <c r="Z1351" s="228" t="s">
        <v>1581</v>
      </c>
      <c r="AA1351" s="243">
        <v>17346.280000000002</v>
      </c>
      <c r="AB1351" s="244">
        <v>15245</v>
      </c>
      <c r="AC1351" s="81"/>
      <c r="AD1351" s="243">
        <v>863</v>
      </c>
      <c r="AE1351" s="243"/>
      <c r="AF1351" s="81">
        <v>957.7</v>
      </c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245"/>
      <c r="AW1351" s="81"/>
      <c r="AX1351" s="81">
        <v>0</v>
      </c>
      <c r="AY1351" s="244"/>
      <c r="AZ1351" s="244">
        <v>280.58</v>
      </c>
      <c r="BA1351" s="176">
        <v>0</v>
      </c>
      <c r="BB1351" s="244">
        <v>33117.230000000003</v>
      </c>
      <c r="BC1351" s="244">
        <v>15770.95</v>
      </c>
      <c r="BD1351" s="85"/>
      <c r="BE1351" s="170">
        <v>50</v>
      </c>
      <c r="BF1351" s="1" t="s">
        <v>8272</v>
      </c>
      <c r="BG1351" s="158" t="s">
        <v>7635</v>
      </c>
      <c r="BH1351" s="92" t="s">
        <v>7636</v>
      </c>
      <c r="BI1351" s="244">
        <v>15245</v>
      </c>
      <c r="BJ1351" s="159">
        <v>15245</v>
      </c>
      <c r="BK1351" s="159">
        <v>0</v>
      </c>
      <c r="BL1351" s="158"/>
      <c r="BM1351" s="86"/>
      <c r="BN1351" s="247"/>
      <c r="BO1351" s="247"/>
      <c r="BP1351" s="86"/>
      <c r="BQ1351" s="324" t="s">
        <v>8063</v>
      </c>
      <c r="BR1351" s="284">
        <v>3</v>
      </c>
      <c r="BS1351" s="443" t="s">
        <v>51</v>
      </c>
      <c r="BT1351" s="444" t="s">
        <v>805</v>
      </c>
      <c r="BU1351" s="445" t="s">
        <v>702</v>
      </c>
      <c r="BV1351" s="283" t="s">
        <v>1581</v>
      </c>
      <c r="BW1351" s="283">
        <v>60110</v>
      </c>
      <c r="BX1351" s="446" t="s">
        <v>8064</v>
      </c>
      <c r="BZ1351" s="475">
        <v>1194</v>
      </c>
      <c r="CA1351" s="320" t="b">
        <f>EXACT(A1351,CH1351)</f>
        <v>1</v>
      </c>
      <c r="CB1351" s="318" t="b">
        <f>EXACT(D1351,CF1351)</f>
        <v>1</v>
      </c>
      <c r="CC1351" s="318" t="b">
        <f>EXACT(E1351,CG1351)</f>
        <v>1</v>
      </c>
      <c r="CD1351" s="502">
        <f>+S1351-BC1351</f>
        <v>0</v>
      </c>
      <c r="CE1351" s="17" t="s">
        <v>6221</v>
      </c>
      <c r="CF1351" s="17" t="s">
        <v>7635</v>
      </c>
      <c r="CG1351" s="103" t="s">
        <v>7636</v>
      </c>
      <c r="CH1351" s="275" t="s">
        <v>7764</v>
      </c>
    </row>
    <row r="1352" spans="1:93">
      <c r="A1352" s="461" t="s">
        <v>7448</v>
      </c>
      <c r="B1352" s="83" t="s">
        <v>709</v>
      </c>
      <c r="C1352" s="86" t="s">
        <v>686</v>
      </c>
      <c r="D1352" s="158" t="s">
        <v>6766</v>
      </c>
      <c r="E1352" s="1" t="s">
        <v>6767</v>
      </c>
      <c r="F1352" s="461" t="s">
        <v>7448</v>
      </c>
      <c r="G1352" s="59" t="s">
        <v>1580</v>
      </c>
      <c r="H1352" s="449" t="s">
        <v>6902</v>
      </c>
      <c r="I1352" s="234">
        <v>36164.800000000003</v>
      </c>
      <c r="J1352" s="234">
        <v>0</v>
      </c>
      <c r="K1352" s="234">
        <v>0</v>
      </c>
      <c r="L1352" s="234">
        <v>0</v>
      </c>
      <c r="M1352" s="85">
        <v>0</v>
      </c>
      <c r="N1352" s="85">
        <v>0</v>
      </c>
      <c r="O1352" s="234">
        <v>0</v>
      </c>
      <c r="P1352" s="234">
        <v>516.57000000000005</v>
      </c>
      <c r="Q1352" s="234">
        <v>0</v>
      </c>
      <c r="R1352" s="234">
        <v>2473</v>
      </c>
      <c r="S1352" s="234">
        <v>33175.230000000003</v>
      </c>
      <c r="T1352" s="227" t="s">
        <v>1581</v>
      </c>
      <c r="U1352" s="496">
        <v>528</v>
      </c>
      <c r="V1352" s="86" t="s">
        <v>686</v>
      </c>
      <c r="W1352" s="158" t="s">
        <v>6766</v>
      </c>
      <c r="X1352" s="424" t="s">
        <v>6767</v>
      </c>
      <c r="Y1352" s="267">
        <v>3659900716662</v>
      </c>
      <c r="Z1352" s="228" t="s">
        <v>1581</v>
      </c>
      <c r="AA1352" s="243">
        <v>2989.57</v>
      </c>
      <c r="AB1352" s="244">
        <v>1610</v>
      </c>
      <c r="AC1352" s="81"/>
      <c r="AD1352" s="243">
        <v>863</v>
      </c>
      <c r="AE1352" s="243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245"/>
      <c r="AW1352" s="81"/>
      <c r="AX1352" s="81">
        <v>0</v>
      </c>
      <c r="AY1352" s="81"/>
      <c r="AZ1352" s="81">
        <v>516.57000000000005</v>
      </c>
      <c r="BA1352" s="85">
        <v>0</v>
      </c>
      <c r="BB1352" s="81">
        <v>36164.800000000003</v>
      </c>
      <c r="BC1352" s="81">
        <v>33175.230000000003</v>
      </c>
      <c r="BD1352" s="85"/>
      <c r="BE1352" s="170">
        <v>529</v>
      </c>
      <c r="BF1352" s="158" t="s">
        <v>7054</v>
      </c>
      <c r="BG1352" s="158" t="s">
        <v>6766</v>
      </c>
      <c r="BH1352" s="92" t="s">
        <v>6767</v>
      </c>
      <c r="BI1352" s="81">
        <v>1610</v>
      </c>
      <c r="BJ1352" s="85">
        <v>1610</v>
      </c>
      <c r="BK1352" s="81">
        <v>0</v>
      </c>
      <c r="BL1352" s="158"/>
      <c r="BM1352" s="86"/>
      <c r="BN1352" s="247"/>
      <c r="BO1352" s="247"/>
      <c r="BP1352" s="1"/>
      <c r="BQ1352" s="325" t="s">
        <v>7252</v>
      </c>
      <c r="BR1352" s="325" t="s">
        <v>720</v>
      </c>
      <c r="BS1352" s="443" t="s">
        <v>709</v>
      </c>
      <c r="BT1352" s="563" t="s">
        <v>805</v>
      </c>
      <c r="BU1352" s="563" t="s">
        <v>702</v>
      </c>
      <c r="BV1352" s="563" t="s">
        <v>1581</v>
      </c>
      <c r="BW1352" s="569">
        <v>60110</v>
      </c>
      <c r="BX1352" s="569" t="s">
        <v>7253</v>
      </c>
      <c r="BY1352" s="53"/>
      <c r="BZ1352" s="495">
        <v>685</v>
      </c>
      <c r="CA1352" s="320" t="b">
        <f>EXACT(A1352,CH1352)</f>
        <v>1</v>
      </c>
      <c r="CB1352" s="318" t="b">
        <f>EXACT(D1352,CF1352)</f>
        <v>1</v>
      </c>
      <c r="CC1352" s="318" t="b">
        <f>EXACT(E1352,CG1352)</f>
        <v>1</v>
      </c>
      <c r="CD1352" s="502">
        <f>+S1351-BC1351</f>
        <v>0</v>
      </c>
      <c r="CE1352" s="17" t="s">
        <v>686</v>
      </c>
      <c r="CF1352" s="157" t="s">
        <v>6766</v>
      </c>
      <c r="CG1352" s="99" t="s">
        <v>6767</v>
      </c>
      <c r="CH1352" s="311">
        <v>3659900716662</v>
      </c>
      <c r="CI1352" s="51"/>
      <c r="CL1352" s="51"/>
      <c r="CM1352" s="273"/>
      <c r="CO1352" s="157"/>
    </row>
    <row r="1353" spans="1:93">
      <c r="A1353" s="461" t="s">
        <v>7520</v>
      </c>
      <c r="B1353" s="83" t="s">
        <v>709</v>
      </c>
      <c r="C1353" s="86" t="s">
        <v>672</v>
      </c>
      <c r="D1353" s="86" t="s">
        <v>6839</v>
      </c>
      <c r="E1353" s="86" t="s">
        <v>6840</v>
      </c>
      <c r="F1353" s="461" t="s">
        <v>7520</v>
      </c>
      <c r="G1353" s="59" t="s">
        <v>1580</v>
      </c>
      <c r="H1353" s="449" t="s">
        <v>6967</v>
      </c>
      <c r="I1353" s="234">
        <v>33898.67</v>
      </c>
      <c r="J1353" s="234">
        <v>0</v>
      </c>
      <c r="K1353" s="234">
        <v>0</v>
      </c>
      <c r="L1353" s="234">
        <v>0</v>
      </c>
      <c r="M1353" s="85">
        <v>0</v>
      </c>
      <c r="N1353" s="85">
        <v>0</v>
      </c>
      <c r="O1353" s="234">
        <v>0</v>
      </c>
      <c r="P1353" s="234">
        <v>111.6</v>
      </c>
      <c r="Q1353" s="234">
        <v>0</v>
      </c>
      <c r="R1353" s="234">
        <v>2473</v>
      </c>
      <c r="S1353" s="234">
        <v>31314.07</v>
      </c>
      <c r="T1353" s="227" t="s">
        <v>1581</v>
      </c>
      <c r="U1353" s="496">
        <v>1197</v>
      </c>
      <c r="V1353" s="86" t="s">
        <v>672</v>
      </c>
      <c r="W1353" s="86" t="s">
        <v>6839</v>
      </c>
      <c r="X1353" s="422" t="s">
        <v>6840</v>
      </c>
      <c r="Y1353" s="267">
        <v>3660100883965</v>
      </c>
      <c r="Z1353" s="228" t="s">
        <v>1581</v>
      </c>
      <c r="AA1353" s="141">
        <v>2584.6</v>
      </c>
      <c r="AB1353" s="141">
        <v>1610</v>
      </c>
      <c r="AC1353" s="1"/>
      <c r="AD1353" s="235">
        <v>863</v>
      </c>
      <c r="AE1353" s="235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236"/>
      <c r="AW1353" s="1"/>
      <c r="AX1353" s="1">
        <v>0</v>
      </c>
      <c r="AY1353" s="1"/>
      <c r="AZ1353" s="1">
        <v>111.6</v>
      </c>
      <c r="BA1353" s="1">
        <v>0</v>
      </c>
      <c r="BB1353" s="1">
        <v>33898.67</v>
      </c>
      <c r="BC1353" s="1">
        <v>31314.07</v>
      </c>
      <c r="BD1353" s="85"/>
      <c r="BE1353" s="170">
        <v>1199</v>
      </c>
      <c r="BF1353" s="158" t="s">
        <v>7152</v>
      </c>
      <c r="BG1353" s="158" t="s">
        <v>6839</v>
      </c>
      <c r="BH1353" s="92" t="s">
        <v>6840</v>
      </c>
      <c r="BI1353" s="141">
        <v>1610</v>
      </c>
      <c r="BJ1353" s="141">
        <v>1610</v>
      </c>
      <c r="BK1353" s="159">
        <v>0</v>
      </c>
      <c r="BL1353" s="158"/>
      <c r="BM1353" s="1"/>
      <c r="BN1353" s="1"/>
      <c r="BO1353" s="1"/>
      <c r="BP1353" s="1"/>
      <c r="BQ1353" s="325" t="s">
        <v>7295</v>
      </c>
      <c r="BR1353" s="325" t="s">
        <v>698</v>
      </c>
      <c r="BS1353" s="443" t="s">
        <v>709</v>
      </c>
      <c r="BT1353" s="445" t="s">
        <v>805</v>
      </c>
      <c r="BU1353" s="445" t="s">
        <v>702</v>
      </c>
      <c r="BV1353" s="445" t="s">
        <v>1581</v>
      </c>
      <c r="BW1353" s="445">
        <v>60110</v>
      </c>
      <c r="BX1353" s="569" t="s">
        <v>7296</v>
      </c>
      <c r="BZ1353" s="475">
        <v>50</v>
      </c>
      <c r="CA1353" s="320" t="b">
        <f>EXACT(A1353,CH1353)</f>
        <v>1</v>
      </c>
      <c r="CB1353" s="318" t="b">
        <f>EXACT(D1353,CF1353)</f>
        <v>1</v>
      </c>
      <c r="CC1353" s="318" t="b">
        <f>EXACT(E1353,CG1353)</f>
        <v>1</v>
      </c>
      <c r="CD1353" s="502">
        <f>+S1352-BC1352</f>
        <v>0</v>
      </c>
      <c r="CE1353" s="17" t="s">
        <v>672</v>
      </c>
      <c r="CF1353" s="157" t="s">
        <v>6839</v>
      </c>
      <c r="CG1353" s="103" t="s">
        <v>6840</v>
      </c>
      <c r="CH1353" s="311">
        <v>3660100883965</v>
      </c>
      <c r="CM1353" s="273"/>
      <c r="CO1353" s="158"/>
    </row>
    <row r="1354" spans="1:93">
      <c r="A1354" s="461" t="s">
        <v>4402</v>
      </c>
      <c r="B1354" s="83" t="s">
        <v>709</v>
      </c>
      <c r="C1354" s="158" t="s">
        <v>672</v>
      </c>
      <c r="D1354" s="158" t="s">
        <v>803</v>
      </c>
      <c r="E1354" s="92" t="s">
        <v>565</v>
      </c>
      <c r="F1354" s="461" t="s">
        <v>4402</v>
      </c>
      <c r="G1354" s="59" t="s">
        <v>1580</v>
      </c>
      <c r="H1354" s="449" t="s">
        <v>624</v>
      </c>
      <c r="I1354" s="234">
        <v>27502.799999999999</v>
      </c>
      <c r="J1354" s="234">
        <v>0</v>
      </c>
      <c r="K1354" s="234">
        <v>167.48</v>
      </c>
      <c r="L1354" s="234">
        <v>0</v>
      </c>
      <c r="M1354" s="85">
        <v>2125</v>
      </c>
      <c r="N1354" s="85">
        <v>0</v>
      </c>
      <c r="O1354" s="234">
        <v>0</v>
      </c>
      <c r="P1354" s="234">
        <v>133.97</v>
      </c>
      <c r="Q1354" s="234">
        <v>0</v>
      </c>
      <c r="R1354" s="234">
        <v>14942</v>
      </c>
      <c r="S1354" s="234">
        <v>14719.31</v>
      </c>
      <c r="T1354" s="227" t="s">
        <v>1581</v>
      </c>
      <c r="U1354" s="496">
        <v>140</v>
      </c>
      <c r="V1354" s="158" t="s">
        <v>672</v>
      </c>
      <c r="W1354" s="158" t="s">
        <v>803</v>
      </c>
      <c r="X1354" s="92" t="s">
        <v>565</v>
      </c>
      <c r="Y1354" s="268">
        <v>3660200013202</v>
      </c>
      <c r="Z1354" s="228" t="s">
        <v>1581</v>
      </c>
      <c r="AA1354" s="141">
        <v>15075.97</v>
      </c>
      <c r="AB1354" s="141">
        <v>13655</v>
      </c>
      <c r="AC1354" s="1"/>
      <c r="AD1354" s="235">
        <v>863</v>
      </c>
      <c r="AE1354" s="235">
        <v>424</v>
      </c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245"/>
      <c r="AW1354" s="1"/>
      <c r="AX1354" s="1">
        <v>0</v>
      </c>
      <c r="AY1354" s="1"/>
      <c r="AZ1354" s="141">
        <v>133.97</v>
      </c>
      <c r="BA1354" s="176">
        <v>0</v>
      </c>
      <c r="BB1354" s="141">
        <v>29795.279999999999</v>
      </c>
      <c r="BC1354" s="141">
        <v>14719.31</v>
      </c>
      <c r="BD1354" s="85"/>
      <c r="BE1354" s="170">
        <v>140</v>
      </c>
      <c r="BF1354" s="1" t="s">
        <v>1865</v>
      </c>
      <c r="BG1354" s="158" t="s">
        <v>803</v>
      </c>
      <c r="BH1354" s="92" t="s">
        <v>565</v>
      </c>
      <c r="BI1354" s="141">
        <v>13655</v>
      </c>
      <c r="BJ1354" s="141">
        <v>13655</v>
      </c>
      <c r="BK1354" s="159">
        <v>0</v>
      </c>
      <c r="BL1354" s="158"/>
      <c r="BM1354" s="1" t="s">
        <v>792</v>
      </c>
      <c r="BN1354" s="1"/>
      <c r="BO1354" s="1"/>
      <c r="BP1354" s="1"/>
      <c r="BQ1354" s="325" t="s">
        <v>3781</v>
      </c>
      <c r="BR1354" s="325" t="s">
        <v>138</v>
      </c>
      <c r="BS1354" s="443" t="s">
        <v>709</v>
      </c>
      <c r="BT1354" s="563" t="s">
        <v>740</v>
      </c>
      <c r="BU1354" s="563" t="s">
        <v>707</v>
      </c>
      <c r="BV1354" s="563" t="s">
        <v>1581</v>
      </c>
      <c r="BW1354" s="569">
        <v>60220</v>
      </c>
      <c r="BX1354" s="569" t="s">
        <v>1911</v>
      </c>
      <c r="BZ1354" s="495">
        <v>529</v>
      </c>
      <c r="CA1354" s="320" t="b">
        <f>EXACT(A1354,CH1354)</f>
        <v>1</v>
      </c>
      <c r="CB1354" s="318" t="b">
        <f>EXACT(D1354,CF1354)</f>
        <v>1</v>
      </c>
      <c r="CC1354" s="318" t="b">
        <f>EXACT(E1354,CG1354)</f>
        <v>1</v>
      </c>
      <c r="CD1354" s="502">
        <f>+S1354-BC1354</f>
        <v>0</v>
      </c>
      <c r="CE1354" s="51" t="s">
        <v>672</v>
      </c>
      <c r="CF1354" s="17" t="s">
        <v>803</v>
      </c>
      <c r="CG1354" s="103" t="s">
        <v>565</v>
      </c>
      <c r="CH1354" s="275">
        <v>3660200013202</v>
      </c>
      <c r="CM1354" s="273"/>
      <c r="CO1354" s="157"/>
    </row>
    <row r="1355" spans="1:93">
      <c r="A1355" s="461" t="s">
        <v>6194</v>
      </c>
      <c r="B1355" s="459" t="s">
        <v>709</v>
      </c>
      <c r="C1355" s="484" t="s">
        <v>672</v>
      </c>
      <c r="D1355" s="484" t="s">
        <v>6193</v>
      </c>
      <c r="E1355" s="333" t="s">
        <v>3798</v>
      </c>
      <c r="F1355" s="461" t="s">
        <v>6194</v>
      </c>
      <c r="G1355" s="59" t="s">
        <v>1580</v>
      </c>
      <c r="H1355" s="497" t="s">
        <v>6327</v>
      </c>
      <c r="I1355" s="480">
        <v>47879.8</v>
      </c>
      <c r="J1355" s="498">
        <v>0</v>
      </c>
      <c r="K1355" s="481">
        <v>16.850000000000001</v>
      </c>
      <c r="L1355" s="481">
        <v>0</v>
      </c>
      <c r="M1355" s="427">
        <v>0</v>
      </c>
      <c r="N1355" s="481">
        <v>0</v>
      </c>
      <c r="O1355" s="481">
        <v>0</v>
      </c>
      <c r="P1355" s="427">
        <v>1331.33</v>
      </c>
      <c r="Q1355" s="481">
        <v>0</v>
      </c>
      <c r="R1355" s="427">
        <v>31452</v>
      </c>
      <c r="S1355" s="481">
        <v>15113.32</v>
      </c>
      <c r="T1355" s="227" t="s">
        <v>1581</v>
      </c>
      <c r="U1355" s="496">
        <v>1158</v>
      </c>
      <c r="V1355" s="484" t="s">
        <v>672</v>
      </c>
      <c r="W1355" s="484" t="s">
        <v>6193</v>
      </c>
      <c r="X1355" s="333" t="s">
        <v>3798</v>
      </c>
      <c r="Y1355" s="518">
        <v>3660400441330</v>
      </c>
      <c r="Z1355" s="228" t="s">
        <v>1581</v>
      </c>
      <c r="AA1355" s="479">
        <v>32783.33</v>
      </c>
      <c r="AB1355" s="481">
        <v>30165</v>
      </c>
      <c r="AC1355" s="481"/>
      <c r="AD1355" s="481">
        <v>863</v>
      </c>
      <c r="AE1355" s="481">
        <v>424</v>
      </c>
      <c r="AF1355" s="481"/>
      <c r="AG1355" s="481"/>
      <c r="AH1355" s="481"/>
      <c r="AI1355" s="481"/>
      <c r="AJ1355" s="481"/>
      <c r="AK1355" s="481"/>
      <c r="AL1355" s="481"/>
      <c r="AM1355" s="481"/>
      <c r="AN1355" s="481"/>
      <c r="AO1355" s="481"/>
      <c r="AP1355" s="481"/>
      <c r="AQ1355" s="481"/>
      <c r="AR1355" s="481"/>
      <c r="AS1355" s="481"/>
      <c r="AT1355" s="481"/>
      <c r="AU1355" s="481"/>
      <c r="AV1355" s="482"/>
      <c r="AW1355" s="481"/>
      <c r="AX1355" s="481">
        <v>0</v>
      </c>
      <c r="AY1355" s="481"/>
      <c r="AZ1355" s="481">
        <v>1331.33</v>
      </c>
      <c r="BA1355" s="427">
        <v>0</v>
      </c>
      <c r="BB1355" s="481">
        <v>47896.65</v>
      </c>
      <c r="BC1355" s="481">
        <v>15113.32</v>
      </c>
      <c r="BD1355" s="481"/>
      <c r="BE1355" s="170">
        <v>1159</v>
      </c>
      <c r="BF1355" s="481" t="s">
        <v>6434</v>
      </c>
      <c r="BG1355" s="484" t="s">
        <v>6193</v>
      </c>
      <c r="BH1355" s="484" t="s">
        <v>3798</v>
      </c>
      <c r="BI1355" s="481">
        <v>30165</v>
      </c>
      <c r="BJ1355" s="427">
        <v>30165</v>
      </c>
      <c r="BK1355" s="481">
        <v>0</v>
      </c>
      <c r="BL1355" s="484"/>
      <c r="BM1355" s="484"/>
      <c r="BN1355" s="485"/>
      <c r="BO1355" s="485"/>
      <c r="BP1355" s="484"/>
      <c r="BQ1355" s="554" t="s">
        <v>6638</v>
      </c>
      <c r="BR1355" s="558">
        <v>13</v>
      </c>
      <c r="BS1355" s="561" t="s">
        <v>709</v>
      </c>
      <c r="BT1355" s="564" t="s">
        <v>6639</v>
      </c>
      <c r="BU1355" s="567" t="s">
        <v>6640</v>
      </c>
      <c r="BV1355" s="497" t="s">
        <v>1998</v>
      </c>
      <c r="BW1355" s="497">
        <v>16150</v>
      </c>
      <c r="BX1355" s="571" t="s">
        <v>6538</v>
      </c>
      <c r="BY1355" s="340"/>
      <c r="BZ1355" s="495">
        <v>1197</v>
      </c>
      <c r="CA1355" s="320" t="b">
        <f>EXACT(A1355,CH1355)</f>
        <v>1</v>
      </c>
      <c r="CB1355" s="318" t="b">
        <f>EXACT(D1355,CF1355)</f>
        <v>1</v>
      </c>
      <c r="CC1355" s="318" t="b">
        <f>EXACT(E1355,CG1355)</f>
        <v>1</v>
      </c>
      <c r="CD1355" s="502">
        <f>+S1354-BC1354</f>
        <v>0</v>
      </c>
      <c r="CE1355" s="17" t="s">
        <v>672</v>
      </c>
      <c r="CF1355" s="17" t="s">
        <v>6193</v>
      </c>
      <c r="CG1355" s="103" t="s">
        <v>3798</v>
      </c>
      <c r="CH1355" s="275">
        <v>3660400441330</v>
      </c>
    </row>
    <row r="1356" spans="1:93">
      <c r="A1356" s="461" t="s">
        <v>4463</v>
      </c>
      <c r="B1356" s="83" t="s">
        <v>709</v>
      </c>
      <c r="C1356" s="158" t="s">
        <v>672</v>
      </c>
      <c r="D1356" s="158" t="s">
        <v>3430</v>
      </c>
      <c r="E1356" s="92" t="s">
        <v>3431</v>
      </c>
      <c r="F1356" s="461" t="s">
        <v>4463</v>
      </c>
      <c r="G1356" s="59" t="s">
        <v>1580</v>
      </c>
      <c r="H1356" s="449" t="s">
        <v>3515</v>
      </c>
      <c r="I1356" s="234">
        <v>36221.599999999999</v>
      </c>
      <c r="J1356" s="234">
        <v>0</v>
      </c>
      <c r="K1356" s="234">
        <v>32.18</v>
      </c>
      <c r="L1356" s="234">
        <v>0</v>
      </c>
      <c r="M1356" s="85">
        <v>0</v>
      </c>
      <c r="N1356" s="85">
        <v>0</v>
      </c>
      <c r="O1356" s="234">
        <v>0</v>
      </c>
      <c r="P1356" s="234">
        <v>386.89</v>
      </c>
      <c r="Q1356" s="234">
        <v>0</v>
      </c>
      <c r="R1356" s="234">
        <v>28028.58</v>
      </c>
      <c r="S1356" s="234">
        <v>7838.3099999999977</v>
      </c>
      <c r="T1356" s="227" t="s">
        <v>1581</v>
      </c>
      <c r="U1356" s="496">
        <v>1192</v>
      </c>
      <c r="V1356" s="158" t="s">
        <v>672</v>
      </c>
      <c r="W1356" s="158" t="s">
        <v>3430</v>
      </c>
      <c r="X1356" s="92" t="s">
        <v>3431</v>
      </c>
      <c r="Y1356" s="267">
        <v>3660500125758</v>
      </c>
      <c r="Z1356" s="228" t="s">
        <v>1581</v>
      </c>
      <c r="AA1356" s="233">
        <v>28415.47</v>
      </c>
      <c r="AB1356" s="141">
        <v>22512.58</v>
      </c>
      <c r="AC1356" s="234"/>
      <c r="AD1356" s="235">
        <v>863</v>
      </c>
      <c r="AE1356" s="235">
        <v>424</v>
      </c>
      <c r="AF1356" s="141"/>
      <c r="AG1356" s="141"/>
      <c r="AH1356" s="141"/>
      <c r="AI1356" s="141"/>
      <c r="AJ1356" s="141"/>
      <c r="AK1356" s="141"/>
      <c r="AL1356" s="141"/>
      <c r="AM1356" s="85"/>
      <c r="AN1356" s="85"/>
      <c r="AO1356" s="85"/>
      <c r="AP1356" s="85"/>
      <c r="AQ1356" s="159"/>
      <c r="AR1356" s="159"/>
      <c r="AS1356" s="85"/>
      <c r="AT1356" s="85">
        <v>4229</v>
      </c>
      <c r="AU1356" s="85"/>
      <c r="AV1356" s="236"/>
      <c r="AW1356" s="85"/>
      <c r="AX1356" s="85">
        <v>0</v>
      </c>
      <c r="AY1356" s="159"/>
      <c r="AZ1356" s="159">
        <v>386.89</v>
      </c>
      <c r="BA1356" s="176">
        <v>0</v>
      </c>
      <c r="BB1356" s="159">
        <v>36253.78</v>
      </c>
      <c r="BC1356" s="159">
        <v>7838.3099999999977</v>
      </c>
      <c r="BD1356" s="85"/>
      <c r="BE1356" s="170">
        <v>1194</v>
      </c>
      <c r="BF1356" s="1" t="s">
        <v>3593</v>
      </c>
      <c r="BG1356" s="158" t="s">
        <v>3430</v>
      </c>
      <c r="BH1356" s="92" t="s">
        <v>3431</v>
      </c>
      <c r="BI1356" s="159">
        <v>22512.58</v>
      </c>
      <c r="BJ1356" s="159">
        <v>22512.58</v>
      </c>
      <c r="BK1356" s="159">
        <v>0</v>
      </c>
      <c r="BL1356" s="158"/>
      <c r="BM1356" s="1" t="s">
        <v>690</v>
      </c>
      <c r="BN1356" s="248"/>
      <c r="BO1356" s="248"/>
      <c r="BP1356" s="1"/>
      <c r="BQ1356" s="284">
        <v>46</v>
      </c>
      <c r="BR1356" s="284" t="s">
        <v>700</v>
      </c>
      <c r="BS1356" s="443" t="s">
        <v>709</v>
      </c>
      <c r="BT1356" s="445" t="s">
        <v>755</v>
      </c>
      <c r="BU1356" s="445" t="s">
        <v>702</v>
      </c>
      <c r="BV1356" s="445" t="s">
        <v>1581</v>
      </c>
      <c r="BW1356" s="445">
        <v>60110</v>
      </c>
      <c r="BX1356" s="446" t="s">
        <v>3639</v>
      </c>
      <c r="BY1356" s="76"/>
      <c r="BZ1356" s="475">
        <v>140</v>
      </c>
      <c r="CA1356" s="320" t="b">
        <f>EXACT(A1356,CH1356)</f>
        <v>1</v>
      </c>
      <c r="CB1356" s="318" t="b">
        <f>EXACT(D1356,CF1356)</f>
        <v>1</v>
      </c>
      <c r="CC1356" s="318" t="b">
        <f>EXACT(E1356,CG1356)</f>
        <v>1</v>
      </c>
      <c r="CD1356" s="502">
        <f>+S1355-BC1355</f>
        <v>0</v>
      </c>
      <c r="CE1356" s="17" t="s">
        <v>672</v>
      </c>
      <c r="CF1356" s="17" t="s">
        <v>3430</v>
      </c>
      <c r="CG1356" s="103" t="s">
        <v>3431</v>
      </c>
      <c r="CH1356" s="311">
        <v>3660500125758</v>
      </c>
      <c r="CM1356" s="273"/>
      <c r="CO1356" s="158"/>
    </row>
    <row r="1357" spans="1:93">
      <c r="A1357" s="469" t="s">
        <v>8540</v>
      </c>
      <c r="B1357" s="83" t="s">
        <v>709</v>
      </c>
      <c r="C1357" s="86" t="s">
        <v>686</v>
      </c>
      <c r="D1357" s="17" t="s">
        <v>2749</v>
      </c>
      <c r="E1357" s="75" t="s">
        <v>8439</v>
      </c>
      <c r="F1357" s="470" t="s">
        <v>8540</v>
      </c>
      <c r="G1357" s="59" t="s">
        <v>1580</v>
      </c>
      <c r="H1357" s="98" t="s">
        <v>8636</v>
      </c>
      <c r="I1357" s="133">
        <v>41549.67</v>
      </c>
      <c r="J1357" s="167">
        <v>0</v>
      </c>
      <c r="K1357" s="18">
        <v>0</v>
      </c>
      <c r="L1357" s="18">
        <v>0</v>
      </c>
      <c r="M1357" s="53">
        <v>0</v>
      </c>
      <c r="N1357" s="18">
        <v>0</v>
      </c>
      <c r="O1357" s="18">
        <v>0</v>
      </c>
      <c r="P1357" s="53">
        <v>946.63</v>
      </c>
      <c r="Q1357" s="18">
        <v>0</v>
      </c>
      <c r="R1357" s="53">
        <v>15147</v>
      </c>
      <c r="S1357" s="18">
        <v>25456.04</v>
      </c>
      <c r="T1357" s="227" t="s">
        <v>1581</v>
      </c>
      <c r="U1357" s="496">
        <v>1323</v>
      </c>
      <c r="V1357" s="467" t="s">
        <v>686</v>
      </c>
      <c r="W1357" s="17" t="s">
        <v>2749</v>
      </c>
      <c r="X1357" s="17" t="s">
        <v>8439</v>
      </c>
      <c r="Y1357" s="268">
        <v>3660500128552</v>
      </c>
      <c r="Z1357" s="228" t="s">
        <v>1581</v>
      </c>
      <c r="AA1357" s="80">
        <v>16093.63</v>
      </c>
      <c r="AB1357" s="18">
        <v>13860</v>
      </c>
      <c r="AD1357" s="18">
        <v>863</v>
      </c>
      <c r="AE1357" s="18">
        <v>424</v>
      </c>
      <c r="AX1357" s="18">
        <v>0</v>
      </c>
      <c r="AZ1357" s="81">
        <v>946.63</v>
      </c>
      <c r="BA1357" s="85">
        <v>0</v>
      </c>
      <c r="BB1357" s="81">
        <v>41549.67</v>
      </c>
      <c r="BC1357" s="81">
        <v>25456.04</v>
      </c>
      <c r="BE1357" s="170">
        <v>1325</v>
      </c>
      <c r="BF1357" s="18" t="s">
        <v>8731</v>
      </c>
      <c r="BG1357" s="51" t="s">
        <v>2749</v>
      </c>
      <c r="BH1357" s="17" t="s">
        <v>8439</v>
      </c>
      <c r="BI1357" s="18">
        <v>13860</v>
      </c>
      <c r="BJ1357" s="53">
        <v>13860</v>
      </c>
      <c r="BK1357" s="18">
        <v>0</v>
      </c>
      <c r="BP1357" s="86"/>
      <c r="BQ1357" s="440" t="s">
        <v>8874</v>
      </c>
      <c r="BR1357" s="284">
        <v>3</v>
      </c>
      <c r="BS1357" s="443"/>
      <c r="BT1357" s="444" t="s">
        <v>805</v>
      </c>
      <c r="BU1357" s="445" t="s">
        <v>702</v>
      </c>
      <c r="BV1357" s="283" t="s">
        <v>1581</v>
      </c>
      <c r="BW1357" s="283">
        <v>60110</v>
      </c>
      <c r="BX1357" s="446" t="s">
        <v>8875</v>
      </c>
      <c r="BZ1357" s="495">
        <v>1157</v>
      </c>
      <c r="CA1357" s="320" t="b">
        <f>EXACT(A1357,CH1357)</f>
        <v>1</v>
      </c>
      <c r="CB1357" s="318" t="b">
        <f>EXACT(D1357,CF1357)</f>
        <v>1</v>
      </c>
      <c r="CC1357" s="318" t="b">
        <f>EXACT(E1357,CG1357)</f>
        <v>1</v>
      </c>
      <c r="CD1357" s="502">
        <f>+S1356-BC1356</f>
        <v>0</v>
      </c>
      <c r="CE1357" s="17" t="s">
        <v>686</v>
      </c>
      <c r="CF1357" s="51" t="s">
        <v>2749</v>
      </c>
      <c r="CG1357" s="51" t="s">
        <v>8439</v>
      </c>
      <c r="CH1357" s="312">
        <v>3660500128552</v>
      </c>
      <c r="CL1357" s="51"/>
      <c r="CM1357" s="273"/>
      <c r="CO1357" s="158"/>
    </row>
    <row r="1358" spans="1:93">
      <c r="A1358" s="461" t="s">
        <v>7765</v>
      </c>
      <c r="B1358" s="83" t="s">
        <v>709</v>
      </c>
      <c r="C1358" s="158" t="s">
        <v>6221</v>
      </c>
      <c r="D1358" s="158" t="s">
        <v>7637</v>
      </c>
      <c r="E1358" s="92" t="s">
        <v>7638</v>
      </c>
      <c r="F1358" s="461" t="s">
        <v>7765</v>
      </c>
      <c r="G1358" s="59" t="s">
        <v>1580</v>
      </c>
      <c r="H1358" s="449" t="s">
        <v>7879</v>
      </c>
      <c r="I1358" s="234">
        <v>35145.72</v>
      </c>
      <c r="J1358" s="234">
        <v>0</v>
      </c>
      <c r="K1358" s="234">
        <v>0</v>
      </c>
      <c r="L1358" s="234">
        <v>0</v>
      </c>
      <c r="M1358" s="85">
        <v>0</v>
      </c>
      <c r="N1358" s="85">
        <v>0</v>
      </c>
      <c r="O1358" s="234">
        <v>0</v>
      </c>
      <c r="P1358" s="234">
        <v>465.61</v>
      </c>
      <c r="Q1358" s="234">
        <v>0</v>
      </c>
      <c r="R1358" s="234">
        <v>19863</v>
      </c>
      <c r="S1358" s="234">
        <v>10989.190000000002</v>
      </c>
      <c r="T1358" s="227" t="s">
        <v>1581</v>
      </c>
      <c r="U1358" s="496">
        <v>53</v>
      </c>
      <c r="V1358" s="158" t="s">
        <v>6221</v>
      </c>
      <c r="W1358" s="158" t="s">
        <v>7637</v>
      </c>
      <c r="X1358" s="92" t="s">
        <v>7638</v>
      </c>
      <c r="Y1358" s="267" t="s">
        <v>7765</v>
      </c>
      <c r="Z1358" s="228" t="s">
        <v>1581</v>
      </c>
      <c r="AA1358" s="233">
        <v>24156.53</v>
      </c>
      <c r="AB1358" s="141">
        <v>19000</v>
      </c>
      <c r="AC1358" s="234"/>
      <c r="AD1358" s="235">
        <v>863</v>
      </c>
      <c r="AE1358" s="235"/>
      <c r="AF1358" s="141"/>
      <c r="AG1358" s="141"/>
      <c r="AH1358" s="141"/>
      <c r="AI1358" s="141"/>
      <c r="AJ1358" s="141"/>
      <c r="AK1358" s="141"/>
      <c r="AL1358" s="141"/>
      <c r="AM1358" s="85"/>
      <c r="AN1358" s="85"/>
      <c r="AO1358" s="85"/>
      <c r="AP1358" s="85"/>
      <c r="AQ1358" s="159"/>
      <c r="AR1358" s="159"/>
      <c r="AS1358" s="85"/>
      <c r="AT1358" s="85">
        <v>0</v>
      </c>
      <c r="AU1358" s="85"/>
      <c r="AV1358" s="236">
        <v>0</v>
      </c>
      <c r="AW1358" s="85"/>
      <c r="AX1358" s="85">
        <v>3827.92</v>
      </c>
      <c r="AY1358" s="159"/>
      <c r="AZ1358" s="159">
        <v>465.61</v>
      </c>
      <c r="BA1358" s="176">
        <v>0</v>
      </c>
      <c r="BB1358" s="159">
        <v>35145.72</v>
      </c>
      <c r="BC1358" s="159">
        <v>10989.190000000002</v>
      </c>
      <c r="BD1358" s="85"/>
      <c r="BE1358" s="170">
        <v>53</v>
      </c>
      <c r="BF1358" s="1" t="s">
        <v>8273</v>
      </c>
      <c r="BG1358" s="158" t="s">
        <v>7637</v>
      </c>
      <c r="BH1358" s="92" t="s">
        <v>7638</v>
      </c>
      <c r="BI1358" s="159">
        <v>23961.71</v>
      </c>
      <c r="BJ1358" s="159">
        <v>19000</v>
      </c>
      <c r="BK1358" s="159">
        <v>4961.7099999999991</v>
      </c>
      <c r="BL1358" s="158"/>
      <c r="BM1358" s="1"/>
      <c r="BN1358" s="248"/>
      <c r="BO1358" s="248"/>
      <c r="BP1358" s="1"/>
      <c r="BQ1358" s="325" t="s">
        <v>8065</v>
      </c>
      <c r="BR1358" s="325">
        <v>3</v>
      </c>
      <c r="BS1358" s="443" t="s">
        <v>709</v>
      </c>
      <c r="BT1358" s="444" t="s">
        <v>805</v>
      </c>
      <c r="BU1358" s="445" t="s">
        <v>702</v>
      </c>
      <c r="BV1358" s="283" t="s">
        <v>1581</v>
      </c>
      <c r="BW1358" s="283">
        <v>60110</v>
      </c>
      <c r="BX1358" s="569" t="s">
        <v>8066</v>
      </c>
      <c r="BZ1358" s="475">
        <v>1192</v>
      </c>
      <c r="CA1358" s="320" t="b">
        <f>EXACT(A1358,CH1358)</f>
        <v>1</v>
      </c>
      <c r="CB1358" s="318" t="b">
        <f>EXACT(D1358,CF1358)</f>
        <v>1</v>
      </c>
      <c r="CC1358" s="318" t="b">
        <f>EXACT(E1358,CG1358)</f>
        <v>1</v>
      </c>
      <c r="CD1358" s="502">
        <f>+S1358-BC1358</f>
        <v>0</v>
      </c>
      <c r="CE1358" s="17" t="s">
        <v>6221</v>
      </c>
      <c r="CF1358" s="17" t="s">
        <v>7637</v>
      </c>
      <c r="CG1358" s="103" t="s">
        <v>7638</v>
      </c>
      <c r="CH1358" s="275" t="s">
        <v>7765</v>
      </c>
    </row>
    <row r="1359" spans="1:93">
      <c r="A1359" s="461" t="s">
        <v>5907</v>
      </c>
      <c r="B1359" s="83" t="s">
        <v>709</v>
      </c>
      <c r="C1359" s="158" t="s">
        <v>686</v>
      </c>
      <c r="D1359" s="158" t="s">
        <v>554</v>
      </c>
      <c r="E1359" s="92" t="s">
        <v>5902</v>
      </c>
      <c r="F1359" s="461" t="s">
        <v>5907</v>
      </c>
      <c r="G1359" s="59" t="s">
        <v>1580</v>
      </c>
      <c r="H1359" s="449" t="s">
        <v>5903</v>
      </c>
      <c r="I1359" s="234">
        <v>40340.800000000003</v>
      </c>
      <c r="J1359" s="234">
        <v>0</v>
      </c>
      <c r="K1359" s="234">
        <v>0</v>
      </c>
      <c r="L1359" s="234">
        <v>0</v>
      </c>
      <c r="M1359" s="85">
        <v>0</v>
      </c>
      <c r="N1359" s="85">
        <v>0</v>
      </c>
      <c r="O1359" s="234">
        <v>0</v>
      </c>
      <c r="P1359" s="234">
        <v>825.74</v>
      </c>
      <c r="Q1359" s="234">
        <v>0</v>
      </c>
      <c r="R1359" s="234">
        <v>1287</v>
      </c>
      <c r="S1359" s="234">
        <v>38228.060000000005</v>
      </c>
      <c r="T1359" s="227" t="s">
        <v>1581</v>
      </c>
      <c r="U1359" s="496">
        <v>914</v>
      </c>
      <c r="V1359" s="158" t="s">
        <v>686</v>
      </c>
      <c r="W1359" s="158" t="s">
        <v>554</v>
      </c>
      <c r="X1359" s="92" t="s">
        <v>5902</v>
      </c>
      <c r="Y1359" s="267">
        <v>3660500375835</v>
      </c>
      <c r="Z1359" s="228" t="s">
        <v>1581</v>
      </c>
      <c r="AA1359" s="243">
        <v>2112.7399999999998</v>
      </c>
      <c r="AB1359" s="244">
        <v>0</v>
      </c>
      <c r="AC1359" s="81"/>
      <c r="AD1359" s="243">
        <v>863</v>
      </c>
      <c r="AE1359" s="243">
        <v>424</v>
      </c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245"/>
      <c r="AW1359" s="81"/>
      <c r="AX1359" s="81">
        <v>0</v>
      </c>
      <c r="AY1359" s="244"/>
      <c r="AZ1359" s="244">
        <v>825.74</v>
      </c>
      <c r="BA1359" s="176">
        <v>0</v>
      </c>
      <c r="BB1359" s="244">
        <v>40340.800000000003</v>
      </c>
      <c r="BC1359" s="244">
        <v>38228.060000000005</v>
      </c>
      <c r="BD1359" s="85"/>
      <c r="BE1359" s="170">
        <v>915</v>
      </c>
      <c r="BF1359" s="1" t="s">
        <v>5909</v>
      </c>
      <c r="BG1359" s="158" t="s">
        <v>554</v>
      </c>
      <c r="BH1359" s="92" t="s">
        <v>5902</v>
      </c>
      <c r="BI1359" s="244">
        <v>0</v>
      </c>
      <c r="BJ1359" s="159">
        <v>0</v>
      </c>
      <c r="BK1359" s="159">
        <v>0</v>
      </c>
      <c r="BL1359" s="158"/>
      <c r="BM1359" s="86"/>
      <c r="BN1359" s="247"/>
      <c r="BO1359" s="247"/>
      <c r="BP1359" s="1"/>
      <c r="BQ1359" s="325" t="s">
        <v>5913</v>
      </c>
      <c r="BR1359" s="325" t="s">
        <v>700</v>
      </c>
      <c r="BS1359" s="443" t="s">
        <v>51</v>
      </c>
      <c r="BT1359" s="563" t="s">
        <v>5914</v>
      </c>
      <c r="BU1359" s="563" t="s">
        <v>3685</v>
      </c>
      <c r="BV1359" s="563" t="s">
        <v>1480</v>
      </c>
      <c r="BW1359" s="569">
        <v>66120</v>
      </c>
      <c r="BX1359" s="572" t="s">
        <v>5915</v>
      </c>
      <c r="BY1359" s="1"/>
      <c r="BZ1359" s="495">
        <v>1323</v>
      </c>
      <c r="CA1359" s="320" t="b">
        <f>EXACT(A1359,CH1359)</f>
        <v>1</v>
      </c>
      <c r="CB1359" s="318" t="b">
        <f>EXACT(D1359,CF1359)</f>
        <v>1</v>
      </c>
      <c r="CC1359" s="318" t="b">
        <f>EXACT(E1359,CG1359)</f>
        <v>1</v>
      </c>
      <c r="CD1359" s="502">
        <f>+S1358-BC1358</f>
        <v>0</v>
      </c>
      <c r="CE1359" s="17" t="s">
        <v>686</v>
      </c>
      <c r="CF1359" s="17" t="s">
        <v>554</v>
      </c>
      <c r="CG1359" s="103" t="s">
        <v>5902</v>
      </c>
      <c r="CH1359" s="275">
        <v>3660500375835</v>
      </c>
      <c r="CJ1359" s="51"/>
      <c r="CL1359" s="51"/>
      <c r="CM1359" s="273"/>
      <c r="CO1359" s="157"/>
    </row>
    <row r="1360" spans="1:93">
      <c r="A1360" s="469" t="s">
        <v>8515</v>
      </c>
      <c r="B1360" s="83" t="s">
        <v>709</v>
      </c>
      <c r="C1360" s="86" t="s">
        <v>686</v>
      </c>
      <c r="D1360" s="17" t="s">
        <v>537</v>
      </c>
      <c r="E1360" s="75" t="s">
        <v>3886</v>
      </c>
      <c r="F1360" s="470" t="s">
        <v>8515</v>
      </c>
      <c r="G1360" s="59" t="s">
        <v>1580</v>
      </c>
      <c r="H1360" s="98" t="s">
        <v>8611</v>
      </c>
      <c r="I1360" s="133">
        <v>56612.800000000003</v>
      </c>
      <c r="J1360" s="167">
        <v>0</v>
      </c>
      <c r="K1360" s="18">
        <v>0</v>
      </c>
      <c r="L1360" s="18">
        <v>0</v>
      </c>
      <c r="M1360" s="53">
        <v>0</v>
      </c>
      <c r="N1360" s="18">
        <v>0</v>
      </c>
      <c r="O1360" s="18">
        <v>0</v>
      </c>
      <c r="P1360" s="53">
        <v>2202.94</v>
      </c>
      <c r="Q1360" s="18">
        <v>0</v>
      </c>
      <c r="R1360" s="53">
        <v>24777</v>
      </c>
      <c r="S1360" s="18">
        <v>29632.860000000004</v>
      </c>
      <c r="T1360" s="227" t="s">
        <v>1581</v>
      </c>
      <c r="U1360" s="496">
        <v>1298</v>
      </c>
      <c r="V1360" s="467" t="s">
        <v>686</v>
      </c>
      <c r="W1360" s="17" t="s">
        <v>537</v>
      </c>
      <c r="X1360" s="17" t="s">
        <v>3886</v>
      </c>
      <c r="Y1360" s="268">
        <v>3660500505356</v>
      </c>
      <c r="Z1360" s="228" t="s">
        <v>1581</v>
      </c>
      <c r="AA1360" s="243">
        <v>26979.94</v>
      </c>
      <c r="AB1360" s="81">
        <v>23490</v>
      </c>
      <c r="AC1360" s="81"/>
      <c r="AD1360" s="81">
        <v>863</v>
      </c>
      <c r="AE1360" s="81">
        <v>424</v>
      </c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245"/>
      <c r="AW1360" s="81"/>
      <c r="AX1360" s="81">
        <v>0</v>
      </c>
      <c r="AY1360" s="81"/>
      <c r="AZ1360" s="81">
        <v>2202.94</v>
      </c>
      <c r="BA1360" s="85">
        <v>0</v>
      </c>
      <c r="BB1360" s="81">
        <v>56612.800000000003</v>
      </c>
      <c r="BC1360" s="81">
        <v>29632.860000000004</v>
      </c>
      <c r="BE1360" s="170">
        <v>1300</v>
      </c>
      <c r="BF1360" s="81" t="s">
        <v>8706</v>
      </c>
      <c r="BG1360" s="51" t="s">
        <v>537</v>
      </c>
      <c r="BH1360" s="17" t="s">
        <v>3886</v>
      </c>
      <c r="BI1360" s="81">
        <v>23490</v>
      </c>
      <c r="BJ1360" s="85">
        <v>23490</v>
      </c>
      <c r="BK1360" s="81">
        <v>0</v>
      </c>
      <c r="BM1360" s="86"/>
      <c r="BN1360" s="247"/>
      <c r="BO1360" s="247"/>
      <c r="BP1360" s="86"/>
      <c r="BQ1360" s="440" t="s">
        <v>8827</v>
      </c>
      <c r="BR1360" s="284">
        <v>8</v>
      </c>
      <c r="BS1360" s="443"/>
      <c r="BT1360" s="444" t="s">
        <v>707</v>
      </c>
      <c r="BU1360" s="445" t="s">
        <v>707</v>
      </c>
      <c r="BV1360" s="283" t="s">
        <v>1581</v>
      </c>
      <c r="BW1360" s="283">
        <v>60220</v>
      </c>
      <c r="BX1360" s="446" t="s">
        <v>8828</v>
      </c>
      <c r="BZ1360" s="495">
        <v>53</v>
      </c>
      <c r="CA1360" s="320" t="b">
        <f>EXACT(A1360,CH1360)</f>
        <v>1</v>
      </c>
      <c r="CB1360" s="318" t="b">
        <f>EXACT(D1360,CF1360)</f>
        <v>1</v>
      </c>
      <c r="CC1360" s="318" t="b">
        <f>EXACT(E1360,CG1360)</f>
        <v>1</v>
      </c>
      <c r="CD1360" s="502">
        <f>+S1359-BC1359</f>
        <v>0</v>
      </c>
      <c r="CE1360" s="86" t="s">
        <v>686</v>
      </c>
      <c r="CF1360" s="157" t="s">
        <v>537</v>
      </c>
      <c r="CG1360" s="99" t="s">
        <v>3886</v>
      </c>
      <c r="CH1360" s="275">
        <v>3660500505356</v>
      </c>
      <c r="CI1360" s="51"/>
      <c r="CJ1360" s="51"/>
      <c r="CM1360" s="273"/>
      <c r="CO1360" s="157"/>
    </row>
    <row r="1361" spans="1:93">
      <c r="A1361" s="461" t="s">
        <v>6197</v>
      </c>
      <c r="B1361" s="83" t="s">
        <v>709</v>
      </c>
      <c r="C1361" s="86" t="s">
        <v>672</v>
      </c>
      <c r="D1361" s="86" t="s">
        <v>6195</v>
      </c>
      <c r="E1361" s="92" t="s">
        <v>6196</v>
      </c>
      <c r="F1361" s="461" t="s">
        <v>6197</v>
      </c>
      <c r="G1361" s="59" t="s">
        <v>1580</v>
      </c>
      <c r="H1361" s="283" t="s">
        <v>6328</v>
      </c>
      <c r="I1361" s="244">
        <v>56612.800000000003</v>
      </c>
      <c r="J1361" s="310">
        <v>0</v>
      </c>
      <c r="K1361" s="81">
        <v>33.979999999999997</v>
      </c>
      <c r="L1361" s="81">
        <v>0</v>
      </c>
      <c r="M1361" s="85">
        <v>0</v>
      </c>
      <c r="N1361" s="81">
        <v>0</v>
      </c>
      <c r="O1361" s="81">
        <v>0</v>
      </c>
      <c r="P1361" s="85">
        <v>2080.61</v>
      </c>
      <c r="Q1361" s="81">
        <v>0</v>
      </c>
      <c r="R1361" s="85">
        <v>21472.9</v>
      </c>
      <c r="S1361" s="81">
        <v>33093.270000000004</v>
      </c>
      <c r="T1361" s="227" t="s">
        <v>1581</v>
      </c>
      <c r="U1361" s="496">
        <v>493</v>
      </c>
      <c r="V1361" s="86" t="s">
        <v>672</v>
      </c>
      <c r="W1361" s="86" t="s">
        <v>6195</v>
      </c>
      <c r="X1361" s="92" t="s">
        <v>6196</v>
      </c>
      <c r="Y1361" s="268">
        <v>3660500530601</v>
      </c>
      <c r="Z1361" s="228" t="s">
        <v>1581</v>
      </c>
      <c r="AA1361" s="243">
        <v>23553.510000000002</v>
      </c>
      <c r="AB1361" s="81">
        <v>15795</v>
      </c>
      <c r="AC1361" s="81"/>
      <c r="AD1361" s="81">
        <v>863</v>
      </c>
      <c r="AE1361" s="81">
        <v>424</v>
      </c>
      <c r="AF1361" s="81">
        <v>3368.9</v>
      </c>
      <c r="AG1361" s="81">
        <v>1022</v>
      </c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245"/>
      <c r="AW1361" s="81"/>
      <c r="AX1361" s="81">
        <v>0</v>
      </c>
      <c r="AY1361" s="81"/>
      <c r="AZ1361" s="81">
        <v>2080.61</v>
      </c>
      <c r="BA1361" s="85">
        <v>0</v>
      </c>
      <c r="BB1361" s="81">
        <v>56646.780000000006</v>
      </c>
      <c r="BC1361" s="81">
        <v>33093.270000000004</v>
      </c>
      <c r="BE1361" s="170">
        <v>494</v>
      </c>
      <c r="BF1361" s="81" t="s">
        <v>6435</v>
      </c>
      <c r="BG1361" s="86" t="s">
        <v>6195</v>
      </c>
      <c r="BH1361" s="86" t="s">
        <v>6196</v>
      </c>
      <c r="BI1361" s="81">
        <v>15795</v>
      </c>
      <c r="BJ1361" s="85">
        <v>15795</v>
      </c>
      <c r="BK1361" s="81">
        <v>0</v>
      </c>
      <c r="BL1361" s="86"/>
      <c r="BM1361" s="86"/>
      <c r="BN1361" s="247"/>
      <c r="BO1361" s="247"/>
      <c r="BP1361" s="86"/>
      <c r="BQ1361" s="324">
        <v>47</v>
      </c>
      <c r="BR1361" s="284" t="s">
        <v>676</v>
      </c>
      <c r="BS1361" s="443" t="s">
        <v>709</v>
      </c>
      <c r="BT1361" s="444" t="s">
        <v>755</v>
      </c>
      <c r="BU1361" s="445" t="s">
        <v>6556</v>
      </c>
      <c r="BV1361" s="283" t="s">
        <v>1480</v>
      </c>
      <c r="BW1361" s="283">
        <v>66210</v>
      </c>
      <c r="BX1361" s="446" t="s">
        <v>6557</v>
      </c>
      <c r="BZ1361" s="475">
        <v>914</v>
      </c>
      <c r="CA1361" s="320" t="b">
        <f>EXACT(A1361,CH1361)</f>
        <v>1</v>
      </c>
      <c r="CB1361" s="318" t="b">
        <f>EXACT(D1361,CF1361)</f>
        <v>1</v>
      </c>
      <c r="CC1361" s="318" t="b">
        <f>EXACT(E1361,CG1361)</f>
        <v>1</v>
      </c>
      <c r="CD1361" s="502">
        <f>+S1360-BC1360</f>
        <v>0</v>
      </c>
      <c r="CE1361" s="86" t="s">
        <v>672</v>
      </c>
      <c r="CF1361" s="17" t="s">
        <v>6195</v>
      </c>
      <c r="CG1361" s="103" t="s">
        <v>6196</v>
      </c>
      <c r="CH1361" s="275">
        <v>3660500530601</v>
      </c>
      <c r="CM1361" s="273"/>
      <c r="CO1361" s="332"/>
    </row>
    <row r="1362" spans="1:93">
      <c r="A1362" s="461" t="s">
        <v>5029</v>
      </c>
      <c r="B1362" s="83" t="s">
        <v>709</v>
      </c>
      <c r="C1362" s="158" t="s">
        <v>672</v>
      </c>
      <c r="D1362" s="158" t="s">
        <v>1212</v>
      </c>
      <c r="E1362" s="92" t="s">
        <v>1213</v>
      </c>
      <c r="F1362" s="461" t="s">
        <v>5029</v>
      </c>
      <c r="G1362" s="59" t="s">
        <v>1580</v>
      </c>
      <c r="H1362" s="449" t="s">
        <v>1855</v>
      </c>
      <c r="I1362" s="234">
        <v>29953</v>
      </c>
      <c r="J1362" s="234">
        <v>0</v>
      </c>
      <c r="K1362" s="234">
        <v>75.150000000000006</v>
      </c>
      <c r="L1362" s="234">
        <v>0</v>
      </c>
      <c r="M1362" s="85">
        <v>2254</v>
      </c>
      <c r="N1362" s="85">
        <v>0</v>
      </c>
      <c r="O1362" s="234">
        <v>0</v>
      </c>
      <c r="P1362" s="234">
        <v>0</v>
      </c>
      <c r="Q1362" s="234">
        <v>0</v>
      </c>
      <c r="R1362" s="234">
        <v>26060.52</v>
      </c>
      <c r="S1362" s="234">
        <v>3661.5500000000029</v>
      </c>
      <c r="T1362" s="227" t="s">
        <v>1581</v>
      </c>
      <c r="U1362" s="496">
        <v>661</v>
      </c>
      <c r="V1362" s="158" t="s">
        <v>672</v>
      </c>
      <c r="W1362" s="158" t="s">
        <v>1212</v>
      </c>
      <c r="X1362" s="92" t="s">
        <v>1213</v>
      </c>
      <c r="Y1362" s="267">
        <v>3660500539048</v>
      </c>
      <c r="Z1362" s="228" t="s">
        <v>1581</v>
      </c>
      <c r="AA1362" s="243">
        <v>28620.6</v>
      </c>
      <c r="AB1362" s="244">
        <v>24075.119999999999</v>
      </c>
      <c r="AC1362" s="81"/>
      <c r="AD1362" s="243">
        <v>863</v>
      </c>
      <c r="AE1362" s="243">
        <v>424</v>
      </c>
      <c r="AF1362" s="81">
        <v>698.4</v>
      </c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244"/>
      <c r="AR1362" s="244"/>
      <c r="AS1362" s="81"/>
      <c r="AT1362" s="81"/>
      <c r="AU1362" s="81"/>
      <c r="AV1362" s="245"/>
      <c r="AW1362" s="81"/>
      <c r="AX1362" s="81">
        <v>2560.08</v>
      </c>
      <c r="AY1362" s="244"/>
      <c r="AZ1362" s="244">
        <v>0</v>
      </c>
      <c r="BA1362" s="176">
        <v>0</v>
      </c>
      <c r="BB1362" s="244">
        <v>32282.15</v>
      </c>
      <c r="BC1362" s="244">
        <v>3661.5500000000029</v>
      </c>
      <c r="BD1362" s="85"/>
      <c r="BE1362" s="170">
        <v>662</v>
      </c>
      <c r="BF1362" s="1" t="s">
        <v>2234</v>
      </c>
      <c r="BG1362" s="158" t="s">
        <v>1212</v>
      </c>
      <c r="BH1362" s="92" t="s">
        <v>1213</v>
      </c>
      <c r="BI1362" s="244">
        <v>24075.119999999999</v>
      </c>
      <c r="BJ1362" s="159">
        <v>24075.119999999999</v>
      </c>
      <c r="BK1362" s="159">
        <v>0</v>
      </c>
      <c r="BL1362" s="158"/>
      <c r="BM1362" s="86"/>
      <c r="BN1362" s="247"/>
      <c r="BO1362" s="247"/>
      <c r="BP1362" s="1"/>
      <c r="BQ1362" s="284" t="s">
        <v>1353</v>
      </c>
      <c r="BR1362" s="284" t="s">
        <v>676</v>
      </c>
      <c r="BS1362" s="443" t="s">
        <v>709</v>
      </c>
      <c r="BT1362" s="445" t="s">
        <v>755</v>
      </c>
      <c r="BU1362" s="445" t="s">
        <v>702</v>
      </c>
      <c r="BV1362" s="445" t="s">
        <v>1581</v>
      </c>
      <c r="BW1362" s="446">
        <v>60110</v>
      </c>
      <c r="BX1362" s="569" t="s">
        <v>1354</v>
      </c>
      <c r="BZ1362" s="475">
        <v>1298</v>
      </c>
      <c r="CA1362" s="320" t="b">
        <f>EXACT(A1362,CH1362)</f>
        <v>1</v>
      </c>
      <c r="CB1362" s="318" t="b">
        <f>EXACT(D1362,CF1362)</f>
        <v>1</v>
      </c>
      <c r="CC1362" s="318" t="b">
        <f>EXACT(E1362,CG1362)</f>
        <v>1</v>
      </c>
      <c r="CD1362" s="502">
        <f>+S1361-BC1361</f>
        <v>0</v>
      </c>
      <c r="CE1362" s="17" t="s">
        <v>672</v>
      </c>
      <c r="CF1362" s="17" t="s">
        <v>1212</v>
      </c>
      <c r="CG1362" s="103" t="s">
        <v>1213</v>
      </c>
      <c r="CH1362" s="275">
        <v>3660500539048</v>
      </c>
    </row>
    <row r="1363" spans="1:93">
      <c r="A1363" s="362" t="s">
        <v>5457</v>
      </c>
      <c r="B1363" s="83" t="s">
        <v>709</v>
      </c>
      <c r="C1363" s="158" t="s">
        <v>672</v>
      </c>
      <c r="D1363" s="158" t="s">
        <v>5456</v>
      </c>
      <c r="E1363" s="92" t="s">
        <v>3829</v>
      </c>
      <c r="F1363" s="362" t="s">
        <v>5457</v>
      </c>
      <c r="G1363" s="59" t="s">
        <v>1580</v>
      </c>
      <c r="H1363" s="449" t="s">
        <v>5458</v>
      </c>
      <c r="I1363" s="234">
        <v>52728</v>
      </c>
      <c r="J1363" s="234">
        <v>0</v>
      </c>
      <c r="K1363" s="234">
        <v>32.18</v>
      </c>
      <c r="L1363" s="234">
        <v>0</v>
      </c>
      <c r="M1363" s="85">
        <v>0</v>
      </c>
      <c r="N1363" s="85">
        <v>0</v>
      </c>
      <c r="O1363" s="234">
        <v>0</v>
      </c>
      <c r="P1363" s="234">
        <v>426.32</v>
      </c>
      <c r="Q1363" s="234">
        <v>0</v>
      </c>
      <c r="R1363" s="234">
        <v>21507</v>
      </c>
      <c r="S1363" s="234">
        <v>30826.86</v>
      </c>
      <c r="T1363" s="227" t="s">
        <v>1581</v>
      </c>
      <c r="U1363" s="496">
        <v>1051</v>
      </c>
      <c r="V1363" s="158" t="s">
        <v>672</v>
      </c>
      <c r="W1363" s="158" t="s">
        <v>5456</v>
      </c>
      <c r="X1363" s="92" t="s">
        <v>3829</v>
      </c>
      <c r="Y1363" s="267">
        <v>3660600076821</v>
      </c>
      <c r="Z1363" s="228" t="s">
        <v>1581</v>
      </c>
      <c r="AA1363" s="243">
        <v>21933.32</v>
      </c>
      <c r="AB1363" s="244">
        <v>20220</v>
      </c>
      <c r="AC1363" s="81"/>
      <c r="AD1363" s="243">
        <v>863</v>
      </c>
      <c r="AE1363" s="243">
        <v>424</v>
      </c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245"/>
      <c r="AW1363" s="81"/>
      <c r="AX1363" s="81">
        <v>0</v>
      </c>
      <c r="AY1363" s="81"/>
      <c r="AZ1363" s="81">
        <v>426.32</v>
      </c>
      <c r="BA1363" s="85">
        <v>0</v>
      </c>
      <c r="BB1363" s="81">
        <v>52760.18</v>
      </c>
      <c r="BC1363" s="81">
        <v>30826.86</v>
      </c>
      <c r="BD1363" s="85"/>
      <c r="BE1363" s="170">
        <v>1052</v>
      </c>
      <c r="BF1363" s="158" t="s">
        <v>5634</v>
      </c>
      <c r="BG1363" s="158" t="s">
        <v>5456</v>
      </c>
      <c r="BH1363" s="92" t="s">
        <v>3829</v>
      </c>
      <c r="BI1363" s="81">
        <v>20220</v>
      </c>
      <c r="BJ1363" s="85">
        <v>20220</v>
      </c>
      <c r="BK1363" s="81">
        <v>0</v>
      </c>
      <c r="BL1363" s="158"/>
      <c r="BM1363" s="86"/>
      <c r="BN1363" s="247"/>
      <c r="BO1363" s="247"/>
      <c r="BP1363" s="1"/>
      <c r="BQ1363" s="325">
        <v>168</v>
      </c>
      <c r="BR1363" s="325" t="s">
        <v>733</v>
      </c>
      <c r="BS1363" s="443" t="s">
        <v>709</v>
      </c>
      <c r="BT1363" s="563" t="s">
        <v>805</v>
      </c>
      <c r="BU1363" s="563" t="s">
        <v>702</v>
      </c>
      <c r="BV1363" s="563" t="s">
        <v>1581</v>
      </c>
      <c r="BW1363" s="569">
        <v>60110</v>
      </c>
      <c r="BX1363" s="569" t="s">
        <v>5819</v>
      </c>
      <c r="BY1363" s="51"/>
      <c r="BZ1363" s="475">
        <v>494</v>
      </c>
      <c r="CA1363" s="320" t="b">
        <f>EXACT(A1363,CH1363)</f>
        <v>1</v>
      </c>
      <c r="CB1363" s="318" t="b">
        <f>EXACT(D1363,CF1363)</f>
        <v>1</v>
      </c>
      <c r="CC1363" s="318" t="b">
        <f>EXACT(E1363,CG1363)</f>
        <v>1</v>
      </c>
      <c r="CD1363" s="502">
        <f>+S1362-BC1362</f>
        <v>0</v>
      </c>
      <c r="CE1363" s="17" t="s">
        <v>672</v>
      </c>
      <c r="CF1363" s="157" t="s">
        <v>5456</v>
      </c>
      <c r="CG1363" s="103" t="s">
        <v>3829</v>
      </c>
      <c r="CH1363" s="311">
        <v>3660600076821</v>
      </c>
      <c r="CM1363" s="273"/>
      <c r="CO1363" s="158"/>
    </row>
    <row r="1364" spans="1:93">
      <c r="A1364" s="461" t="s">
        <v>4428</v>
      </c>
      <c r="B1364" s="83" t="s">
        <v>709</v>
      </c>
      <c r="C1364" s="158" t="s">
        <v>686</v>
      </c>
      <c r="D1364" s="158" t="s">
        <v>2560</v>
      </c>
      <c r="E1364" s="92" t="s">
        <v>2561</v>
      </c>
      <c r="F1364" s="461" t="s">
        <v>4428</v>
      </c>
      <c r="G1364" s="59" t="s">
        <v>1580</v>
      </c>
      <c r="H1364" s="449" t="s">
        <v>3777</v>
      </c>
      <c r="I1364" s="234">
        <v>24407.83</v>
      </c>
      <c r="J1364" s="234">
        <v>0</v>
      </c>
      <c r="K1364" s="234">
        <v>100.28</v>
      </c>
      <c r="L1364" s="234">
        <v>0</v>
      </c>
      <c r="M1364" s="85">
        <v>976</v>
      </c>
      <c r="N1364" s="85">
        <v>0</v>
      </c>
      <c r="O1364" s="234">
        <v>0</v>
      </c>
      <c r="P1364" s="234">
        <v>0</v>
      </c>
      <c r="Q1364" s="234">
        <v>0</v>
      </c>
      <c r="R1364" s="234">
        <v>18742</v>
      </c>
      <c r="S1364" s="234">
        <v>6742.1100000000006</v>
      </c>
      <c r="T1364" s="227" t="s">
        <v>1581</v>
      </c>
      <c r="U1364" s="496">
        <v>1254</v>
      </c>
      <c r="V1364" s="158" t="s">
        <v>686</v>
      </c>
      <c r="W1364" s="158" t="s">
        <v>2560</v>
      </c>
      <c r="X1364" s="92" t="s">
        <v>2561</v>
      </c>
      <c r="Y1364" s="268">
        <v>3660600445461</v>
      </c>
      <c r="Z1364" s="228" t="s">
        <v>1581</v>
      </c>
      <c r="AA1364" s="233">
        <v>18742</v>
      </c>
      <c r="AB1364" s="141">
        <v>17455</v>
      </c>
      <c r="AC1364" s="234"/>
      <c r="AD1364" s="235">
        <v>863</v>
      </c>
      <c r="AE1364" s="235">
        <v>424</v>
      </c>
      <c r="AF1364" s="141"/>
      <c r="AG1364" s="141"/>
      <c r="AH1364" s="141"/>
      <c r="AI1364" s="141"/>
      <c r="AJ1364" s="141"/>
      <c r="AK1364" s="141"/>
      <c r="AL1364" s="141"/>
      <c r="AM1364" s="85"/>
      <c r="AN1364" s="85"/>
      <c r="AO1364" s="85"/>
      <c r="AP1364" s="85"/>
      <c r="AQ1364" s="159"/>
      <c r="AR1364" s="159"/>
      <c r="AS1364" s="85"/>
      <c r="AT1364" s="85"/>
      <c r="AU1364" s="85"/>
      <c r="AV1364" s="236"/>
      <c r="AW1364" s="85"/>
      <c r="AX1364" s="85">
        <v>0</v>
      </c>
      <c r="AY1364" s="159"/>
      <c r="AZ1364" s="159">
        <v>0</v>
      </c>
      <c r="BA1364" s="176">
        <v>0</v>
      </c>
      <c r="BB1364" s="159">
        <v>25484.11</v>
      </c>
      <c r="BC1364" s="159">
        <v>6742.1100000000006</v>
      </c>
      <c r="BD1364" s="85"/>
      <c r="BE1364" s="170">
        <v>1256</v>
      </c>
      <c r="BF1364" s="1" t="s">
        <v>2610</v>
      </c>
      <c r="BG1364" s="158" t="s">
        <v>2560</v>
      </c>
      <c r="BH1364" s="92" t="s">
        <v>2561</v>
      </c>
      <c r="BI1364" s="159">
        <v>17455</v>
      </c>
      <c r="BJ1364" s="159">
        <v>17455</v>
      </c>
      <c r="BK1364" s="159">
        <v>0</v>
      </c>
      <c r="BL1364" s="158"/>
      <c r="BM1364" s="1"/>
      <c r="BN1364" s="248"/>
      <c r="BO1364" s="248"/>
      <c r="BP1364" s="86"/>
      <c r="BQ1364" s="324" t="s">
        <v>2643</v>
      </c>
      <c r="BR1364" s="284" t="s">
        <v>698</v>
      </c>
      <c r="BS1364" s="443" t="s">
        <v>709</v>
      </c>
      <c r="BT1364" s="444" t="s">
        <v>805</v>
      </c>
      <c r="BU1364" s="445" t="s">
        <v>702</v>
      </c>
      <c r="BV1364" s="283" t="s">
        <v>1581</v>
      </c>
      <c r="BW1364" s="283">
        <v>60110</v>
      </c>
      <c r="BX1364" s="446" t="s">
        <v>2644</v>
      </c>
      <c r="BY1364" s="61"/>
      <c r="BZ1364" s="475">
        <v>662</v>
      </c>
      <c r="CA1364" s="320" t="b">
        <f>EXACT(A1364,CH1364)</f>
        <v>1</v>
      </c>
      <c r="CB1364" s="318" t="b">
        <f>EXACT(D1364,CF1364)</f>
        <v>1</v>
      </c>
      <c r="CC1364" s="318" t="b">
        <f>EXACT(E1364,CG1364)</f>
        <v>1</v>
      </c>
      <c r="CD1364" s="502">
        <f>+S1363-BC1363</f>
        <v>0</v>
      </c>
      <c r="CE1364" s="17" t="s">
        <v>686</v>
      </c>
      <c r="CF1364" s="17" t="s">
        <v>2560</v>
      </c>
      <c r="CG1364" s="103" t="s">
        <v>2561</v>
      </c>
      <c r="CH1364" s="275">
        <v>3660600445461</v>
      </c>
      <c r="CM1364" s="273"/>
      <c r="CO1364" s="157"/>
    </row>
    <row r="1365" spans="1:93">
      <c r="A1365" s="461" t="s">
        <v>7791</v>
      </c>
      <c r="B1365" s="83" t="s">
        <v>709</v>
      </c>
      <c r="C1365" s="158" t="s">
        <v>686</v>
      </c>
      <c r="D1365" s="158" t="s">
        <v>7670</v>
      </c>
      <c r="E1365" s="92" t="s">
        <v>7671</v>
      </c>
      <c r="F1365" s="461" t="s">
        <v>7791</v>
      </c>
      <c r="G1365" s="59" t="s">
        <v>1580</v>
      </c>
      <c r="H1365" s="449" t="s">
        <v>7905</v>
      </c>
      <c r="I1365" s="234">
        <v>38213.93</v>
      </c>
      <c r="J1365" s="234">
        <v>0</v>
      </c>
      <c r="K1365" s="234">
        <v>0</v>
      </c>
      <c r="L1365" s="234">
        <v>0</v>
      </c>
      <c r="M1365" s="85">
        <v>0</v>
      </c>
      <c r="N1365" s="85">
        <v>0</v>
      </c>
      <c r="O1365" s="234">
        <v>0</v>
      </c>
      <c r="P1365" s="234">
        <v>137.46</v>
      </c>
      <c r="Q1365" s="234">
        <v>0</v>
      </c>
      <c r="R1365" s="234">
        <v>21287</v>
      </c>
      <c r="S1365" s="234">
        <v>11789.470000000001</v>
      </c>
      <c r="T1365" s="227" t="s">
        <v>1581</v>
      </c>
      <c r="U1365" s="496">
        <v>428</v>
      </c>
      <c r="V1365" s="158" t="s">
        <v>686</v>
      </c>
      <c r="W1365" s="158" t="s">
        <v>7670</v>
      </c>
      <c r="X1365" s="92" t="s">
        <v>7671</v>
      </c>
      <c r="Y1365" s="271" t="s">
        <v>7791</v>
      </c>
      <c r="Z1365" s="228" t="s">
        <v>1581</v>
      </c>
      <c r="AA1365" s="243">
        <v>26424.46</v>
      </c>
      <c r="AB1365" s="81">
        <v>20000</v>
      </c>
      <c r="AC1365" s="81"/>
      <c r="AD1365" s="81">
        <v>863</v>
      </c>
      <c r="AE1365" s="81">
        <v>424</v>
      </c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>
        <v>0</v>
      </c>
      <c r="AU1365" s="81">
        <v>0</v>
      </c>
      <c r="AV1365" s="245">
        <v>0</v>
      </c>
      <c r="AW1365" s="81"/>
      <c r="AX1365" s="81">
        <v>5000</v>
      </c>
      <c r="AY1365" s="81"/>
      <c r="AZ1365" s="81">
        <v>137.46</v>
      </c>
      <c r="BA1365" s="85">
        <v>0</v>
      </c>
      <c r="BB1365" s="81">
        <v>38213.93</v>
      </c>
      <c r="BC1365" s="81">
        <v>11789.470000000001</v>
      </c>
      <c r="BD1365" s="85"/>
      <c r="BE1365" s="170">
        <v>429</v>
      </c>
      <c r="BF1365" s="81" t="s">
        <v>8302</v>
      </c>
      <c r="BG1365" s="158" t="s">
        <v>7670</v>
      </c>
      <c r="BH1365" s="92" t="s">
        <v>7671</v>
      </c>
      <c r="BI1365" s="81">
        <v>22553.43</v>
      </c>
      <c r="BJ1365" s="85">
        <v>20000</v>
      </c>
      <c r="BK1365" s="81">
        <v>2553.4300000000003</v>
      </c>
      <c r="BL1365" s="86"/>
      <c r="BM1365" s="86"/>
      <c r="BN1365" s="247"/>
      <c r="BO1365" s="247"/>
      <c r="BP1365" s="1"/>
      <c r="BQ1365" s="325" t="s">
        <v>7999</v>
      </c>
      <c r="BR1365" s="325">
        <v>2</v>
      </c>
      <c r="BS1365" s="443" t="s">
        <v>51</v>
      </c>
      <c r="BT1365" s="563" t="s">
        <v>1302</v>
      </c>
      <c r="BU1365" s="445" t="s">
        <v>702</v>
      </c>
      <c r="BV1365" s="283" t="s">
        <v>1581</v>
      </c>
      <c r="BW1365" s="283">
        <v>60110</v>
      </c>
      <c r="BX1365" s="569" t="s">
        <v>8000</v>
      </c>
      <c r="BZ1365" s="495">
        <v>1051</v>
      </c>
      <c r="CA1365" s="320" t="b">
        <f>EXACT(A1365,CH1365)</f>
        <v>1</v>
      </c>
      <c r="CB1365" s="318" t="b">
        <f>EXACT(D1365,CF1365)</f>
        <v>1</v>
      </c>
      <c r="CC1365" s="318" t="b">
        <f>EXACT(E1365,CG1365)</f>
        <v>1</v>
      </c>
      <c r="CD1365" s="502">
        <f>+S1364-BC1364</f>
        <v>0</v>
      </c>
      <c r="CE1365" s="17" t="s">
        <v>686</v>
      </c>
      <c r="CF1365" s="17" t="s">
        <v>7670</v>
      </c>
      <c r="CG1365" s="103" t="s">
        <v>7671</v>
      </c>
      <c r="CH1365" s="275" t="s">
        <v>7791</v>
      </c>
    </row>
    <row r="1366" spans="1:93">
      <c r="A1366" s="461" t="s">
        <v>7861</v>
      </c>
      <c r="B1366" s="83" t="s">
        <v>709</v>
      </c>
      <c r="C1366" s="158" t="s">
        <v>686</v>
      </c>
      <c r="D1366" s="158" t="s">
        <v>613</v>
      </c>
      <c r="E1366" s="92" t="s">
        <v>6795</v>
      </c>
      <c r="F1366" s="461" t="s">
        <v>7861</v>
      </c>
      <c r="G1366" s="59" t="s">
        <v>1580</v>
      </c>
      <c r="H1366" s="449" t="s">
        <v>7979</v>
      </c>
      <c r="I1366" s="234">
        <v>41596.33</v>
      </c>
      <c r="J1366" s="234">
        <v>0</v>
      </c>
      <c r="K1366" s="234">
        <v>0</v>
      </c>
      <c r="L1366" s="234">
        <v>0</v>
      </c>
      <c r="M1366" s="85">
        <v>0</v>
      </c>
      <c r="N1366" s="85">
        <v>0</v>
      </c>
      <c r="O1366" s="234">
        <v>0</v>
      </c>
      <c r="P1366" s="234">
        <v>767.63</v>
      </c>
      <c r="Q1366" s="234">
        <v>0</v>
      </c>
      <c r="R1366" s="234">
        <v>15092.6</v>
      </c>
      <c r="S1366" s="234">
        <v>25736.100000000002</v>
      </c>
      <c r="T1366" s="227" t="s">
        <v>1581</v>
      </c>
      <c r="U1366" s="496">
        <v>1238</v>
      </c>
      <c r="V1366" s="158" t="s">
        <v>686</v>
      </c>
      <c r="W1366" s="158" t="s">
        <v>613</v>
      </c>
      <c r="X1366" s="92" t="s">
        <v>6795</v>
      </c>
      <c r="Y1366" s="267" t="s">
        <v>7861</v>
      </c>
      <c r="Z1366" s="228" t="s">
        <v>1581</v>
      </c>
      <c r="AA1366" s="233">
        <v>15860.23</v>
      </c>
      <c r="AB1366" s="141">
        <v>12200</v>
      </c>
      <c r="AC1366" s="234"/>
      <c r="AD1366" s="235">
        <v>863</v>
      </c>
      <c r="AE1366" s="235">
        <v>424</v>
      </c>
      <c r="AF1366" s="141">
        <v>1605.6</v>
      </c>
      <c r="AG1366" s="141"/>
      <c r="AH1366" s="141"/>
      <c r="AI1366" s="141"/>
      <c r="AJ1366" s="141"/>
      <c r="AK1366" s="141"/>
      <c r="AL1366" s="141"/>
      <c r="AM1366" s="85"/>
      <c r="AN1366" s="85"/>
      <c r="AO1366" s="85"/>
      <c r="AP1366" s="85"/>
      <c r="AQ1366" s="159"/>
      <c r="AR1366" s="85"/>
      <c r="AS1366" s="85"/>
      <c r="AT1366" s="85"/>
      <c r="AU1366" s="85"/>
      <c r="AV1366" s="236"/>
      <c r="AW1366" s="85"/>
      <c r="AX1366" s="85">
        <v>0</v>
      </c>
      <c r="AY1366" s="159"/>
      <c r="AZ1366" s="159">
        <v>767.63</v>
      </c>
      <c r="BA1366" s="176">
        <v>0</v>
      </c>
      <c r="BB1366" s="159">
        <v>41596.33</v>
      </c>
      <c r="BC1366" s="159">
        <v>25736.100000000002</v>
      </c>
      <c r="BD1366" s="85"/>
      <c r="BE1366" s="170">
        <v>1240</v>
      </c>
      <c r="BF1366" s="1" t="s">
        <v>8375</v>
      </c>
      <c r="BG1366" s="158" t="s">
        <v>613</v>
      </c>
      <c r="BH1366" s="92" t="s">
        <v>6795</v>
      </c>
      <c r="BI1366" s="159">
        <v>12200</v>
      </c>
      <c r="BJ1366" s="159">
        <v>12200</v>
      </c>
      <c r="BK1366" s="159">
        <v>0</v>
      </c>
      <c r="BL1366" s="158"/>
      <c r="BM1366" s="1"/>
      <c r="BN1366" s="248"/>
      <c r="BO1366" s="248"/>
      <c r="BP1366" s="86"/>
      <c r="BQ1366" s="324">
        <v>324</v>
      </c>
      <c r="BR1366" s="284">
        <v>5</v>
      </c>
      <c r="BS1366" s="443"/>
      <c r="BT1366" s="444" t="s">
        <v>707</v>
      </c>
      <c r="BU1366" s="445" t="s">
        <v>707</v>
      </c>
      <c r="BV1366" s="283" t="s">
        <v>1581</v>
      </c>
      <c r="BW1366" s="283">
        <v>60220</v>
      </c>
      <c r="BX1366" s="446"/>
      <c r="BY1366" s="157"/>
      <c r="BZ1366" s="475">
        <v>1254</v>
      </c>
      <c r="CA1366" s="320" t="b">
        <f>EXACT(A1366,CH1366)</f>
        <v>1</v>
      </c>
      <c r="CB1366" s="318" t="b">
        <f>EXACT(D1366,CF1366)</f>
        <v>1</v>
      </c>
      <c r="CC1366" s="318" t="b">
        <f>EXACT(E1366,CG1366)</f>
        <v>1</v>
      </c>
      <c r="CD1366" s="502">
        <f>+S1365-BC1365</f>
        <v>0</v>
      </c>
      <c r="CE1366" s="17" t="s">
        <v>686</v>
      </c>
      <c r="CF1366" s="157" t="s">
        <v>613</v>
      </c>
      <c r="CG1366" s="99" t="s">
        <v>6795</v>
      </c>
      <c r="CH1366" s="311" t="s">
        <v>7861</v>
      </c>
      <c r="CI1366" s="75"/>
      <c r="CM1366" s="273"/>
      <c r="CO1366" s="450"/>
    </row>
    <row r="1367" spans="1:93">
      <c r="A1367" s="461" t="s">
        <v>4806</v>
      </c>
      <c r="B1367" s="83" t="s">
        <v>709</v>
      </c>
      <c r="C1367" s="86" t="s">
        <v>686</v>
      </c>
      <c r="D1367" s="86" t="s">
        <v>2034</v>
      </c>
      <c r="E1367" s="92" t="s">
        <v>594</v>
      </c>
      <c r="F1367" s="461" t="s">
        <v>4806</v>
      </c>
      <c r="G1367" s="59" t="s">
        <v>1580</v>
      </c>
      <c r="H1367" s="449" t="s">
        <v>3946</v>
      </c>
      <c r="I1367" s="244">
        <v>34315.199999999997</v>
      </c>
      <c r="J1367" s="310">
        <v>0</v>
      </c>
      <c r="K1367" s="81">
        <v>0</v>
      </c>
      <c r="L1367" s="81">
        <v>0</v>
      </c>
      <c r="M1367" s="85">
        <v>0</v>
      </c>
      <c r="N1367" s="81">
        <v>0</v>
      </c>
      <c r="O1367" s="81">
        <v>0</v>
      </c>
      <c r="P1367" s="85">
        <v>298.67</v>
      </c>
      <c r="Q1367" s="81">
        <v>0</v>
      </c>
      <c r="R1367" s="85">
        <v>32827</v>
      </c>
      <c r="S1367" s="81">
        <v>1189.5299999999988</v>
      </c>
      <c r="T1367" s="227" t="s">
        <v>1581</v>
      </c>
      <c r="U1367" s="496">
        <v>273</v>
      </c>
      <c r="V1367" s="86" t="s">
        <v>686</v>
      </c>
      <c r="W1367" s="86" t="s">
        <v>2034</v>
      </c>
      <c r="X1367" s="92" t="s">
        <v>594</v>
      </c>
      <c r="Y1367" s="267">
        <v>3660600598429</v>
      </c>
      <c r="Z1367" s="228" t="s">
        <v>1581</v>
      </c>
      <c r="AA1367" s="243">
        <v>33125.67</v>
      </c>
      <c r="AB1367" s="244">
        <v>24040</v>
      </c>
      <c r="AC1367" s="81"/>
      <c r="AD1367" s="243">
        <v>863</v>
      </c>
      <c r="AE1367" s="243">
        <v>424</v>
      </c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>
        <v>7500</v>
      </c>
      <c r="AU1367" s="81"/>
      <c r="AV1367" s="245"/>
      <c r="AW1367" s="81"/>
      <c r="AX1367" s="81">
        <v>0</v>
      </c>
      <c r="AY1367" s="81"/>
      <c r="AZ1367" s="81">
        <v>298.67</v>
      </c>
      <c r="BA1367" s="85">
        <v>0</v>
      </c>
      <c r="BB1367" s="81">
        <v>34315.199999999997</v>
      </c>
      <c r="BC1367" s="81">
        <v>1189.5299999999988</v>
      </c>
      <c r="BD1367" s="85"/>
      <c r="BE1367" s="170">
        <v>274</v>
      </c>
      <c r="BF1367" s="158" t="s">
        <v>4042</v>
      </c>
      <c r="BG1367" s="158" t="s">
        <v>2034</v>
      </c>
      <c r="BH1367" s="92" t="s">
        <v>594</v>
      </c>
      <c r="BI1367" s="81">
        <v>24040</v>
      </c>
      <c r="BJ1367" s="85">
        <v>24040</v>
      </c>
      <c r="BK1367" s="81">
        <v>0</v>
      </c>
      <c r="BL1367" s="158"/>
      <c r="BM1367" s="86"/>
      <c r="BN1367" s="247"/>
      <c r="BO1367" s="247"/>
      <c r="BP1367" s="86"/>
      <c r="BQ1367" s="324" t="s">
        <v>4270</v>
      </c>
      <c r="BR1367" s="284">
        <v>3</v>
      </c>
      <c r="BS1367" s="443" t="s">
        <v>51</v>
      </c>
      <c r="BT1367" s="382" t="s">
        <v>805</v>
      </c>
      <c r="BU1367" s="383" t="s">
        <v>702</v>
      </c>
      <c r="BV1367" s="384" t="s">
        <v>1581</v>
      </c>
      <c r="BW1367" s="384">
        <v>60110</v>
      </c>
      <c r="BX1367" s="446" t="s">
        <v>4271</v>
      </c>
      <c r="BY1367" s="62"/>
      <c r="BZ1367" s="495">
        <v>429</v>
      </c>
      <c r="CA1367" s="320" t="b">
        <f>EXACT(A1367,CH1367)</f>
        <v>1</v>
      </c>
      <c r="CB1367" s="318" t="b">
        <f>EXACT(D1367,CF1367)</f>
        <v>1</v>
      </c>
      <c r="CC1367" s="318" t="b">
        <f>EXACT(E1367,CG1367)</f>
        <v>1</v>
      </c>
      <c r="CD1367" s="502">
        <f>+S1366-BC1366</f>
        <v>0</v>
      </c>
      <c r="CE1367" s="17" t="s">
        <v>686</v>
      </c>
      <c r="CF1367" s="157" t="s">
        <v>2034</v>
      </c>
      <c r="CG1367" s="99" t="s">
        <v>594</v>
      </c>
      <c r="CH1367" s="311">
        <v>3660600598429</v>
      </c>
      <c r="CI1367" s="51"/>
      <c r="CM1367" s="273"/>
      <c r="CO1367" s="157"/>
    </row>
    <row r="1368" spans="1:93">
      <c r="A1368" s="461" t="s">
        <v>7414</v>
      </c>
      <c r="B1368" s="83" t="s">
        <v>709</v>
      </c>
      <c r="C1368" s="158" t="s">
        <v>686</v>
      </c>
      <c r="D1368" s="158" t="s">
        <v>6685</v>
      </c>
      <c r="E1368" s="92" t="s">
        <v>88</v>
      </c>
      <c r="F1368" s="461" t="s">
        <v>7414</v>
      </c>
      <c r="G1368" s="59" t="s">
        <v>1580</v>
      </c>
      <c r="H1368" s="449" t="s">
        <v>6686</v>
      </c>
      <c r="I1368" s="234">
        <v>12704.71</v>
      </c>
      <c r="J1368" s="234">
        <v>0</v>
      </c>
      <c r="K1368" s="234">
        <v>0</v>
      </c>
      <c r="L1368" s="234">
        <v>0</v>
      </c>
      <c r="M1368" s="85">
        <v>0</v>
      </c>
      <c r="N1368" s="85">
        <v>0</v>
      </c>
      <c r="O1368" s="234">
        <v>0</v>
      </c>
      <c r="P1368" s="234">
        <v>0</v>
      </c>
      <c r="Q1368" s="234">
        <v>0</v>
      </c>
      <c r="R1368" s="234">
        <v>8000</v>
      </c>
      <c r="S1368" s="234">
        <v>4704.7099999999991</v>
      </c>
      <c r="T1368" s="227" t="s">
        <v>1581</v>
      </c>
      <c r="U1368" s="496">
        <v>224</v>
      </c>
      <c r="V1368" s="158" t="s">
        <v>686</v>
      </c>
      <c r="W1368" s="158" t="s">
        <v>6685</v>
      </c>
      <c r="X1368" s="92" t="s">
        <v>88</v>
      </c>
      <c r="Y1368" s="271">
        <v>3660600654744</v>
      </c>
      <c r="Z1368" s="228" t="s">
        <v>1581</v>
      </c>
      <c r="AA1368" s="243">
        <v>8000</v>
      </c>
      <c r="AB1368" s="81">
        <v>8000</v>
      </c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>
        <v>0</v>
      </c>
      <c r="AP1368" s="81"/>
      <c r="AQ1368" s="81"/>
      <c r="AR1368" s="81"/>
      <c r="AS1368" s="81"/>
      <c r="AT1368" s="81"/>
      <c r="AU1368" s="81"/>
      <c r="AV1368" s="245"/>
      <c r="AW1368" s="81"/>
      <c r="AX1368" s="81">
        <v>0</v>
      </c>
      <c r="AY1368" s="81"/>
      <c r="AZ1368" s="81">
        <v>0</v>
      </c>
      <c r="BA1368" s="85">
        <v>0</v>
      </c>
      <c r="BB1368" s="81">
        <v>12704.71</v>
      </c>
      <c r="BC1368" s="81">
        <v>4704.7099999999991</v>
      </c>
      <c r="BD1368" s="85"/>
      <c r="BE1368" s="170">
        <v>225</v>
      </c>
      <c r="BF1368" s="81" t="s">
        <v>6687</v>
      </c>
      <c r="BG1368" s="158" t="s">
        <v>6685</v>
      </c>
      <c r="BH1368" s="92" t="s">
        <v>88</v>
      </c>
      <c r="BI1368" s="81">
        <v>21230</v>
      </c>
      <c r="BJ1368" s="85">
        <v>8000</v>
      </c>
      <c r="BK1368" s="81">
        <v>13230</v>
      </c>
      <c r="BL1368" s="86"/>
      <c r="BM1368" s="86"/>
      <c r="BN1368" s="247"/>
      <c r="BO1368" s="247"/>
      <c r="BP1368" s="86"/>
      <c r="BQ1368" s="324" t="s">
        <v>6704</v>
      </c>
      <c r="BR1368" s="284" t="s">
        <v>720</v>
      </c>
      <c r="BS1368" s="443" t="s">
        <v>51</v>
      </c>
      <c r="BT1368" s="382" t="s">
        <v>679</v>
      </c>
      <c r="BU1368" s="383" t="s">
        <v>679</v>
      </c>
      <c r="BV1368" s="384" t="s">
        <v>1581</v>
      </c>
      <c r="BW1368" s="384" t="s">
        <v>680</v>
      </c>
      <c r="BX1368" s="446" t="s">
        <v>6705</v>
      </c>
      <c r="BY1368" s="76"/>
      <c r="BZ1368" s="475">
        <v>1238</v>
      </c>
      <c r="CA1368" s="320" t="b">
        <f>EXACT(A1368,CH1368)</f>
        <v>1</v>
      </c>
      <c r="CB1368" s="318" t="b">
        <f>EXACT(D1368,CF1368)</f>
        <v>1</v>
      </c>
      <c r="CC1368" s="318" t="b">
        <f>EXACT(E1368,CG1368)</f>
        <v>1</v>
      </c>
      <c r="CD1368" s="502">
        <f>+S1367-BC1367</f>
        <v>0</v>
      </c>
      <c r="CE1368" s="51" t="s">
        <v>686</v>
      </c>
      <c r="CF1368" s="51" t="s">
        <v>6685</v>
      </c>
      <c r="CG1368" s="51" t="s">
        <v>88</v>
      </c>
      <c r="CH1368" s="312">
        <v>3660600654744</v>
      </c>
      <c r="CL1368" s="51"/>
      <c r="CM1368" s="273"/>
      <c r="CO1368" s="157"/>
    </row>
    <row r="1369" spans="1:93">
      <c r="A1369" s="469" t="s">
        <v>8552</v>
      </c>
      <c r="B1369" s="83" t="s">
        <v>709</v>
      </c>
      <c r="C1369" s="86" t="s">
        <v>672</v>
      </c>
      <c r="D1369" s="17" t="s">
        <v>784</v>
      </c>
      <c r="E1369" s="75" t="s">
        <v>8453</v>
      </c>
      <c r="F1369" s="470" t="s">
        <v>8552</v>
      </c>
      <c r="G1369" s="59" t="s">
        <v>1580</v>
      </c>
      <c r="H1369" s="98" t="s">
        <v>8648</v>
      </c>
      <c r="I1369" s="133">
        <v>45887.4</v>
      </c>
      <c r="J1369" s="167">
        <v>0</v>
      </c>
      <c r="K1369" s="18">
        <v>0</v>
      </c>
      <c r="L1369" s="18">
        <v>0</v>
      </c>
      <c r="M1369" s="53">
        <v>0</v>
      </c>
      <c r="N1369" s="18">
        <v>0</v>
      </c>
      <c r="O1369" s="18">
        <v>0</v>
      </c>
      <c r="P1369" s="53">
        <v>1380.4</v>
      </c>
      <c r="Q1369" s="18">
        <v>0</v>
      </c>
      <c r="R1369" s="53">
        <v>29697</v>
      </c>
      <c r="S1369" s="18">
        <v>11049.730000000003</v>
      </c>
      <c r="T1369" s="227" t="s">
        <v>1581</v>
      </c>
      <c r="U1369" s="496">
        <v>1335</v>
      </c>
      <c r="V1369" s="467" t="s">
        <v>672</v>
      </c>
      <c r="W1369" s="17" t="s">
        <v>784</v>
      </c>
      <c r="X1369" s="17" t="s">
        <v>8453</v>
      </c>
      <c r="Y1369" s="268">
        <v>3660700163076</v>
      </c>
      <c r="Z1369" s="228" t="s">
        <v>1581</v>
      </c>
      <c r="AA1369" s="243">
        <v>34837.67</v>
      </c>
      <c r="AB1369" s="81">
        <v>24885</v>
      </c>
      <c r="AC1369" s="81"/>
      <c r="AD1369" s="81">
        <v>863</v>
      </c>
      <c r="AE1369" s="81">
        <v>424</v>
      </c>
      <c r="AF1369" s="81"/>
      <c r="AG1369" s="81"/>
      <c r="AH1369" s="81"/>
      <c r="AI1369" s="81"/>
      <c r="AJ1369" s="81"/>
      <c r="AK1369" s="81"/>
      <c r="AL1369" s="81">
        <v>847</v>
      </c>
      <c r="AM1369" s="81"/>
      <c r="AN1369" s="81"/>
      <c r="AO1369" s="81">
        <v>2678</v>
      </c>
      <c r="AP1369" s="81"/>
      <c r="AQ1369" s="81"/>
      <c r="AR1369" s="81"/>
      <c r="AS1369" s="81"/>
      <c r="AT1369" s="81"/>
      <c r="AU1369" s="81"/>
      <c r="AV1369" s="245"/>
      <c r="AW1369" s="81"/>
      <c r="AX1369" s="81">
        <v>3760.27</v>
      </c>
      <c r="AY1369" s="81"/>
      <c r="AZ1369" s="81">
        <v>1380.4</v>
      </c>
      <c r="BA1369" s="85">
        <v>0</v>
      </c>
      <c r="BB1369" s="81">
        <v>45887.4</v>
      </c>
      <c r="BC1369" s="81">
        <v>11049.730000000003</v>
      </c>
      <c r="BE1369" s="170">
        <v>1337</v>
      </c>
      <c r="BF1369" s="81" t="s">
        <v>8743</v>
      </c>
      <c r="BG1369" s="51" t="s">
        <v>784</v>
      </c>
      <c r="BH1369" s="17" t="s">
        <v>8453</v>
      </c>
      <c r="BI1369" s="81">
        <v>24885</v>
      </c>
      <c r="BJ1369" s="85">
        <v>24885</v>
      </c>
      <c r="BK1369" s="81">
        <v>0</v>
      </c>
      <c r="BM1369" s="86"/>
      <c r="BN1369" s="247"/>
      <c r="BO1369" s="247"/>
      <c r="BP1369" s="86"/>
      <c r="BQ1369" s="440" t="s">
        <v>8894</v>
      </c>
      <c r="BR1369" s="284">
        <v>4</v>
      </c>
      <c r="BS1369" s="443"/>
      <c r="BT1369" s="444" t="s">
        <v>740</v>
      </c>
      <c r="BU1369" s="445" t="s">
        <v>707</v>
      </c>
      <c r="BV1369" s="283" t="s">
        <v>1581</v>
      </c>
      <c r="BW1369" s="283">
        <v>60220</v>
      </c>
      <c r="BX1369" s="446" t="s">
        <v>8895</v>
      </c>
      <c r="BZ1369" s="475">
        <v>274</v>
      </c>
      <c r="CA1369" s="320" t="b">
        <f>EXACT(A1369,CH1369)</f>
        <v>1</v>
      </c>
      <c r="CB1369" s="318" t="b">
        <f>EXACT(D1369,CF1369)</f>
        <v>1</v>
      </c>
      <c r="CC1369" s="318" t="b">
        <f>EXACT(E1369,CG1369)</f>
        <v>1</v>
      </c>
      <c r="CD1369" s="502">
        <f>+S1368-BC1368</f>
        <v>0</v>
      </c>
      <c r="CE1369" s="17" t="s">
        <v>672</v>
      </c>
      <c r="CF1369" s="157" t="s">
        <v>784</v>
      </c>
      <c r="CG1369" s="103" t="s">
        <v>8453</v>
      </c>
      <c r="CH1369" s="275">
        <v>3660700163076</v>
      </c>
      <c r="CI1369" s="51"/>
      <c r="CL1369" s="51"/>
      <c r="CM1369" s="273"/>
      <c r="CO1369" s="157"/>
    </row>
    <row r="1370" spans="1:93">
      <c r="A1370" s="461" t="s">
        <v>4372</v>
      </c>
      <c r="B1370" s="83" t="s">
        <v>709</v>
      </c>
      <c r="C1370" s="158" t="s">
        <v>672</v>
      </c>
      <c r="D1370" s="158" t="s">
        <v>745</v>
      </c>
      <c r="E1370" s="92" t="s">
        <v>746</v>
      </c>
      <c r="F1370" s="461" t="s">
        <v>4372</v>
      </c>
      <c r="G1370" s="59" t="s">
        <v>1580</v>
      </c>
      <c r="H1370" s="449" t="s">
        <v>835</v>
      </c>
      <c r="I1370" s="234">
        <v>9072</v>
      </c>
      <c r="J1370" s="234">
        <v>0</v>
      </c>
      <c r="K1370" s="234">
        <v>87.67</v>
      </c>
      <c r="L1370" s="234">
        <v>0</v>
      </c>
      <c r="M1370" s="85">
        <v>1742</v>
      </c>
      <c r="N1370" s="85">
        <v>3360</v>
      </c>
      <c r="O1370" s="234">
        <v>0</v>
      </c>
      <c r="P1370" s="234">
        <v>0</v>
      </c>
      <c r="Q1370" s="234">
        <v>0</v>
      </c>
      <c r="R1370" s="234">
        <v>7400</v>
      </c>
      <c r="S1370" s="234">
        <v>5821.67</v>
      </c>
      <c r="T1370" s="227" t="s">
        <v>1581</v>
      </c>
      <c r="U1370" s="496">
        <v>93</v>
      </c>
      <c r="V1370" s="158" t="s">
        <v>672</v>
      </c>
      <c r="W1370" s="158" t="s">
        <v>745</v>
      </c>
      <c r="X1370" s="92" t="s">
        <v>746</v>
      </c>
      <c r="Y1370" s="267">
        <v>3660700668828</v>
      </c>
      <c r="Z1370" s="228" t="s">
        <v>1581</v>
      </c>
      <c r="AA1370" s="233">
        <v>8440</v>
      </c>
      <c r="AB1370" s="141">
        <v>6800</v>
      </c>
      <c r="AC1370" s="234"/>
      <c r="AD1370" s="235">
        <v>0</v>
      </c>
      <c r="AE1370" s="235">
        <v>0</v>
      </c>
      <c r="AF1370" s="141"/>
      <c r="AG1370" s="141"/>
      <c r="AH1370" s="141"/>
      <c r="AI1370" s="141">
        <v>600</v>
      </c>
      <c r="AJ1370" s="141"/>
      <c r="AK1370" s="141"/>
      <c r="AL1370" s="141"/>
      <c r="AM1370" s="85"/>
      <c r="AN1370" s="85"/>
      <c r="AO1370" s="85">
        <v>0</v>
      </c>
      <c r="AP1370" s="85">
        <v>0</v>
      </c>
      <c r="AQ1370" s="159"/>
      <c r="AR1370" s="159"/>
      <c r="AS1370" s="85"/>
      <c r="AT1370" s="85"/>
      <c r="AU1370" s="85"/>
      <c r="AV1370" s="236"/>
      <c r="AW1370" s="85"/>
      <c r="AX1370" s="85">
        <v>1040</v>
      </c>
      <c r="AY1370" s="159"/>
      <c r="AZ1370" s="159">
        <v>0</v>
      </c>
      <c r="BA1370" s="176">
        <v>0</v>
      </c>
      <c r="BB1370" s="159">
        <v>14261.67</v>
      </c>
      <c r="BC1370" s="159">
        <v>5821.67</v>
      </c>
      <c r="BD1370" s="85"/>
      <c r="BE1370" s="170">
        <v>93</v>
      </c>
      <c r="BF1370" s="1" t="s">
        <v>2960</v>
      </c>
      <c r="BG1370" s="158" t="s">
        <v>745</v>
      </c>
      <c r="BH1370" s="92" t="s">
        <v>746</v>
      </c>
      <c r="BI1370" s="159">
        <v>6800</v>
      </c>
      <c r="BJ1370" s="159">
        <v>6800</v>
      </c>
      <c r="BK1370" s="159">
        <v>0</v>
      </c>
      <c r="BL1370" s="158"/>
      <c r="BM1370" s="1"/>
      <c r="BN1370" s="248"/>
      <c r="BO1370" s="248"/>
      <c r="BP1370" s="86"/>
      <c r="BQ1370" s="324" t="s">
        <v>3321</v>
      </c>
      <c r="BR1370" s="284" t="s">
        <v>727</v>
      </c>
      <c r="BS1370" s="443" t="s">
        <v>709</v>
      </c>
      <c r="BT1370" s="444" t="s">
        <v>678</v>
      </c>
      <c r="BU1370" s="383" t="s">
        <v>679</v>
      </c>
      <c r="BV1370" s="384" t="s">
        <v>1581</v>
      </c>
      <c r="BW1370" s="384" t="s">
        <v>680</v>
      </c>
      <c r="BX1370" s="446" t="s">
        <v>3322</v>
      </c>
      <c r="BY1370" s="23"/>
      <c r="BZ1370" s="495">
        <v>225</v>
      </c>
      <c r="CA1370" s="320" t="b">
        <f>EXACT(A1370,CH1370)</f>
        <v>1</v>
      </c>
      <c r="CB1370" s="318" t="b">
        <f>EXACT(D1370,CF1370)</f>
        <v>1</v>
      </c>
      <c r="CC1370" s="318" t="b">
        <f>EXACT(E1370,CG1370)</f>
        <v>1</v>
      </c>
      <c r="CD1370" s="502">
        <f>+S1370-BC1370</f>
        <v>0</v>
      </c>
      <c r="CE1370" s="51" t="s">
        <v>672</v>
      </c>
      <c r="CF1370" s="17" t="s">
        <v>745</v>
      </c>
      <c r="CG1370" s="103" t="s">
        <v>746</v>
      </c>
      <c r="CH1370" s="275">
        <v>3660700668828</v>
      </c>
      <c r="CI1370" s="51"/>
      <c r="CJ1370" s="51"/>
      <c r="CM1370" s="273"/>
      <c r="CO1370" s="455"/>
    </row>
    <row r="1371" spans="1:93">
      <c r="A1371" s="461" t="s">
        <v>4939</v>
      </c>
      <c r="B1371" s="83" t="s">
        <v>709</v>
      </c>
      <c r="C1371" s="158" t="s">
        <v>672</v>
      </c>
      <c r="D1371" s="158" t="s">
        <v>253</v>
      </c>
      <c r="E1371" s="92" t="s">
        <v>580</v>
      </c>
      <c r="F1371" s="461" t="s">
        <v>4939</v>
      </c>
      <c r="G1371" s="59" t="s">
        <v>1580</v>
      </c>
      <c r="H1371" s="449" t="s">
        <v>633</v>
      </c>
      <c r="I1371" s="234">
        <v>20819.38</v>
      </c>
      <c r="J1371" s="234">
        <v>0</v>
      </c>
      <c r="K1371" s="234">
        <v>33.979999999999997</v>
      </c>
      <c r="L1371" s="234">
        <v>0</v>
      </c>
      <c r="M1371" s="85">
        <v>1914</v>
      </c>
      <c r="N1371" s="85">
        <v>0</v>
      </c>
      <c r="O1371" s="234">
        <v>0</v>
      </c>
      <c r="P1371" s="234">
        <v>0</v>
      </c>
      <c r="Q1371" s="234">
        <v>0</v>
      </c>
      <c r="R1371" s="234">
        <v>11642</v>
      </c>
      <c r="S1371" s="234">
        <v>8455.36</v>
      </c>
      <c r="T1371" s="227" t="s">
        <v>1581</v>
      </c>
      <c r="U1371" s="496">
        <v>499</v>
      </c>
      <c r="V1371" s="158" t="s">
        <v>672</v>
      </c>
      <c r="W1371" s="158" t="s">
        <v>253</v>
      </c>
      <c r="X1371" s="92" t="s">
        <v>580</v>
      </c>
      <c r="Y1371" s="267">
        <v>3660700674241</v>
      </c>
      <c r="Z1371" s="228" t="s">
        <v>1581</v>
      </c>
      <c r="AA1371" s="243">
        <v>14312</v>
      </c>
      <c r="AB1371" s="244">
        <v>9330</v>
      </c>
      <c r="AC1371" s="81"/>
      <c r="AD1371" s="243">
        <v>863</v>
      </c>
      <c r="AE1371" s="243">
        <v>424</v>
      </c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>
        <v>1025</v>
      </c>
      <c r="AP1371" s="81"/>
      <c r="AQ1371" s="81"/>
      <c r="AR1371" s="81"/>
      <c r="AS1371" s="81"/>
      <c r="AT1371" s="81"/>
      <c r="AU1371" s="81"/>
      <c r="AV1371" s="245"/>
      <c r="AW1371" s="81"/>
      <c r="AX1371" s="81">
        <v>2670</v>
      </c>
      <c r="AY1371" s="244"/>
      <c r="AZ1371" s="244">
        <v>0</v>
      </c>
      <c r="BA1371" s="176">
        <v>0</v>
      </c>
      <c r="BB1371" s="244">
        <v>22767.360000000001</v>
      </c>
      <c r="BC1371" s="244">
        <v>8455.36</v>
      </c>
      <c r="BD1371" s="85"/>
      <c r="BE1371" s="170">
        <v>500</v>
      </c>
      <c r="BF1371" s="1" t="s">
        <v>1874</v>
      </c>
      <c r="BG1371" s="158" t="s">
        <v>253</v>
      </c>
      <c r="BH1371" s="92" t="s">
        <v>580</v>
      </c>
      <c r="BI1371" s="244">
        <v>9330</v>
      </c>
      <c r="BJ1371" s="159">
        <v>9330</v>
      </c>
      <c r="BK1371" s="159">
        <v>0</v>
      </c>
      <c r="BL1371" s="158"/>
      <c r="BM1371" s="86" t="s">
        <v>717</v>
      </c>
      <c r="BN1371" s="247"/>
      <c r="BO1371" s="247"/>
      <c r="BP1371" s="86"/>
      <c r="BQ1371" s="324" t="s">
        <v>377</v>
      </c>
      <c r="BR1371" s="284" t="s">
        <v>676</v>
      </c>
      <c r="BS1371" s="443" t="s">
        <v>709</v>
      </c>
      <c r="BT1371" s="444" t="s">
        <v>707</v>
      </c>
      <c r="BU1371" s="383" t="s">
        <v>707</v>
      </c>
      <c r="BV1371" s="384" t="s">
        <v>1581</v>
      </c>
      <c r="BW1371" s="384">
        <v>60220</v>
      </c>
      <c r="BX1371" s="446" t="s">
        <v>1955</v>
      </c>
      <c r="BZ1371" s="495">
        <v>1335</v>
      </c>
      <c r="CA1371" s="320" t="b">
        <f>EXACT(A1371,CH1371)</f>
        <v>1</v>
      </c>
      <c r="CB1371" s="318" t="b">
        <f>EXACT(D1371,CF1371)</f>
        <v>1</v>
      </c>
      <c r="CC1371" s="318" t="b">
        <f>EXACT(E1371,CG1371)</f>
        <v>1</v>
      </c>
      <c r="CD1371" s="502">
        <f>+S1370-BC1370</f>
        <v>0</v>
      </c>
      <c r="CE1371" s="51" t="s">
        <v>672</v>
      </c>
      <c r="CF1371" s="52" t="s">
        <v>253</v>
      </c>
      <c r="CG1371" s="99" t="s">
        <v>580</v>
      </c>
      <c r="CH1371" s="311">
        <v>3660700674241</v>
      </c>
      <c r="CI1371" s="51"/>
      <c r="CJ1371" s="51"/>
      <c r="CL1371" s="51"/>
      <c r="CM1371" s="273"/>
      <c r="CO1371" s="157"/>
    </row>
    <row r="1372" spans="1:93">
      <c r="A1372" s="461" t="s">
        <v>7824</v>
      </c>
      <c r="B1372" s="83" t="s">
        <v>709</v>
      </c>
      <c r="C1372" s="158" t="s">
        <v>672</v>
      </c>
      <c r="D1372" s="158" t="s">
        <v>441</v>
      </c>
      <c r="E1372" s="92" t="s">
        <v>468</v>
      </c>
      <c r="F1372" s="461" t="s">
        <v>7824</v>
      </c>
      <c r="G1372" s="59" t="s">
        <v>1580</v>
      </c>
      <c r="H1372" s="449" t="s">
        <v>7940</v>
      </c>
      <c r="I1372" s="234">
        <v>32350.080000000002</v>
      </c>
      <c r="J1372" s="234">
        <v>0</v>
      </c>
      <c r="K1372" s="234">
        <v>0</v>
      </c>
      <c r="L1372" s="234">
        <v>0</v>
      </c>
      <c r="M1372" s="85">
        <v>0</v>
      </c>
      <c r="N1372" s="85">
        <v>0</v>
      </c>
      <c r="O1372" s="234">
        <v>0</v>
      </c>
      <c r="P1372" s="234">
        <v>50.13</v>
      </c>
      <c r="Q1372" s="234">
        <v>0</v>
      </c>
      <c r="R1372" s="234">
        <v>2637</v>
      </c>
      <c r="S1372" s="234">
        <v>29662.95</v>
      </c>
      <c r="T1372" s="227" t="s">
        <v>1581</v>
      </c>
      <c r="U1372" s="496">
        <v>840</v>
      </c>
      <c r="V1372" s="158" t="s">
        <v>672</v>
      </c>
      <c r="W1372" s="158" t="s">
        <v>441</v>
      </c>
      <c r="X1372" s="92" t="s">
        <v>468</v>
      </c>
      <c r="Y1372" s="267" t="s">
        <v>7824</v>
      </c>
      <c r="Z1372" s="228" t="s">
        <v>1581</v>
      </c>
      <c r="AA1372" s="1">
        <v>2687.13</v>
      </c>
      <c r="AB1372" s="1">
        <v>1260</v>
      </c>
      <c r="AC1372" s="1"/>
      <c r="AD1372" s="1">
        <v>863</v>
      </c>
      <c r="AE1372" s="1"/>
      <c r="AF1372" s="1">
        <v>514</v>
      </c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>
        <v>0</v>
      </c>
      <c r="AY1372" s="1"/>
      <c r="AZ1372" s="1">
        <v>50.13</v>
      </c>
      <c r="BA1372" s="1">
        <v>0</v>
      </c>
      <c r="BB1372" s="1">
        <v>32350.080000000002</v>
      </c>
      <c r="BC1372" s="1">
        <v>29662.95</v>
      </c>
      <c r="BD1372" s="85"/>
      <c r="BE1372" s="170">
        <v>841</v>
      </c>
      <c r="BF1372" s="1" t="s">
        <v>8336</v>
      </c>
      <c r="BG1372" s="158" t="s">
        <v>441</v>
      </c>
      <c r="BH1372" s="92" t="s">
        <v>468</v>
      </c>
      <c r="BI1372" s="1">
        <v>1260</v>
      </c>
      <c r="BJ1372" s="1">
        <v>1260</v>
      </c>
      <c r="BK1372" s="1">
        <v>0</v>
      </c>
      <c r="BL1372" s="1"/>
      <c r="BM1372" s="1"/>
      <c r="BN1372" s="1"/>
      <c r="BO1372" s="1"/>
      <c r="BP1372" s="1"/>
      <c r="BQ1372" s="284">
        <v>366</v>
      </c>
      <c r="BR1372" s="284">
        <v>9</v>
      </c>
      <c r="BS1372" s="443" t="s">
        <v>51</v>
      </c>
      <c r="BT1372" s="444" t="s">
        <v>5698</v>
      </c>
      <c r="BU1372" s="382" t="s">
        <v>5698</v>
      </c>
      <c r="BV1372" s="383" t="s">
        <v>1480</v>
      </c>
      <c r="BW1372" s="383">
        <v>66150</v>
      </c>
      <c r="BX1372" s="569" t="s">
        <v>8100</v>
      </c>
      <c r="BY1372" s="51"/>
      <c r="BZ1372" s="495">
        <v>93</v>
      </c>
      <c r="CA1372" s="320" t="b">
        <f>EXACT(A1372,CH1372)</f>
        <v>1</v>
      </c>
      <c r="CB1372" s="318" t="b">
        <f>EXACT(D1372,CF1372)</f>
        <v>1</v>
      </c>
      <c r="CC1372" s="318" t="b">
        <f>EXACT(E1372,CG1372)</f>
        <v>1</v>
      </c>
      <c r="CD1372" s="502">
        <f>+S1371-BC1371</f>
        <v>0</v>
      </c>
      <c r="CE1372" s="17" t="s">
        <v>672</v>
      </c>
      <c r="CF1372" s="17" t="s">
        <v>441</v>
      </c>
      <c r="CG1372" s="103" t="s">
        <v>468</v>
      </c>
      <c r="CH1372" s="275" t="s">
        <v>7824</v>
      </c>
    </row>
    <row r="1373" spans="1:93">
      <c r="A1373" s="461" t="s">
        <v>4648</v>
      </c>
      <c r="B1373" s="83" t="s">
        <v>709</v>
      </c>
      <c r="C1373" s="158" t="s">
        <v>686</v>
      </c>
      <c r="D1373" s="158" t="s">
        <v>602</v>
      </c>
      <c r="E1373" s="92" t="s">
        <v>3414</v>
      </c>
      <c r="F1373" s="461" t="s">
        <v>4648</v>
      </c>
      <c r="G1373" s="59" t="s">
        <v>1580</v>
      </c>
      <c r="H1373" s="449" t="s">
        <v>3502</v>
      </c>
      <c r="I1373" s="234">
        <v>35084.800000000003</v>
      </c>
      <c r="J1373" s="234">
        <v>0</v>
      </c>
      <c r="K1373" s="234">
        <v>0</v>
      </c>
      <c r="L1373" s="234">
        <v>0</v>
      </c>
      <c r="M1373" s="85">
        <v>0</v>
      </c>
      <c r="N1373" s="85">
        <v>0</v>
      </c>
      <c r="O1373" s="234">
        <v>0</v>
      </c>
      <c r="P1373" s="234">
        <v>462.57</v>
      </c>
      <c r="Q1373" s="234">
        <v>0</v>
      </c>
      <c r="R1373" s="234">
        <v>4792</v>
      </c>
      <c r="S1373" s="234">
        <v>29830.230000000003</v>
      </c>
      <c r="T1373" s="227" t="s">
        <v>1581</v>
      </c>
      <c r="U1373" s="496">
        <v>997</v>
      </c>
      <c r="V1373" s="158" t="s">
        <v>686</v>
      </c>
      <c r="W1373" s="158" t="s">
        <v>602</v>
      </c>
      <c r="X1373" s="92" t="s">
        <v>3414</v>
      </c>
      <c r="Y1373" s="271">
        <v>3669700024350</v>
      </c>
      <c r="Z1373" s="228" t="s">
        <v>1581</v>
      </c>
      <c r="AA1373" s="243">
        <v>5254.57</v>
      </c>
      <c r="AB1373" s="81">
        <v>3505</v>
      </c>
      <c r="AC1373" s="81"/>
      <c r="AD1373" s="81">
        <v>863</v>
      </c>
      <c r="AE1373" s="81">
        <v>424</v>
      </c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245"/>
      <c r="AW1373" s="81"/>
      <c r="AX1373" s="81">
        <v>0</v>
      </c>
      <c r="AY1373" s="81"/>
      <c r="AZ1373" s="81">
        <v>462.57</v>
      </c>
      <c r="BA1373" s="85">
        <v>0</v>
      </c>
      <c r="BB1373" s="81">
        <v>35084.800000000003</v>
      </c>
      <c r="BC1373" s="81">
        <v>29830.230000000003</v>
      </c>
      <c r="BD1373" s="85"/>
      <c r="BE1373" s="170">
        <v>998</v>
      </c>
      <c r="BF1373" s="81" t="s">
        <v>3582</v>
      </c>
      <c r="BG1373" s="158" t="s">
        <v>602</v>
      </c>
      <c r="BH1373" s="92" t="s">
        <v>3414</v>
      </c>
      <c r="BI1373" s="81">
        <v>3505</v>
      </c>
      <c r="BJ1373" s="85">
        <v>3505</v>
      </c>
      <c r="BK1373" s="81">
        <v>0</v>
      </c>
      <c r="BL1373" s="86"/>
      <c r="BM1373" s="86" t="s">
        <v>690</v>
      </c>
      <c r="BN1373" s="247"/>
      <c r="BO1373" s="247"/>
      <c r="BP1373" s="1"/>
      <c r="BQ1373" s="284">
        <v>232</v>
      </c>
      <c r="BR1373" s="284" t="s">
        <v>709</v>
      </c>
      <c r="BS1373" s="443" t="s">
        <v>3763</v>
      </c>
      <c r="BT1373" s="445" t="s">
        <v>3685</v>
      </c>
      <c r="BU1373" s="383" t="s">
        <v>3685</v>
      </c>
      <c r="BV1373" s="383" t="s">
        <v>1480</v>
      </c>
      <c r="BW1373" s="383">
        <v>66120</v>
      </c>
      <c r="BX1373" s="446" t="s">
        <v>3686</v>
      </c>
      <c r="BZ1373" s="475">
        <v>500</v>
      </c>
      <c r="CA1373" s="320" t="b">
        <f>EXACT(A1373,CH1373)</f>
        <v>1</v>
      </c>
      <c r="CB1373" s="318" t="b">
        <f>EXACT(D1373,CF1373)</f>
        <v>1</v>
      </c>
      <c r="CC1373" s="318" t="b">
        <f>EXACT(E1373,CG1373)</f>
        <v>1</v>
      </c>
      <c r="CD1373" s="502">
        <f>+S1372-BC1372</f>
        <v>0</v>
      </c>
      <c r="CE1373" s="51" t="s">
        <v>686</v>
      </c>
      <c r="CF1373" s="157" t="s">
        <v>602</v>
      </c>
      <c r="CG1373" s="99" t="s">
        <v>3414</v>
      </c>
      <c r="CH1373" s="311">
        <v>3669700024350</v>
      </c>
      <c r="CJ1373" s="51"/>
      <c r="CL1373" s="51"/>
      <c r="CM1373" s="273"/>
      <c r="CO1373" s="158"/>
    </row>
    <row r="1374" spans="1:93">
      <c r="A1374" s="461" t="s">
        <v>4989</v>
      </c>
      <c r="B1374" s="83" t="s">
        <v>709</v>
      </c>
      <c r="C1374" s="158" t="s">
        <v>686</v>
      </c>
      <c r="D1374" s="158" t="s">
        <v>400</v>
      </c>
      <c r="E1374" s="92" t="s">
        <v>401</v>
      </c>
      <c r="F1374" s="461" t="s">
        <v>4989</v>
      </c>
      <c r="G1374" s="59" t="s">
        <v>1580</v>
      </c>
      <c r="H1374" s="449" t="s">
        <v>1836</v>
      </c>
      <c r="I1374" s="234">
        <v>20611.8</v>
      </c>
      <c r="J1374" s="234">
        <v>0</v>
      </c>
      <c r="K1374" s="234">
        <v>93.98</v>
      </c>
      <c r="L1374" s="234">
        <v>0</v>
      </c>
      <c r="M1374" s="85">
        <v>2345</v>
      </c>
      <c r="N1374" s="85">
        <v>0</v>
      </c>
      <c r="O1374" s="234">
        <v>0</v>
      </c>
      <c r="P1374" s="234">
        <v>0</v>
      </c>
      <c r="Q1374" s="234">
        <v>0</v>
      </c>
      <c r="R1374" s="234">
        <v>12058</v>
      </c>
      <c r="S1374" s="234">
        <v>8792.7799999999988</v>
      </c>
      <c r="T1374" s="227" t="s">
        <v>1581</v>
      </c>
      <c r="U1374" s="496">
        <v>577</v>
      </c>
      <c r="V1374" s="158" t="s">
        <v>686</v>
      </c>
      <c r="W1374" s="158" t="s">
        <v>400</v>
      </c>
      <c r="X1374" s="92" t="s">
        <v>401</v>
      </c>
      <c r="Y1374" s="267">
        <v>3669900024299</v>
      </c>
      <c r="Z1374" s="228" t="s">
        <v>1581</v>
      </c>
      <c r="AA1374" s="233">
        <v>14258</v>
      </c>
      <c r="AB1374" s="141">
        <v>11195</v>
      </c>
      <c r="AC1374" s="234"/>
      <c r="AD1374" s="235">
        <v>863</v>
      </c>
      <c r="AE1374" s="235"/>
      <c r="AF1374" s="141"/>
      <c r="AG1374" s="141"/>
      <c r="AH1374" s="141"/>
      <c r="AI1374" s="141"/>
      <c r="AJ1374" s="141"/>
      <c r="AK1374" s="141"/>
      <c r="AL1374" s="141"/>
      <c r="AM1374" s="85"/>
      <c r="AN1374" s="85"/>
      <c r="AO1374" s="85"/>
      <c r="AP1374" s="85"/>
      <c r="AQ1374" s="159"/>
      <c r="AR1374" s="159"/>
      <c r="AS1374" s="85"/>
      <c r="AT1374" s="85"/>
      <c r="AU1374" s="85"/>
      <c r="AV1374" s="236"/>
      <c r="AW1374" s="85"/>
      <c r="AX1374" s="85">
        <v>2200</v>
      </c>
      <c r="AY1374" s="159"/>
      <c r="AZ1374" s="159">
        <v>0</v>
      </c>
      <c r="BA1374" s="176">
        <v>0</v>
      </c>
      <c r="BB1374" s="159">
        <v>23050.78</v>
      </c>
      <c r="BC1374" s="159">
        <v>8792.7799999999988</v>
      </c>
      <c r="BD1374" s="85"/>
      <c r="BE1374" s="170">
        <v>578</v>
      </c>
      <c r="BF1374" s="1" t="s">
        <v>2217</v>
      </c>
      <c r="BG1374" s="158" t="s">
        <v>400</v>
      </c>
      <c r="BH1374" s="92" t="s">
        <v>401</v>
      </c>
      <c r="BI1374" s="159">
        <v>11195</v>
      </c>
      <c r="BJ1374" s="159">
        <v>11195</v>
      </c>
      <c r="BK1374" s="159">
        <v>0</v>
      </c>
      <c r="BL1374" s="158"/>
      <c r="BM1374" s="1" t="s">
        <v>677</v>
      </c>
      <c r="BN1374" s="248"/>
      <c r="BO1374" s="248"/>
      <c r="BP1374" s="1"/>
      <c r="BQ1374" s="325">
        <v>12</v>
      </c>
      <c r="BR1374" s="325" t="s">
        <v>733</v>
      </c>
      <c r="BS1374" s="443" t="s">
        <v>51</v>
      </c>
      <c r="BT1374" s="563" t="s">
        <v>719</v>
      </c>
      <c r="BU1374" s="388" t="s">
        <v>719</v>
      </c>
      <c r="BV1374" s="388" t="s">
        <v>1581</v>
      </c>
      <c r="BW1374" s="389">
        <v>60140</v>
      </c>
      <c r="BX1374" s="446"/>
      <c r="BZ1374" s="475">
        <v>840</v>
      </c>
      <c r="CA1374" s="320" t="b">
        <f>EXACT(A1374,CH1374)</f>
        <v>1</v>
      </c>
      <c r="CB1374" s="318" t="b">
        <f>EXACT(D1374,CF1374)</f>
        <v>1</v>
      </c>
      <c r="CC1374" s="318" t="b">
        <f>EXACT(E1374,CG1374)</f>
        <v>1</v>
      </c>
      <c r="CD1374" s="502">
        <f>+S1373-BC1373</f>
        <v>0</v>
      </c>
      <c r="CE1374" s="17" t="s">
        <v>686</v>
      </c>
      <c r="CF1374" s="17" t="s">
        <v>400</v>
      </c>
      <c r="CG1374" s="103" t="s">
        <v>401</v>
      </c>
      <c r="CH1374" s="275">
        <v>3669900024299</v>
      </c>
    </row>
    <row r="1375" spans="1:93">
      <c r="A1375" s="461" t="s">
        <v>4828</v>
      </c>
      <c r="B1375" s="83" t="s">
        <v>709</v>
      </c>
      <c r="C1375" s="158" t="s">
        <v>686</v>
      </c>
      <c r="D1375" s="158" t="s">
        <v>3822</v>
      </c>
      <c r="E1375" s="92" t="s">
        <v>3823</v>
      </c>
      <c r="F1375" s="461" t="s">
        <v>4828</v>
      </c>
      <c r="G1375" s="59" t="s">
        <v>1580</v>
      </c>
      <c r="H1375" s="449" t="s">
        <v>3947</v>
      </c>
      <c r="I1375" s="234">
        <v>41400</v>
      </c>
      <c r="J1375" s="234">
        <v>0</v>
      </c>
      <c r="K1375" s="234">
        <v>0</v>
      </c>
      <c r="L1375" s="234">
        <v>0</v>
      </c>
      <c r="M1375" s="85">
        <v>0</v>
      </c>
      <c r="N1375" s="85">
        <v>0</v>
      </c>
      <c r="O1375" s="234">
        <v>0</v>
      </c>
      <c r="P1375" s="234">
        <v>669.34</v>
      </c>
      <c r="Q1375" s="234">
        <v>0</v>
      </c>
      <c r="R1375" s="234">
        <v>28272</v>
      </c>
      <c r="S1375" s="234">
        <v>12458.66</v>
      </c>
      <c r="T1375" s="227" t="s">
        <v>1581</v>
      </c>
      <c r="U1375" s="496">
        <v>309</v>
      </c>
      <c r="V1375" s="158" t="s">
        <v>686</v>
      </c>
      <c r="W1375" s="158" t="s">
        <v>3822</v>
      </c>
      <c r="X1375" s="92" t="s">
        <v>3823</v>
      </c>
      <c r="Y1375" s="267">
        <v>3669900149105</v>
      </c>
      <c r="Z1375" s="228" t="s">
        <v>1581</v>
      </c>
      <c r="AA1375" s="141">
        <v>28941.34</v>
      </c>
      <c r="AB1375" s="141">
        <v>19485</v>
      </c>
      <c r="AC1375" s="1"/>
      <c r="AD1375" s="235">
        <v>863</v>
      </c>
      <c r="AE1375" s="235">
        <v>424</v>
      </c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>
        <v>7500</v>
      </c>
      <c r="AU1375" s="1"/>
      <c r="AV1375" s="245"/>
      <c r="AW1375" s="1"/>
      <c r="AX1375" s="1">
        <v>0</v>
      </c>
      <c r="AY1375" s="1"/>
      <c r="AZ1375" s="141">
        <v>669.34</v>
      </c>
      <c r="BA1375" s="176">
        <v>0</v>
      </c>
      <c r="BB1375" s="141">
        <v>41400</v>
      </c>
      <c r="BC1375" s="141">
        <v>12458.66</v>
      </c>
      <c r="BD1375" s="85"/>
      <c r="BE1375" s="170">
        <v>310</v>
      </c>
      <c r="BF1375" s="1" t="s">
        <v>4043</v>
      </c>
      <c r="BG1375" s="158" t="s">
        <v>3822</v>
      </c>
      <c r="BH1375" s="92" t="s">
        <v>3823</v>
      </c>
      <c r="BI1375" s="141">
        <v>19485</v>
      </c>
      <c r="BJ1375" s="141">
        <v>19485</v>
      </c>
      <c r="BK1375" s="159">
        <v>0</v>
      </c>
      <c r="BL1375" s="158"/>
      <c r="BM1375" s="1"/>
      <c r="BN1375" s="1"/>
      <c r="BO1375" s="1"/>
      <c r="BP1375" s="1"/>
      <c r="BQ1375" s="325" t="s">
        <v>4145</v>
      </c>
      <c r="BR1375" s="325">
        <v>3</v>
      </c>
      <c r="BS1375" s="443" t="s">
        <v>8</v>
      </c>
      <c r="BT1375" s="563" t="s">
        <v>3259</v>
      </c>
      <c r="BU1375" s="388" t="s">
        <v>3260</v>
      </c>
      <c r="BV1375" s="388" t="s">
        <v>128</v>
      </c>
      <c r="BW1375" s="389">
        <v>60110</v>
      </c>
      <c r="BX1375" s="569" t="s">
        <v>4146</v>
      </c>
      <c r="BY1375" s="76"/>
      <c r="BZ1375" s="495">
        <v>997</v>
      </c>
      <c r="CA1375" s="320" t="b">
        <f>EXACT(A1375,CH1375)</f>
        <v>1</v>
      </c>
      <c r="CB1375" s="318" t="b">
        <f>EXACT(D1375,CF1375)</f>
        <v>1</v>
      </c>
      <c r="CC1375" s="318" t="b">
        <f>EXACT(E1375,CG1375)</f>
        <v>1</v>
      </c>
      <c r="CD1375" s="502">
        <f>+S1374-BC1374</f>
        <v>0</v>
      </c>
      <c r="CE1375" s="17" t="s">
        <v>686</v>
      </c>
      <c r="CF1375" s="17" t="s">
        <v>3822</v>
      </c>
      <c r="CG1375" s="103" t="s">
        <v>3823</v>
      </c>
      <c r="CH1375" s="275">
        <v>3669900149105</v>
      </c>
      <c r="CI1375" s="51"/>
      <c r="CM1375" s="273"/>
    </row>
    <row r="1376" spans="1:93">
      <c r="A1376" s="461" t="s">
        <v>7794</v>
      </c>
      <c r="B1376" s="83" t="s">
        <v>709</v>
      </c>
      <c r="C1376" s="86" t="s">
        <v>686</v>
      </c>
      <c r="D1376" s="86" t="s">
        <v>7673</v>
      </c>
      <c r="E1376" s="86" t="s">
        <v>7674</v>
      </c>
      <c r="F1376" s="461" t="s">
        <v>7794</v>
      </c>
      <c r="G1376" s="59" t="s">
        <v>1580</v>
      </c>
      <c r="H1376" s="449" t="s">
        <v>7908</v>
      </c>
      <c r="I1376" s="234">
        <v>43214.400000000001</v>
      </c>
      <c r="J1376" s="234">
        <v>0</v>
      </c>
      <c r="K1376" s="234">
        <v>0</v>
      </c>
      <c r="L1376" s="234">
        <v>0</v>
      </c>
      <c r="M1376" s="85">
        <v>0</v>
      </c>
      <c r="N1376" s="85">
        <v>0</v>
      </c>
      <c r="O1376" s="234">
        <v>0</v>
      </c>
      <c r="P1376" s="234">
        <v>769.83</v>
      </c>
      <c r="Q1376" s="234">
        <v>0</v>
      </c>
      <c r="R1376" s="234">
        <v>1287</v>
      </c>
      <c r="S1376" s="234">
        <v>41157.57</v>
      </c>
      <c r="T1376" s="227" t="s">
        <v>1581</v>
      </c>
      <c r="U1376" s="496">
        <v>478</v>
      </c>
      <c r="V1376" s="86" t="s">
        <v>686</v>
      </c>
      <c r="W1376" s="86" t="s">
        <v>7673</v>
      </c>
      <c r="X1376" s="422" t="s">
        <v>7674</v>
      </c>
      <c r="Y1376" s="267" t="s">
        <v>7794</v>
      </c>
      <c r="Z1376" s="228" t="s">
        <v>1581</v>
      </c>
      <c r="AA1376" s="243">
        <v>2056.83</v>
      </c>
      <c r="AB1376" s="244">
        <v>0</v>
      </c>
      <c r="AC1376" s="81"/>
      <c r="AD1376" s="243">
        <v>863</v>
      </c>
      <c r="AE1376" s="243">
        <v>424</v>
      </c>
      <c r="AF1376" s="81">
        <v>0</v>
      </c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245"/>
      <c r="AW1376" s="81"/>
      <c r="AX1376" s="81">
        <v>0</v>
      </c>
      <c r="AY1376" s="244"/>
      <c r="AZ1376" s="244">
        <v>769.83</v>
      </c>
      <c r="BA1376" s="176">
        <v>0</v>
      </c>
      <c r="BB1376" s="244">
        <v>43214.400000000001</v>
      </c>
      <c r="BC1376" s="244">
        <v>41157.57</v>
      </c>
      <c r="BD1376" s="85"/>
      <c r="BE1376" s="170">
        <v>479</v>
      </c>
      <c r="BF1376" s="1" t="s">
        <v>8305</v>
      </c>
      <c r="BG1376" s="158" t="s">
        <v>7673</v>
      </c>
      <c r="BH1376" s="92" t="s">
        <v>7674</v>
      </c>
      <c r="BI1376" s="244">
        <v>0</v>
      </c>
      <c r="BJ1376" s="159">
        <v>0</v>
      </c>
      <c r="BK1376" s="159">
        <v>0</v>
      </c>
      <c r="BL1376" s="158"/>
      <c r="BM1376" s="86"/>
      <c r="BN1376" s="247"/>
      <c r="BO1376" s="247"/>
      <c r="BP1376" s="1"/>
      <c r="BQ1376" s="325" t="s">
        <v>8008</v>
      </c>
      <c r="BR1376" s="325">
        <v>1</v>
      </c>
      <c r="BS1376" s="443" t="s">
        <v>51</v>
      </c>
      <c r="BT1376" s="445" t="s">
        <v>8009</v>
      </c>
      <c r="BU1376" s="383" t="s">
        <v>1561</v>
      </c>
      <c r="BV1376" s="383" t="s">
        <v>283</v>
      </c>
      <c r="BW1376" s="383">
        <v>15110</v>
      </c>
      <c r="BX1376" s="569" t="s">
        <v>8010</v>
      </c>
      <c r="BY1376" s="76"/>
      <c r="BZ1376" s="475">
        <v>578</v>
      </c>
      <c r="CA1376" s="320" t="b">
        <f>EXACT(A1376,CH1376)</f>
        <v>1</v>
      </c>
      <c r="CB1376" s="318" t="b">
        <f>EXACT(D1376,CF1376)</f>
        <v>1</v>
      </c>
      <c r="CC1376" s="318" t="b">
        <f>EXACT(E1376,CG1376)</f>
        <v>1</v>
      </c>
      <c r="CD1376" s="502">
        <f>+S1375-BC1375</f>
        <v>0</v>
      </c>
      <c r="CE1376" s="17" t="s">
        <v>686</v>
      </c>
      <c r="CF1376" s="17" t="s">
        <v>7673</v>
      </c>
      <c r="CG1376" s="103" t="s">
        <v>7674</v>
      </c>
      <c r="CH1376" s="275" t="s">
        <v>7794</v>
      </c>
      <c r="CM1376" s="273"/>
      <c r="CO1376" s="157"/>
    </row>
    <row r="1377" spans="1:93">
      <c r="A1377" s="461" t="s">
        <v>4738</v>
      </c>
      <c r="B1377" s="83" t="s">
        <v>709</v>
      </c>
      <c r="C1377" s="158" t="s">
        <v>686</v>
      </c>
      <c r="D1377" s="158" t="s">
        <v>596</v>
      </c>
      <c r="E1377" s="92" t="s">
        <v>618</v>
      </c>
      <c r="F1377" s="461" t="s">
        <v>4738</v>
      </c>
      <c r="G1377" s="59" t="s">
        <v>1580</v>
      </c>
      <c r="H1377" s="449" t="s">
        <v>643</v>
      </c>
      <c r="I1377" s="234">
        <v>13794.38</v>
      </c>
      <c r="J1377" s="234">
        <v>0</v>
      </c>
      <c r="K1377" s="234">
        <v>0</v>
      </c>
      <c r="L1377" s="234">
        <v>0</v>
      </c>
      <c r="M1377" s="85">
        <v>1268</v>
      </c>
      <c r="N1377" s="85">
        <v>0</v>
      </c>
      <c r="O1377" s="234">
        <v>0</v>
      </c>
      <c r="P1377" s="234">
        <v>0</v>
      </c>
      <c r="Q1377" s="234">
        <v>0</v>
      </c>
      <c r="R1377" s="234">
        <v>12007</v>
      </c>
      <c r="S1377" s="234">
        <v>3055.3799999999992</v>
      </c>
      <c r="T1377" s="227" t="s">
        <v>1581</v>
      </c>
      <c r="U1377" s="496">
        <v>852</v>
      </c>
      <c r="V1377" s="158" t="s">
        <v>686</v>
      </c>
      <c r="W1377" s="158" t="s">
        <v>596</v>
      </c>
      <c r="X1377" s="92" t="s">
        <v>618</v>
      </c>
      <c r="Y1377" s="267">
        <v>3670400294850</v>
      </c>
      <c r="Z1377" s="228" t="s">
        <v>1581</v>
      </c>
      <c r="AA1377" s="141">
        <v>12007</v>
      </c>
      <c r="AB1377" s="141">
        <v>10720</v>
      </c>
      <c r="AC1377" s="1"/>
      <c r="AD1377" s="235">
        <v>863</v>
      </c>
      <c r="AE1377" s="235">
        <v>424</v>
      </c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245"/>
      <c r="AW1377" s="1"/>
      <c r="AX1377" s="1">
        <v>0</v>
      </c>
      <c r="AY1377" s="1"/>
      <c r="AZ1377" s="1">
        <v>0</v>
      </c>
      <c r="BA1377" s="1">
        <v>0</v>
      </c>
      <c r="BB1377" s="1">
        <v>15062.38</v>
      </c>
      <c r="BC1377" s="1">
        <v>3055.3799999999992</v>
      </c>
      <c r="BD1377" s="85"/>
      <c r="BE1377" s="170">
        <v>853</v>
      </c>
      <c r="BF1377" s="158" t="s">
        <v>1882</v>
      </c>
      <c r="BG1377" s="158" t="s">
        <v>596</v>
      </c>
      <c r="BH1377" s="92" t="s">
        <v>618</v>
      </c>
      <c r="BI1377" s="1">
        <v>10720</v>
      </c>
      <c r="BJ1377" s="1">
        <v>10720</v>
      </c>
      <c r="BK1377" s="1">
        <v>0</v>
      </c>
      <c r="BL1377" s="456"/>
      <c r="BM1377" s="1"/>
      <c r="BN1377" s="1"/>
      <c r="BO1377" s="1"/>
      <c r="BP1377" s="1"/>
      <c r="BQ1377" s="284" t="s">
        <v>5899</v>
      </c>
      <c r="BR1377" s="284" t="s">
        <v>689</v>
      </c>
      <c r="BS1377" s="443" t="s">
        <v>709</v>
      </c>
      <c r="BT1377" s="444" t="s">
        <v>1511</v>
      </c>
      <c r="BU1377" s="383" t="s">
        <v>1416</v>
      </c>
      <c r="BV1377" s="383" t="s">
        <v>1581</v>
      </c>
      <c r="BW1377" s="383">
        <v>60000</v>
      </c>
      <c r="BX1377" s="569" t="s">
        <v>5900</v>
      </c>
      <c r="BZ1377" s="475">
        <v>310</v>
      </c>
      <c r="CA1377" s="320" t="b">
        <f>EXACT(A1377,CH1377)</f>
        <v>1</v>
      </c>
      <c r="CB1377" s="318" t="b">
        <f>EXACT(D1377,CF1377)</f>
        <v>1</v>
      </c>
      <c r="CC1377" s="318" t="b">
        <f>EXACT(E1377,CG1377)</f>
        <v>1</v>
      </c>
      <c r="CD1377" s="502">
        <f>+S1376-BC1376</f>
        <v>0</v>
      </c>
      <c r="CE1377" s="17" t="s">
        <v>686</v>
      </c>
      <c r="CF1377" s="17" t="s">
        <v>596</v>
      </c>
      <c r="CG1377" s="103" t="s">
        <v>618</v>
      </c>
      <c r="CH1377" s="275">
        <v>3670400294850</v>
      </c>
    </row>
    <row r="1378" spans="1:93">
      <c r="A1378" s="461" t="s">
        <v>7801</v>
      </c>
      <c r="B1378" s="83" t="s">
        <v>709</v>
      </c>
      <c r="C1378" s="158" t="s">
        <v>686</v>
      </c>
      <c r="D1378" s="158" t="s">
        <v>7684</v>
      </c>
      <c r="E1378" s="92" t="s">
        <v>7685</v>
      </c>
      <c r="F1378" s="461" t="s">
        <v>7801</v>
      </c>
      <c r="G1378" s="59" t="s">
        <v>1580</v>
      </c>
      <c r="H1378" s="449" t="s">
        <v>7916</v>
      </c>
      <c r="I1378" s="234">
        <v>35721.230000000003</v>
      </c>
      <c r="J1378" s="234">
        <v>0</v>
      </c>
      <c r="K1378" s="234">
        <v>0</v>
      </c>
      <c r="L1378" s="234">
        <v>0</v>
      </c>
      <c r="M1378" s="85">
        <v>0</v>
      </c>
      <c r="N1378" s="85">
        <v>0</v>
      </c>
      <c r="O1378" s="234">
        <v>0</v>
      </c>
      <c r="P1378" s="234">
        <v>244.39</v>
      </c>
      <c r="Q1378" s="234">
        <v>0</v>
      </c>
      <c r="R1378" s="234">
        <v>8687</v>
      </c>
      <c r="S1378" s="234">
        <v>26789.840000000004</v>
      </c>
      <c r="T1378" s="227" t="s">
        <v>1581</v>
      </c>
      <c r="U1378" s="496">
        <v>587</v>
      </c>
      <c r="V1378" s="158" t="s">
        <v>686</v>
      </c>
      <c r="W1378" s="158" t="s">
        <v>7684</v>
      </c>
      <c r="X1378" s="92" t="s">
        <v>7685</v>
      </c>
      <c r="Y1378" s="267" t="s">
        <v>7801</v>
      </c>
      <c r="Z1378" s="228" t="s">
        <v>1581</v>
      </c>
      <c r="AA1378" s="233">
        <v>8931.39</v>
      </c>
      <c r="AB1378" s="141">
        <v>7400</v>
      </c>
      <c r="AC1378" s="234"/>
      <c r="AD1378" s="235">
        <v>863</v>
      </c>
      <c r="AE1378" s="235">
        <v>424</v>
      </c>
      <c r="AF1378" s="141"/>
      <c r="AG1378" s="141"/>
      <c r="AH1378" s="141"/>
      <c r="AI1378" s="141"/>
      <c r="AJ1378" s="141"/>
      <c r="AK1378" s="141"/>
      <c r="AL1378" s="141"/>
      <c r="AM1378" s="85"/>
      <c r="AN1378" s="85"/>
      <c r="AO1378" s="85"/>
      <c r="AP1378" s="85"/>
      <c r="AQ1378" s="159"/>
      <c r="AR1378" s="85"/>
      <c r="AS1378" s="85"/>
      <c r="AT1378" s="85"/>
      <c r="AU1378" s="85"/>
      <c r="AV1378" s="236"/>
      <c r="AW1378" s="85"/>
      <c r="AX1378" s="85">
        <v>0</v>
      </c>
      <c r="AY1378" s="159"/>
      <c r="AZ1378" s="159">
        <v>244.39</v>
      </c>
      <c r="BA1378" s="176">
        <v>0</v>
      </c>
      <c r="BB1378" s="159">
        <v>35721.230000000003</v>
      </c>
      <c r="BC1378" s="159">
        <v>26789.840000000004</v>
      </c>
      <c r="BD1378" s="85"/>
      <c r="BE1378" s="170">
        <v>588</v>
      </c>
      <c r="BF1378" s="1" t="s">
        <v>8313</v>
      </c>
      <c r="BG1378" s="158" t="s">
        <v>7684</v>
      </c>
      <c r="BH1378" s="92" t="s">
        <v>7685</v>
      </c>
      <c r="BI1378" s="159">
        <v>7400</v>
      </c>
      <c r="BJ1378" s="159">
        <v>7400</v>
      </c>
      <c r="BK1378" s="159">
        <v>0</v>
      </c>
      <c r="BL1378" s="158"/>
      <c r="BM1378" s="1"/>
      <c r="BN1378" s="248"/>
      <c r="BO1378" s="248"/>
      <c r="BP1378" s="86"/>
      <c r="BQ1378" s="324">
        <v>24</v>
      </c>
      <c r="BR1378" s="284">
        <v>8</v>
      </c>
      <c r="BS1378" s="443"/>
      <c r="BT1378" s="444" t="s">
        <v>740</v>
      </c>
      <c r="BU1378" s="388" t="s">
        <v>127</v>
      </c>
      <c r="BV1378" s="388" t="s">
        <v>128</v>
      </c>
      <c r="BW1378" s="389">
        <v>60220</v>
      </c>
      <c r="BX1378" s="446" t="s">
        <v>8016</v>
      </c>
      <c r="BY1378" s="76"/>
      <c r="BZ1378" s="495">
        <v>479</v>
      </c>
      <c r="CA1378" s="320" t="b">
        <f>EXACT(A1378,CH1378)</f>
        <v>1</v>
      </c>
      <c r="CB1378" s="318" t="b">
        <f>EXACT(D1378,CF1378)</f>
        <v>1</v>
      </c>
      <c r="CC1378" s="318" t="b">
        <f>EXACT(E1378,CG1378)</f>
        <v>1</v>
      </c>
      <c r="CD1378" s="502">
        <f>+S1377-BC1377</f>
        <v>0</v>
      </c>
      <c r="CE1378" s="17" t="s">
        <v>686</v>
      </c>
      <c r="CF1378" s="17" t="s">
        <v>7684</v>
      </c>
      <c r="CG1378" s="103" t="s">
        <v>7685</v>
      </c>
      <c r="CH1378" s="275" t="s">
        <v>7801</v>
      </c>
    </row>
    <row r="1379" spans="1:93">
      <c r="A1379" s="362" t="s">
        <v>8205</v>
      </c>
      <c r="B1379" s="83" t="s">
        <v>709</v>
      </c>
      <c r="C1379" s="86" t="s">
        <v>686</v>
      </c>
      <c r="D1379" s="86" t="s">
        <v>8201</v>
      </c>
      <c r="E1379" s="92" t="s">
        <v>8202</v>
      </c>
      <c r="F1379" s="362" t="s">
        <v>8205</v>
      </c>
      <c r="G1379" s="59" t="s">
        <v>1580</v>
      </c>
      <c r="H1379" s="449" t="s">
        <v>8207</v>
      </c>
      <c r="I1379" s="244">
        <v>31766.82</v>
      </c>
      <c r="J1379" s="310">
        <v>0</v>
      </c>
      <c r="K1379" s="81">
        <v>0</v>
      </c>
      <c r="L1379" s="81">
        <v>0</v>
      </c>
      <c r="M1379" s="85">
        <v>0</v>
      </c>
      <c r="N1379" s="81">
        <v>0</v>
      </c>
      <c r="O1379" s="81">
        <v>0</v>
      </c>
      <c r="P1379" s="85">
        <v>213.34</v>
      </c>
      <c r="Q1379" s="81">
        <v>0</v>
      </c>
      <c r="R1379" s="85">
        <v>17863</v>
      </c>
      <c r="S1379" s="81">
        <v>10312.91</v>
      </c>
      <c r="T1379" s="227" t="s">
        <v>1581</v>
      </c>
      <c r="U1379" s="496">
        <v>1260</v>
      </c>
      <c r="V1379" s="86" t="s">
        <v>686</v>
      </c>
      <c r="W1379" s="86" t="s">
        <v>8201</v>
      </c>
      <c r="X1379" s="92" t="s">
        <v>8202</v>
      </c>
      <c r="Y1379" s="267">
        <v>3670400581395</v>
      </c>
      <c r="Z1379" s="228" t="s">
        <v>1581</v>
      </c>
      <c r="AA1379" s="243">
        <v>21453.91</v>
      </c>
      <c r="AB1379" s="81">
        <v>17000</v>
      </c>
      <c r="AC1379" s="81"/>
      <c r="AD1379" s="81">
        <v>863</v>
      </c>
      <c r="AE1379" s="81"/>
      <c r="AF1379" s="81"/>
      <c r="AG1379" s="81"/>
      <c r="AH1379" s="81"/>
      <c r="AI1379" s="81">
        <v>0</v>
      </c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245"/>
      <c r="AW1379" s="81"/>
      <c r="AX1379" s="81">
        <v>3377.57</v>
      </c>
      <c r="AY1379" s="81"/>
      <c r="AZ1379" s="81">
        <v>213.34</v>
      </c>
      <c r="BA1379" s="85">
        <v>0</v>
      </c>
      <c r="BB1379" s="81">
        <v>31766.82</v>
      </c>
      <c r="BC1379" s="81">
        <v>10312.91</v>
      </c>
      <c r="BD1379" s="85"/>
      <c r="BE1379" s="170">
        <v>1262</v>
      </c>
      <c r="BF1379" s="81" t="s">
        <v>8208</v>
      </c>
      <c r="BG1379" s="158" t="s">
        <v>8201</v>
      </c>
      <c r="BH1379" s="92" t="s">
        <v>8202</v>
      </c>
      <c r="BI1379" s="81">
        <v>23500</v>
      </c>
      <c r="BJ1379" s="85">
        <v>17000</v>
      </c>
      <c r="BK1379" s="81">
        <v>6500</v>
      </c>
      <c r="BL1379" s="86"/>
      <c r="BM1379" s="86"/>
      <c r="BN1379" s="247"/>
      <c r="BO1379" s="247"/>
      <c r="BP1379" s="86"/>
      <c r="BQ1379" s="440" t="s">
        <v>8203</v>
      </c>
      <c r="BR1379" s="444" t="s">
        <v>720</v>
      </c>
      <c r="BS1379" s="443" t="s">
        <v>51</v>
      </c>
      <c r="BT1379" s="444" t="s">
        <v>679</v>
      </c>
      <c r="BU1379" s="383" t="s">
        <v>679</v>
      </c>
      <c r="BV1379" s="384" t="s">
        <v>1581</v>
      </c>
      <c r="BW1379" s="384">
        <v>60160</v>
      </c>
      <c r="BX1379" s="444" t="s">
        <v>8204</v>
      </c>
      <c r="BZ1379" s="475">
        <v>852</v>
      </c>
      <c r="CA1379" s="320" t="b">
        <f>EXACT(A1379,CH1379)</f>
        <v>1</v>
      </c>
      <c r="CB1379" s="318" t="b">
        <f>EXACT(D1379,CF1379)</f>
        <v>1</v>
      </c>
      <c r="CC1379" s="318" t="b">
        <f>EXACT(E1379,CG1379)</f>
        <v>1</v>
      </c>
      <c r="CD1379" s="502">
        <f>+S1378-BC1378</f>
        <v>0</v>
      </c>
      <c r="CE1379" s="51" t="s">
        <v>686</v>
      </c>
      <c r="CF1379" s="51" t="s">
        <v>8201</v>
      </c>
      <c r="CG1379" s="51" t="s">
        <v>8202</v>
      </c>
      <c r="CH1379" s="312">
        <v>3670400581395</v>
      </c>
      <c r="CI1379" s="51"/>
      <c r="CJ1379" s="51"/>
      <c r="CM1379" s="273"/>
      <c r="CO1379" s="332"/>
    </row>
    <row r="1380" spans="1:93">
      <c r="A1380" s="362" t="s">
        <v>5317</v>
      </c>
      <c r="B1380" s="83" t="s">
        <v>709</v>
      </c>
      <c r="C1380" s="158" t="s">
        <v>672</v>
      </c>
      <c r="D1380" s="158" t="s">
        <v>5316</v>
      </c>
      <c r="E1380" s="92" t="s">
        <v>732</v>
      </c>
      <c r="F1380" s="362" t="s">
        <v>5317</v>
      </c>
      <c r="G1380" s="59" t="s">
        <v>1580</v>
      </c>
      <c r="H1380" s="449" t="s">
        <v>5318</v>
      </c>
      <c r="I1380" s="234">
        <v>55760</v>
      </c>
      <c r="J1380" s="234">
        <v>0</v>
      </c>
      <c r="K1380" s="234">
        <v>33.979999999999997</v>
      </c>
      <c r="L1380" s="234">
        <v>0</v>
      </c>
      <c r="M1380" s="85">
        <v>0</v>
      </c>
      <c r="N1380" s="85">
        <v>0</v>
      </c>
      <c r="O1380" s="234">
        <v>0</v>
      </c>
      <c r="P1380" s="234">
        <v>2246.06</v>
      </c>
      <c r="Q1380" s="234">
        <v>0</v>
      </c>
      <c r="R1380" s="234">
        <v>29863</v>
      </c>
      <c r="S1380" s="234">
        <v>17168.46</v>
      </c>
      <c r="T1380" s="227" t="s">
        <v>1581</v>
      </c>
      <c r="U1380" s="496">
        <v>594</v>
      </c>
      <c r="V1380" s="158" t="s">
        <v>672</v>
      </c>
      <c r="W1380" s="158" t="s">
        <v>5316</v>
      </c>
      <c r="X1380" s="92" t="s">
        <v>732</v>
      </c>
      <c r="Y1380" s="267">
        <v>3670500162092</v>
      </c>
      <c r="Z1380" s="228" t="s">
        <v>1581</v>
      </c>
      <c r="AA1380" s="243">
        <v>38625.519999999997</v>
      </c>
      <c r="AB1380" s="81">
        <v>29000</v>
      </c>
      <c r="AC1380" s="81"/>
      <c r="AD1380" s="81">
        <v>863</v>
      </c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245"/>
      <c r="AW1380" s="81"/>
      <c r="AX1380" s="81">
        <v>6516.46</v>
      </c>
      <c r="AY1380" s="81"/>
      <c r="AZ1380" s="81">
        <v>2246.06</v>
      </c>
      <c r="BA1380" s="85">
        <v>0</v>
      </c>
      <c r="BB1380" s="81">
        <v>55793.98</v>
      </c>
      <c r="BC1380" s="81">
        <v>17168.460000000006</v>
      </c>
      <c r="BD1380" s="85"/>
      <c r="BE1380" s="170">
        <v>595</v>
      </c>
      <c r="BF1380" s="81" t="s">
        <v>5589</v>
      </c>
      <c r="BG1380" s="158" t="s">
        <v>5316</v>
      </c>
      <c r="BH1380" s="92" t="s">
        <v>732</v>
      </c>
      <c r="BI1380" s="81">
        <v>32863.51</v>
      </c>
      <c r="BJ1380" s="85">
        <v>29000</v>
      </c>
      <c r="BK1380" s="81">
        <v>3863.510000000002</v>
      </c>
      <c r="BL1380" s="86"/>
      <c r="BM1380" s="86"/>
      <c r="BN1380" s="247"/>
      <c r="BO1380" s="247"/>
      <c r="BP1380" s="1"/>
      <c r="BQ1380" s="284">
        <v>1089</v>
      </c>
      <c r="BR1380" s="284" t="s">
        <v>738</v>
      </c>
      <c r="BS1380" s="443" t="s">
        <v>709</v>
      </c>
      <c r="BT1380" s="445" t="s">
        <v>719</v>
      </c>
      <c r="BU1380" s="383" t="s">
        <v>719</v>
      </c>
      <c r="BV1380" s="383" t="s">
        <v>1581</v>
      </c>
      <c r="BW1380" s="383">
        <v>60140</v>
      </c>
      <c r="BX1380" s="446" t="s">
        <v>5748</v>
      </c>
      <c r="BZ1380" s="475">
        <v>588</v>
      </c>
      <c r="CA1380" s="320" t="b">
        <f>EXACT(A1380,CH1380)</f>
        <v>1</v>
      </c>
      <c r="CB1380" s="318" t="b">
        <f>EXACT(D1380,CF1380)</f>
        <v>1</v>
      </c>
      <c r="CC1380" s="318" t="b">
        <f>EXACT(E1380,CG1380)</f>
        <v>1</v>
      </c>
      <c r="CD1380" s="502">
        <f>+S1379-BC1379</f>
        <v>0</v>
      </c>
      <c r="CE1380" s="17" t="s">
        <v>672</v>
      </c>
      <c r="CF1380" s="17" t="s">
        <v>5316</v>
      </c>
      <c r="CG1380" s="103" t="s">
        <v>732</v>
      </c>
      <c r="CH1380" s="275">
        <v>3670500162092</v>
      </c>
      <c r="CM1380" s="273"/>
      <c r="CO1380" s="157"/>
    </row>
    <row r="1381" spans="1:93">
      <c r="A1381" s="461" t="s">
        <v>7403</v>
      </c>
      <c r="B1381" s="83" t="s">
        <v>709</v>
      </c>
      <c r="C1381" s="158" t="s">
        <v>672</v>
      </c>
      <c r="D1381" s="158" t="s">
        <v>6724</v>
      </c>
      <c r="E1381" s="92" t="s">
        <v>2023</v>
      </c>
      <c r="F1381" s="461" t="s">
        <v>7403</v>
      </c>
      <c r="G1381" s="59" t="s">
        <v>1580</v>
      </c>
      <c r="H1381" s="449" t="s">
        <v>7584</v>
      </c>
      <c r="I1381" s="234">
        <v>44216</v>
      </c>
      <c r="J1381" s="234">
        <v>0</v>
      </c>
      <c r="K1381" s="234">
        <v>0</v>
      </c>
      <c r="L1381" s="234">
        <v>0</v>
      </c>
      <c r="M1381" s="85">
        <v>0</v>
      </c>
      <c r="N1381" s="85">
        <v>0</v>
      </c>
      <c r="O1381" s="234">
        <v>0</v>
      </c>
      <c r="P1381" s="234">
        <v>713.26</v>
      </c>
      <c r="Q1381" s="234">
        <v>0</v>
      </c>
      <c r="R1381" s="234">
        <v>27763.16</v>
      </c>
      <c r="S1381" s="234">
        <v>12587.190000000002</v>
      </c>
      <c r="T1381" s="227" t="s">
        <v>1581</v>
      </c>
      <c r="U1381" s="496">
        <v>84</v>
      </c>
      <c r="V1381" s="158" t="s">
        <v>672</v>
      </c>
      <c r="W1381" s="158" t="s">
        <v>6724</v>
      </c>
      <c r="X1381" s="92" t="s">
        <v>2023</v>
      </c>
      <c r="Y1381" s="267">
        <v>3670500646774</v>
      </c>
      <c r="Z1381" s="228" t="s">
        <v>1581</v>
      </c>
      <c r="AA1381" s="233">
        <v>31628.809999999998</v>
      </c>
      <c r="AB1381" s="141">
        <v>26476.16</v>
      </c>
      <c r="AC1381" s="234"/>
      <c r="AD1381" s="235">
        <v>863</v>
      </c>
      <c r="AE1381" s="235">
        <v>424</v>
      </c>
      <c r="AF1381" s="141"/>
      <c r="AG1381" s="141"/>
      <c r="AH1381" s="141"/>
      <c r="AI1381" s="141"/>
      <c r="AJ1381" s="141"/>
      <c r="AK1381" s="141"/>
      <c r="AL1381" s="141"/>
      <c r="AM1381" s="85"/>
      <c r="AN1381" s="85"/>
      <c r="AO1381" s="85">
        <v>0</v>
      </c>
      <c r="AP1381" s="85"/>
      <c r="AQ1381" s="159"/>
      <c r="AR1381" s="159"/>
      <c r="AS1381" s="85"/>
      <c r="AT1381" s="85"/>
      <c r="AU1381" s="85"/>
      <c r="AV1381" s="236"/>
      <c r="AW1381" s="85"/>
      <c r="AX1381" s="85">
        <v>3152.39</v>
      </c>
      <c r="AY1381" s="159"/>
      <c r="AZ1381" s="159">
        <v>713.26</v>
      </c>
      <c r="BA1381" s="176">
        <v>0</v>
      </c>
      <c r="BB1381" s="159">
        <v>44216</v>
      </c>
      <c r="BC1381" s="159">
        <v>12587.190000000002</v>
      </c>
      <c r="BD1381" s="85"/>
      <c r="BE1381" s="170">
        <v>84</v>
      </c>
      <c r="BF1381" s="1" t="s">
        <v>6997</v>
      </c>
      <c r="BG1381" s="158" t="s">
        <v>6724</v>
      </c>
      <c r="BH1381" s="92" t="s">
        <v>2023</v>
      </c>
      <c r="BI1381" s="159">
        <v>26476.16</v>
      </c>
      <c r="BJ1381" s="159">
        <v>26476.16</v>
      </c>
      <c r="BK1381" s="159">
        <v>0</v>
      </c>
      <c r="BL1381" s="158"/>
      <c r="BM1381" s="1"/>
      <c r="BN1381" s="248"/>
      <c r="BO1381" s="248"/>
      <c r="BP1381" s="1"/>
      <c r="BQ1381" s="325" t="s">
        <v>59</v>
      </c>
      <c r="BR1381" s="325" t="s">
        <v>3171</v>
      </c>
      <c r="BS1381" s="443" t="s">
        <v>51</v>
      </c>
      <c r="BT1381" s="563" t="s">
        <v>7185</v>
      </c>
      <c r="BU1381" s="383" t="s">
        <v>4118</v>
      </c>
      <c r="BV1381" s="383" t="s">
        <v>4152</v>
      </c>
      <c r="BW1381" s="383">
        <v>16110</v>
      </c>
      <c r="BX1381" s="569" t="s">
        <v>7186</v>
      </c>
      <c r="BY1381" s="51"/>
      <c r="BZ1381" s="475">
        <v>1260</v>
      </c>
      <c r="CA1381" s="320" t="b">
        <f>EXACT(A1381,CH1381)</f>
        <v>1</v>
      </c>
      <c r="CB1381" s="318" t="b">
        <f>EXACT(D1381,CF1381)</f>
        <v>1</v>
      </c>
      <c r="CC1381" s="318" t="b">
        <f>EXACT(E1381,CG1381)</f>
        <v>1</v>
      </c>
      <c r="CD1381" s="502">
        <f>+S1381-BC1381</f>
        <v>0</v>
      </c>
      <c r="CE1381" s="17" t="s">
        <v>672</v>
      </c>
      <c r="CF1381" s="17" t="s">
        <v>6724</v>
      </c>
      <c r="CG1381" s="103" t="s">
        <v>2023</v>
      </c>
      <c r="CH1381" s="275">
        <v>3670500646774</v>
      </c>
    </row>
    <row r="1382" spans="1:93">
      <c r="A1382" s="461" t="s">
        <v>7814</v>
      </c>
      <c r="B1382" s="83" t="s">
        <v>709</v>
      </c>
      <c r="C1382" s="158" t="s">
        <v>686</v>
      </c>
      <c r="D1382" s="158" t="s">
        <v>7699</v>
      </c>
      <c r="E1382" s="92" t="s">
        <v>7700</v>
      </c>
      <c r="F1382" s="461" t="s">
        <v>7814</v>
      </c>
      <c r="G1382" s="59" t="s">
        <v>1580</v>
      </c>
      <c r="H1382" s="449" t="s">
        <v>7929</v>
      </c>
      <c r="I1382" s="234">
        <v>47352</v>
      </c>
      <c r="J1382" s="234">
        <v>0</v>
      </c>
      <c r="K1382" s="234">
        <v>0</v>
      </c>
      <c r="L1382" s="234">
        <v>0</v>
      </c>
      <c r="M1382" s="85">
        <v>0</v>
      </c>
      <c r="N1382" s="85">
        <v>0</v>
      </c>
      <c r="O1382" s="234">
        <v>0</v>
      </c>
      <c r="P1382" s="234">
        <v>1160.2</v>
      </c>
      <c r="Q1382" s="234">
        <v>0</v>
      </c>
      <c r="R1382" s="234">
        <v>31281.79</v>
      </c>
      <c r="S1382" s="234">
        <v>14910.009999999998</v>
      </c>
      <c r="T1382" s="227" t="s">
        <v>1581</v>
      </c>
      <c r="U1382" s="496">
        <v>710</v>
      </c>
      <c r="V1382" s="158" t="s">
        <v>686</v>
      </c>
      <c r="W1382" s="158" t="s">
        <v>7699</v>
      </c>
      <c r="X1382" s="92" t="s">
        <v>7700</v>
      </c>
      <c r="Y1382" s="267" t="s">
        <v>7814</v>
      </c>
      <c r="Z1382" s="228" t="s">
        <v>1581</v>
      </c>
      <c r="AA1382" s="243">
        <v>32441.99</v>
      </c>
      <c r="AB1382" s="81">
        <v>27570.79</v>
      </c>
      <c r="AC1382" s="81"/>
      <c r="AD1382" s="81">
        <v>863</v>
      </c>
      <c r="AE1382" s="81">
        <v>848</v>
      </c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>
        <v>2000</v>
      </c>
      <c r="AS1382" s="81"/>
      <c r="AT1382" s="81"/>
      <c r="AU1382" s="81"/>
      <c r="AV1382" s="245"/>
      <c r="AW1382" s="81"/>
      <c r="AX1382" s="81">
        <v>0</v>
      </c>
      <c r="AY1382" s="81"/>
      <c r="AZ1382" s="81">
        <v>1160.2</v>
      </c>
      <c r="BA1382" s="85">
        <v>0</v>
      </c>
      <c r="BB1382" s="81">
        <v>47352</v>
      </c>
      <c r="BC1382" s="81">
        <v>14910.009999999998</v>
      </c>
      <c r="BD1382" s="85"/>
      <c r="BE1382" s="170">
        <v>711</v>
      </c>
      <c r="BF1382" s="81" t="s">
        <v>8326</v>
      </c>
      <c r="BG1382" s="158" t="s">
        <v>7699</v>
      </c>
      <c r="BH1382" s="92" t="s">
        <v>7700</v>
      </c>
      <c r="BI1382" s="81">
        <v>27570.79</v>
      </c>
      <c r="BJ1382" s="85">
        <v>27570.79</v>
      </c>
      <c r="BK1382" s="81">
        <v>0</v>
      </c>
      <c r="BL1382" s="86"/>
      <c r="BM1382" s="86"/>
      <c r="BN1382" s="247"/>
      <c r="BO1382" s="247"/>
      <c r="BP1382" s="86"/>
      <c r="BQ1382" s="556" t="s">
        <v>8027</v>
      </c>
      <c r="BR1382" s="284"/>
      <c r="BS1382" s="443" t="s">
        <v>1929</v>
      </c>
      <c r="BT1382" s="444" t="s">
        <v>719</v>
      </c>
      <c r="BU1382" s="383" t="s">
        <v>719</v>
      </c>
      <c r="BV1382" s="383" t="s">
        <v>1581</v>
      </c>
      <c r="BW1382" s="383">
        <v>60140</v>
      </c>
      <c r="BX1382" s="446" t="s">
        <v>8028</v>
      </c>
      <c r="BZ1382" s="495">
        <v>595</v>
      </c>
      <c r="CA1382" s="320" t="b">
        <f>EXACT(A1382,CH1382)</f>
        <v>1</v>
      </c>
      <c r="CB1382" s="318" t="b">
        <f>EXACT(D1382,CF1382)</f>
        <v>1</v>
      </c>
      <c r="CC1382" s="318" t="b">
        <f>EXACT(E1382,CG1382)</f>
        <v>1</v>
      </c>
      <c r="CD1382" s="502">
        <f>+S1381-BC1381</f>
        <v>0</v>
      </c>
      <c r="CE1382" s="17" t="s">
        <v>686</v>
      </c>
      <c r="CF1382" s="157" t="s">
        <v>7699</v>
      </c>
      <c r="CG1382" s="99" t="s">
        <v>7700</v>
      </c>
      <c r="CH1382" s="311" t="s">
        <v>7814</v>
      </c>
      <c r="CJ1382" s="51"/>
      <c r="CM1382" s="273"/>
      <c r="CO1382" s="157"/>
    </row>
    <row r="1383" spans="1:93">
      <c r="A1383" s="469" t="s">
        <v>8980</v>
      </c>
      <c r="B1383" s="83"/>
      <c r="C1383" s="86" t="s">
        <v>672</v>
      </c>
      <c r="D1383" s="86" t="s">
        <v>224</v>
      </c>
      <c r="E1383" s="92" t="s">
        <v>8425</v>
      </c>
      <c r="F1383" s="470" t="s">
        <v>8980</v>
      </c>
      <c r="G1383" s="59" t="s">
        <v>1580</v>
      </c>
      <c r="H1383" s="283">
        <v>6260015631</v>
      </c>
      <c r="I1383" s="244">
        <v>55826.400000000001</v>
      </c>
      <c r="J1383" s="310">
        <v>0</v>
      </c>
      <c r="K1383" s="81">
        <v>0</v>
      </c>
      <c r="L1383" s="81">
        <v>0</v>
      </c>
      <c r="M1383" s="85">
        <v>0</v>
      </c>
      <c r="N1383" s="81">
        <v>0</v>
      </c>
      <c r="O1383" s="81">
        <v>0</v>
      </c>
      <c r="P1383" s="85">
        <v>1871.81</v>
      </c>
      <c r="Q1383" s="81">
        <v>0</v>
      </c>
      <c r="R1383" s="85">
        <v>38579</v>
      </c>
      <c r="S1383" s="81">
        <v>13773.990000000005</v>
      </c>
      <c r="T1383" s="227" t="s">
        <v>1581</v>
      </c>
      <c r="U1383" s="496">
        <v>1366</v>
      </c>
      <c r="V1383" s="467" t="s">
        <v>672</v>
      </c>
      <c r="W1383" s="86" t="s">
        <v>224</v>
      </c>
      <c r="X1383" s="86" t="s">
        <v>8425</v>
      </c>
      <c r="Y1383" s="268" t="s">
        <v>8980</v>
      </c>
      <c r="Z1383" s="228" t="s">
        <v>1581</v>
      </c>
      <c r="AA1383" s="243">
        <v>42052.409999999996</v>
      </c>
      <c r="AB1383" s="81">
        <v>36000</v>
      </c>
      <c r="AC1383" s="81"/>
      <c r="AD1383" s="81">
        <v>863</v>
      </c>
      <c r="AE1383" s="81">
        <v>424</v>
      </c>
      <c r="AF1383" s="81">
        <v>1292</v>
      </c>
      <c r="AG1383" s="81"/>
      <c r="AH1383" s="81"/>
      <c r="AI1383" s="81"/>
      <c r="AJ1383" s="81"/>
      <c r="AK1383" s="81"/>
      <c r="AL1383" s="81"/>
      <c r="AM1383" s="81"/>
      <c r="AN1383" s="81">
        <v>0</v>
      </c>
      <c r="AO1383" s="81"/>
      <c r="AP1383" s="81"/>
      <c r="AQ1383" s="81"/>
      <c r="AR1383" s="81">
        <v>0</v>
      </c>
      <c r="AS1383" s="81">
        <v>0</v>
      </c>
      <c r="AT1383" s="81"/>
      <c r="AU1383" s="81"/>
      <c r="AV1383" s="245"/>
      <c r="AW1383" s="81"/>
      <c r="AX1383" s="81">
        <v>1601.6</v>
      </c>
      <c r="AY1383" s="81"/>
      <c r="AZ1383" s="81">
        <v>1871.81</v>
      </c>
      <c r="BA1383" s="85">
        <v>0</v>
      </c>
      <c r="BB1383" s="81">
        <v>55826.400000000001</v>
      </c>
      <c r="BC1383" s="81">
        <v>13773.990000000005</v>
      </c>
      <c r="BE1383" s="170">
        <v>1369</v>
      </c>
      <c r="BF1383" s="81" t="s">
        <v>9117</v>
      </c>
      <c r="BG1383" s="1" t="s">
        <v>224</v>
      </c>
      <c r="BH1383" s="86" t="s">
        <v>8425</v>
      </c>
      <c r="BI1383" s="81">
        <v>46002.39</v>
      </c>
      <c r="BJ1383" s="85">
        <v>36000</v>
      </c>
      <c r="BK1383" s="81">
        <v>10002.39</v>
      </c>
      <c r="BL1383" s="86"/>
      <c r="BM1383" s="86"/>
      <c r="BN1383" s="247"/>
      <c r="BO1383" s="247"/>
      <c r="BP1383" s="86"/>
      <c r="BQ1383" s="440" t="s">
        <v>783</v>
      </c>
      <c r="BR1383" s="444" t="s">
        <v>698</v>
      </c>
      <c r="BS1383" s="84" t="s">
        <v>8850</v>
      </c>
      <c r="BT1383" s="444" t="s">
        <v>809</v>
      </c>
      <c r="BU1383" s="382" t="s">
        <v>752</v>
      </c>
      <c r="BV1383" s="386" t="s">
        <v>1581</v>
      </c>
      <c r="BW1383" s="386" t="s">
        <v>776</v>
      </c>
      <c r="BX1383" s="444" t="s">
        <v>9179</v>
      </c>
      <c r="BY1383" s="23"/>
      <c r="BZ1383" s="475">
        <v>84</v>
      </c>
      <c r="CA1383" s="320" t="b">
        <f>EXACT(A1383,CH1383)</f>
        <v>1</v>
      </c>
      <c r="CB1383" s="318" t="b">
        <f>EXACT(D1383,CF1383)</f>
        <v>1</v>
      </c>
      <c r="CC1383" s="318" t="b">
        <f>EXACT(E1383,CG1383)</f>
        <v>1</v>
      </c>
      <c r="CD1383" s="502">
        <f>+S1382-BC1382</f>
        <v>0</v>
      </c>
      <c r="CE1383" s="17" t="s">
        <v>672</v>
      </c>
      <c r="CF1383" s="17" t="s">
        <v>224</v>
      </c>
      <c r="CG1383" s="103" t="s">
        <v>8425</v>
      </c>
      <c r="CH1383" s="275" t="s">
        <v>8980</v>
      </c>
      <c r="CM1383" s="273"/>
      <c r="CO1383" s="453"/>
    </row>
    <row r="1384" spans="1:93">
      <c r="A1384" s="362" t="s">
        <v>5281</v>
      </c>
      <c r="B1384" s="83" t="s">
        <v>709</v>
      </c>
      <c r="C1384" s="86" t="s">
        <v>672</v>
      </c>
      <c r="D1384" s="86" t="s">
        <v>5280</v>
      </c>
      <c r="E1384" s="92" t="s">
        <v>326</v>
      </c>
      <c r="F1384" s="362" t="s">
        <v>5281</v>
      </c>
      <c r="G1384" s="59" t="s">
        <v>1580</v>
      </c>
      <c r="H1384" s="449" t="s">
        <v>5282</v>
      </c>
      <c r="I1384" s="244">
        <v>37214.6</v>
      </c>
      <c r="J1384" s="310">
        <v>0</v>
      </c>
      <c r="K1384" s="81">
        <v>0</v>
      </c>
      <c r="L1384" s="81">
        <v>0</v>
      </c>
      <c r="M1384" s="85">
        <v>0</v>
      </c>
      <c r="N1384" s="81">
        <v>0</v>
      </c>
      <c r="O1384" s="81">
        <v>0</v>
      </c>
      <c r="P1384" s="85">
        <v>319.06</v>
      </c>
      <c r="Q1384" s="81">
        <v>0</v>
      </c>
      <c r="R1384" s="85">
        <v>19863</v>
      </c>
      <c r="S1384" s="81">
        <v>12032.539999999997</v>
      </c>
      <c r="T1384" s="227" t="s">
        <v>1581</v>
      </c>
      <c r="U1384" s="496">
        <v>446</v>
      </c>
      <c r="V1384" s="86" t="s">
        <v>672</v>
      </c>
      <c r="W1384" s="86" t="s">
        <v>5280</v>
      </c>
      <c r="X1384" s="92" t="s">
        <v>326</v>
      </c>
      <c r="Y1384" s="268">
        <v>3670800161881</v>
      </c>
      <c r="Z1384" s="228" t="s">
        <v>1581</v>
      </c>
      <c r="AA1384" s="243">
        <v>25182.06</v>
      </c>
      <c r="AB1384" s="81">
        <v>19000</v>
      </c>
      <c r="AC1384" s="81"/>
      <c r="AD1384" s="81">
        <v>863</v>
      </c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>
        <v>0</v>
      </c>
      <c r="AP1384" s="81"/>
      <c r="AQ1384" s="81"/>
      <c r="AR1384" s="81"/>
      <c r="AS1384" s="81"/>
      <c r="AT1384" s="81"/>
      <c r="AU1384" s="81"/>
      <c r="AV1384" s="245"/>
      <c r="AW1384" s="81"/>
      <c r="AX1384" s="81">
        <v>5000</v>
      </c>
      <c r="AY1384" s="81"/>
      <c r="AZ1384" s="81">
        <v>319.06</v>
      </c>
      <c r="BA1384" s="85">
        <v>0</v>
      </c>
      <c r="BB1384" s="81">
        <v>37214.6</v>
      </c>
      <c r="BC1384" s="81">
        <v>12032.539999999997</v>
      </c>
      <c r="BD1384" s="85"/>
      <c r="BE1384" s="170">
        <v>447</v>
      </c>
      <c r="BF1384" s="81" t="s">
        <v>5578</v>
      </c>
      <c r="BG1384" s="158" t="s">
        <v>5280</v>
      </c>
      <c r="BH1384" s="92" t="s">
        <v>326</v>
      </c>
      <c r="BI1384" s="81">
        <v>25210.51</v>
      </c>
      <c r="BJ1384" s="85">
        <v>19000</v>
      </c>
      <c r="BK1384" s="81">
        <v>6210.5099999999984</v>
      </c>
      <c r="BL1384" s="86"/>
      <c r="BM1384" s="86"/>
      <c r="BN1384" s="247"/>
      <c r="BO1384" s="247"/>
      <c r="BP1384" s="86"/>
      <c r="BQ1384" s="324">
        <v>55</v>
      </c>
      <c r="BR1384" s="284" t="s">
        <v>716</v>
      </c>
      <c r="BS1384" s="443" t="s">
        <v>51</v>
      </c>
      <c r="BT1384" s="444" t="s">
        <v>787</v>
      </c>
      <c r="BU1384" s="383" t="s">
        <v>679</v>
      </c>
      <c r="BV1384" s="384" t="s">
        <v>1581</v>
      </c>
      <c r="BW1384" s="384">
        <v>60160</v>
      </c>
      <c r="BX1384" s="446" t="s">
        <v>5728</v>
      </c>
      <c r="BZ1384" s="475">
        <v>710</v>
      </c>
      <c r="CA1384" s="320" t="b">
        <f>EXACT(A1384,CH1384)</f>
        <v>1</v>
      </c>
      <c r="CB1384" s="318" t="b">
        <f>EXACT(D1384,CF1384)</f>
        <v>1</v>
      </c>
      <c r="CC1384" s="318" t="b">
        <f>EXACT(E1384,CG1384)</f>
        <v>1</v>
      </c>
      <c r="CD1384" s="502">
        <f>+S1383-BC1383</f>
        <v>0</v>
      </c>
      <c r="CE1384" s="17" t="s">
        <v>672</v>
      </c>
      <c r="CF1384" s="17" t="s">
        <v>5280</v>
      </c>
      <c r="CG1384" s="103" t="s">
        <v>326</v>
      </c>
      <c r="CH1384" s="275">
        <v>3670800161881</v>
      </c>
    </row>
    <row r="1385" spans="1:93">
      <c r="A1385" s="461" t="s">
        <v>6653</v>
      </c>
      <c r="B1385" s="83" t="s">
        <v>709</v>
      </c>
      <c r="C1385" s="158" t="s">
        <v>686</v>
      </c>
      <c r="D1385" s="158" t="s">
        <v>6652</v>
      </c>
      <c r="E1385" s="92" t="s">
        <v>1128</v>
      </c>
      <c r="F1385" s="461" t="s">
        <v>6653</v>
      </c>
      <c r="G1385" s="59" t="s">
        <v>1580</v>
      </c>
      <c r="H1385" s="449" t="s">
        <v>8181</v>
      </c>
      <c r="I1385" s="234">
        <v>32290.77</v>
      </c>
      <c r="J1385" s="234">
        <v>0</v>
      </c>
      <c r="K1385" s="234">
        <v>0</v>
      </c>
      <c r="L1385" s="234">
        <v>0</v>
      </c>
      <c r="M1385" s="85">
        <v>0</v>
      </c>
      <c r="N1385" s="85">
        <v>0</v>
      </c>
      <c r="O1385" s="234">
        <v>0</v>
      </c>
      <c r="P1385" s="234">
        <v>322.87</v>
      </c>
      <c r="Q1385" s="234">
        <v>0</v>
      </c>
      <c r="R1385" s="234">
        <v>17287</v>
      </c>
      <c r="S1385" s="234">
        <v>9990.8999999999978</v>
      </c>
      <c r="T1385" s="227" t="s">
        <v>1581</v>
      </c>
      <c r="U1385" s="496">
        <v>221</v>
      </c>
      <c r="V1385" s="158" t="s">
        <v>686</v>
      </c>
      <c r="W1385" s="158" t="s">
        <v>6652</v>
      </c>
      <c r="X1385" s="92" t="s">
        <v>1128</v>
      </c>
      <c r="Y1385" s="271">
        <v>3670800161890</v>
      </c>
      <c r="Z1385" s="228" t="s">
        <v>1581</v>
      </c>
      <c r="AA1385" s="243">
        <v>22299.87</v>
      </c>
      <c r="AB1385" s="81">
        <v>16000</v>
      </c>
      <c r="AC1385" s="81"/>
      <c r="AD1385" s="81">
        <v>863</v>
      </c>
      <c r="AE1385" s="81">
        <v>424</v>
      </c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>
        <v>0</v>
      </c>
      <c r="AP1385" s="81"/>
      <c r="AQ1385" s="81"/>
      <c r="AR1385" s="81"/>
      <c r="AS1385" s="81"/>
      <c r="AT1385" s="81"/>
      <c r="AU1385" s="81"/>
      <c r="AV1385" s="245"/>
      <c r="AW1385" s="81"/>
      <c r="AX1385" s="81">
        <v>4690</v>
      </c>
      <c r="AY1385" s="81"/>
      <c r="AZ1385" s="81">
        <v>322.87</v>
      </c>
      <c r="BA1385" s="85">
        <v>0</v>
      </c>
      <c r="BB1385" s="81">
        <v>32290.77</v>
      </c>
      <c r="BC1385" s="81">
        <v>9990.9000000000015</v>
      </c>
      <c r="BD1385" s="85"/>
      <c r="BE1385" s="170">
        <v>222</v>
      </c>
      <c r="BF1385" s="81" t="s">
        <v>6659</v>
      </c>
      <c r="BG1385" s="158" t="s">
        <v>6652</v>
      </c>
      <c r="BH1385" s="92" t="s">
        <v>1128</v>
      </c>
      <c r="BI1385" s="81">
        <v>21100</v>
      </c>
      <c r="BJ1385" s="85">
        <v>16000</v>
      </c>
      <c r="BK1385" s="81">
        <v>5100</v>
      </c>
      <c r="BL1385" s="86"/>
      <c r="BM1385" s="86"/>
      <c r="BN1385" s="247"/>
      <c r="BO1385" s="247"/>
      <c r="BP1385" s="86"/>
      <c r="BQ1385" s="324">
        <v>844</v>
      </c>
      <c r="BR1385" s="284" t="s">
        <v>676</v>
      </c>
      <c r="BS1385" s="443" t="s">
        <v>51</v>
      </c>
      <c r="BT1385" s="444" t="s">
        <v>707</v>
      </c>
      <c r="BU1385" s="383" t="s">
        <v>707</v>
      </c>
      <c r="BV1385" s="384" t="s">
        <v>1581</v>
      </c>
      <c r="BW1385" s="384">
        <v>60220</v>
      </c>
      <c r="BX1385" s="446" t="s">
        <v>6663</v>
      </c>
      <c r="BY1385" s="76"/>
      <c r="BZ1385" s="495">
        <v>1367</v>
      </c>
      <c r="CA1385" s="320" t="b">
        <f>EXACT(A1385,CH1385)</f>
        <v>1</v>
      </c>
      <c r="CB1385" s="318" t="b">
        <f>EXACT(D1385,CF1385)</f>
        <v>1</v>
      </c>
      <c r="CC1385" s="318" t="b">
        <f>EXACT(E1385,CG1385)</f>
        <v>1</v>
      </c>
      <c r="CD1385" s="502">
        <f>+S1384-BC1384</f>
        <v>0</v>
      </c>
      <c r="CE1385" s="17" t="s">
        <v>686</v>
      </c>
      <c r="CF1385" s="17" t="s">
        <v>6652</v>
      </c>
      <c r="CG1385" s="103" t="s">
        <v>1128</v>
      </c>
      <c r="CH1385" s="275">
        <v>3670800161890</v>
      </c>
      <c r="CI1385" s="51"/>
      <c r="CJ1385" s="51"/>
      <c r="CL1385" s="51"/>
      <c r="CM1385" s="273"/>
      <c r="CO1385" s="157"/>
    </row>
    <row r="1386" spans="1:93">
      <c r="A1386" s="461" t="s">
        <v>6200</v>
      </c>
      <c r="B1386" s="83" t="s">
        <v>709</v>
      </c>
      <c r="C1386" s="86" t="s">
        <v>672</v>
      </c>
      <c r="D1386" s="86" t="s">
        <v>6198</v>
      </c>
      <c r="E1386" s="92" t="s">
        <v>6199</v>
      </c>
      <c r="F1386" s="461" t="s">
        <v>6200</v>
      </c>
      <c r="G1386" s="59" t="s">
        <v>1580</v>
      </c>
      <c r="H1386" s="283" t="s">
        <v>6329</v>
      </c>
      <c r="I1386" s="244">
        <v>41402.400000000001</v>
      </c>
      <c r="J1386" s="310">
        <v>0</v>
      </c>
      <c r="K1386" s="81">
        <v>0</v>
      </c>
      <c r="L1386" s="81">
        <v>0</v>
      </c>
      <c r="M1386" s="85">
        <v>0</v>
      </c>
      <c r="N1386" s="81">
        <v>0</v>
      </c>
      <c r="O1386" s="81">
        <v>0</v>
      </c>
      <c r="P1386" s="85">
        <v>664.9</v>
      </c>
      <c r="Q1386" s="81">
        <v>0</v>
      </c>
      <c r="R1386" s="85">
        <v>18882.599999999999</v>
      </c>
      <c r="S1386" s="81">
        <v>21854.9</v>
      </c>
      <c r="T1386" s="227" t="s">
        <v>1581</v>
      </c>
      <c r="U1386" s="496">
        <v>461</v>
      </c>
      <c r="V1386" s="86" t="s">
        <v>672</v>
      </c>
      <c r="W1386" s="86" t="s">
        <v>6198</v>
      </c>
      <c r="X1386" s="92" t="s">
        <v>6199</v>
      </c>
      <c r="Y1386" s="268">
        <v>3670800186337</v>
      </c>
      <c r="Z1386" s="228" t="s">
        <v>1581</v>
      </c>
      <c r="AA1386" s="243">
        <v>19547.5</v>
      </c>
      <c r="AB1386" s="81">
        <v>18019.599999999999</v>
      </c>
      <c r="AC1386" s="81"/>
      <c r="AD1386" s="81">
        <v>863</v>
      </c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245"/>
      <c r="AW1386" s="81"/>
      <c r="AX1386" s="81">
        <v>0</v>
      </c>
      <c r="AY1386" s="81"/>
      <c r="AZ1386" s="81">
        <v>664.9</v>
      </c>
      <c r="BA1386" s="85">
        <v>0</v>
      </c>
      <c r="BB1386" s="81">
        <v>41402.400000000001</v>
      </c>
      <c r="BC1386" s="81">
        <v>21854.9</v>
      </c>
      <c r="BE1386" s="170">
        <v>462</v>
      </c>
      <c r="BF1386" s="81" t="s">
        <v>6436</v>
      </c>
      <c r="BG1386" s="86" t="s">
        <v>6198</v>
      </c>
      <c r="BH1386" s="86" t="s">
        <v>6199</v>
      </c>
      <c r="BI1386" s="81">
        <v>18019.599999999999</v>
      </c>
      <c r="BJ1386" s="85">
        <v>18019.599999999999</v>
      </c>
      <c r="BK1386" s="81">
        <v>0</v>
      </c>
      <c r="BL1386" s="86"/>
      <c r="BM1386" s="86"/>
      <c r="BN1386" s="247"/>
      <c r="BO1386" s="247"/>
      <c r="BP1386" s="86"/>
      <c r="BQ1386" s="324" t="s">
        <v>6621</v>
      </c>
      <c r="BR1386" s="284" t="s">
        <v>712</v>
      </c>
      <c r="BS1386" s="443" t="s">
        <v>709</v>
      </c>
      <c r="BT1386" s="444" t="s">
        <v>706</v>
      </c>
      <c r="BU1386" s="383" t="s">
        <v>707</v>
      </c>
      <c r="BV1386" s="384" t="s">
        <v>1581</v>
      </c>
      <c r="BW1386" s="384">
        <v>60220</v>
      </c>
      <c r="BX1386" s="446" t="s">
        <v>6622</v>
      </c>
      <c r="BZ1386" s="495">
        <v>447</v>
      </c>
      <c r="CA1386" s="320" t="b">
        <f>EXACT(A1386,CH1386)</f>
        <v>1</v>
      </c>
      <c r="CB1386" s="318" t="b">
        <f>EXACT(D1386,CF1386)</f>
        <v>1</v>
      </c>
      <c r="CC1386" s="318" t="b">
        <f>EXACT(E1386,CG1386)</f>
        <v>1</v>
      </c>
      <c r="CD1386" s="502">
        <f>+S1385-BC1385</f>
        <v>0</v>
      </c>
      <c r="CE1386" s="17" t="s">
        <v>672</v>
      </c>
      <c r="CF1386" s="17" t="s">
        <v>6198</v>
      </c>
      <c r="CG1386" s="103" t="s">
        <v>6199</v>
      </c>
      <c r="CH1386" s="275">
        <v>3670800186337</v>
      </c>
    </row>
    <row r="1387" spans="1:93">
      <c r="A1387" s="461" t="s">
        <v>7432</v>
      </c>
      <c r="B1387" s="83" t="s">
        <v>709</v>
      </c>
      <c r="C1387" s="86" t="s">
        <v>686</v>
      </c>
      <c r="D1387" s="86" t="s">
        <v>6755</v>
      </c>
      <c r="E1387" s="86" t="s">
        <v>2055</v>
      </c>
      <c r="F1387" s="461" t="s">
        <v>7432</v>
      </c>
      <c r="G1387" s="59" t="s">
        <v>1580</v>
      </c>
      <c r="H1387" s="449" t="s">
        <v>6888</v>
      </c>
      <c r="I1387" s="234">
        <v>30996.47</v>
      </c>
      <c r="J1387" s="234">
        <v>0</v>
      </c>
      <c r="K1387" s="234">
        <v>0</v>
      </c>
      <c r="L1387" s="234">
        <v>0</v>
      </c>
      <c r="M1387" s="85">
        <v>0</v>
      </c>
      <c r="N1387" s="85">
        <v>0</v>
      </c>
      <c r="O1387" s="234">
        <v>0</v>
      </c>
      <c r="P1387" s="234">
        <v>70.650000000000006</v>
      </c>
      <c r="Q1387" s="234">
        <v>0</v>
      </c>
      <c r="R1387" s="234">
        <v>17787</v>
      </c>
      <c r="S1387" s="234">
        <v>9869.3300000000017</v>
      </c>
      <c r="T1387" s="227" t="s">
        <v>1581</v>
      </c>
      <c r="U1387" s="496">
        <v>383</v>
      </c>
      <c r="V1387" s="86" t="s">
        <v>686</v>
      </c>
      <c r="W1387" s="86" t="s">
        <v>6755</v>
      </c>
      <c r="X1387" s="422" t="s">
        <v>2055</v>
      </c>
      <c r="Y1387" s="267">
        <v>3670800198726</v>
      </c>
      <c r="Z1387" s="228" t="s">
        <v>1581</v>
      </c>
      <c r="AA1387" s="243">
        <v>21127.14</v>
      </c>
      <c r="AB1387" s="244">
        <v>16500</v>
      </c>
      <c r="AC1387" s="81"/>
      <c r="AD1387" s="243">
        <v>863</v>
      </c>
      <c r="AE1387" s="243">
        <v>424</v>
      </c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>
        <v>0</v>
      </c>
      <c r="AU1387" s="81"/>
      <c r="AV1387" s="245"/>
      <c r="AW1387" s="81"/>
      <c r="AX1387" s="81">
        <v>3269.49</v>
      </c>
      <c r="AY1387" s="244"/>
      <c r="AZ1387" s="244">
        <v>70.650000000000006</v>
      </c>
      <c r="BA1387" s="176">
        <v>0</v>
      </c>
      <c r="BB1387" s="244">
        <v>30996.47</v>
      </c>
      <c r="BC1387" s="244">
        <v>9869.3300000000017</v>
      </c>
      <c r="BD1387" s="85"/>
      <c r="BE1387" s="170">
        <v>384</v>
      </c>
      <c r="BF1387" s="1" t="s">
        <v>7039</v>
      </c>
      <c r="BG1387" s="158" t="s">
        <v>6755</v>
      </c>
      <c r="BH1387" s="92" t="s">
        <v>2055</v>
      </c>
      <c r="BI1387" s="244">
        <v>24212.19</v>
      </c>
      <c r="BJ1387" s="159">
        <v>16500</v>
      </c>
      <c r="BK1387" s="159">
        <v>7712.1899999999987</v>
      </c>
      <c r="BL1387" s="158"/>
      <c r="BM1387" s="86"/>
      <c r="BN1387" s="247"/>
      <c r="BO1387" s="247"/>
      <c r="BP1387" s="86"/>
      <c r="BQ1387" s="324" t="s">
        <v>7228</v>
      </c>
      <c r="BR1387" s="284" t="s">
        <v>698</v>
      </c>
      <c r="BS1387" s="443" t="s">
        <v>709</v>
      </c>
      <c r="BT1387" s="444" t="s">
        <v>805</v>
      </c>
      <c r="BU1387" s="383" t="s">
        <v>702</v>
      </c>
      <c r="BV1387" s="384" t="s">
        <v>1581</v>
      </c>
      <c r="BW1387" s="384">
        <v>60110</v>
      </c>
      <c r="BX1387" s="446" t="s">
        <v>7229</v>
      </c>
      <c r="BY1387" s="62"/>
      <c r="BZ1387" s="475">
        <v>222</v>
      </c>
      <c r="CA1387" s="320" t="b">
        <f>EXACT(A1387,CH1387)</f>
        <v>1</v>
      </c>
      <c r="CB1387" s="318" t="b">
        <f>EXACT(D1387,CF1387)</f>
        <v>1</v>
      </c>
      <c r="CC1387" s="318" t="b">
        <f>EXACT(E1387,CG1387)</f>
        <v>1</v>
      </c>
      <c r="CD1387" s="502">
        <f>+S1386-BC1386</f>
        <v>0</v>
      </c>
      <c r="CE1387" s="51" t="s">
        <v>686</v>
      </c>
      <c r="CF1387" s="94" t="s">
        <v>6755</v>
      </c>
      <c r="CG1387" s="99" t="s">
        <v>2055</v>
      </c>
      <c r="CH1387" s="311">
        <v>3670800198726</v>
      </c>
      <c r="CI1387" s="51"/>
      <c r="CJ1387" s="51"/>
      <c r="CM1387" s="273"/>
    </row>
    <row r="1388" spans="1:93">
      <c r="A1388" s="461" t="s">
        <v>4523</v>
      </c>
      <c r="B1388" s="83" t="s">
        <v>709</v>
      </c>
      <c r="C1388" s="158" t="s">
        <v>672</v>
      </c>
      <c r="D1388" s="158" t="s">
        <v>2980</v>
      </c>
      <c r="E1388" s="92" t="s">
        <v>2714</v>
      </c>
      <c r="F1388" s="461" t="s">
        <v>4523</v>
      </c>
      <c r="G1388" s="59" t="s">
        <v>1580</v>
      </c>
      <c r="H1388" s="449" t="s">
        <v>2768</v>
      </c>
      <c r="I1388" s="234">
        <v>31455.599999999999</v>
      </c>
      <c r="J1388" s="234">
        <v>0</v>
      </c>
      <c r="K1388" s="234">
        <v>0</v>
      </c>
      <c r="L1388" s="234">
        <v>0</v>
      </c>
      <c r="M1388" s="85">
        <v>1022</v>
      </c>
      <c r="N1388" s="85">
        <v>0</v>
      </c>
      <c r="O1388" s="234">
        <v>0</v>
      </c>
      <c r="P1388" s="234">
        <v>276.79000000000002</v>
      </c>
      <c r="Q1388" s="234">
        <v>0</v>
      </c>
      <c r="R1388" s="234">
        <v>19082</v>
      </c>
      <c r="S1388" s="234">
        <v>10718.809999999998</v>
      </c>
      <c r="T1388" s="227" t="s">
        <v>1581</v>
      </c>
      <c r="U1388" s="496">
        <v>173</v>
      </c>
      <c r="V1388" s="158" t="s">
        <v>672</v>
      </c>
      <c r="W1388" s="158" t="s">
        <v>2980</v>
      </c>
      <c r="X1388" s="92" t="s">
        <v>2714</v>
      </c>
      <c r="Y1388" s="267">
        <v>3670800349091</v>
      </c>
      <c r="Z1388" s="228" t="s">
        <v>1581</v>
      </c>
      <c r="AA1388" s="243">
        <v>21758.79</v>
      </c>
      <c r="AB1388" s="244">
        <v>17695</v>
      </c>
      <c r="AC1388" s="81"/>
      <c r="AD1388" s="243">
        <v>863</v>
      </c>
      <c r="AE1388" s="243">
        <v>424</v>
      </c>
      <c r="AF1388" s="81"/>
      <c r="AG1388" s="81"/>
      <c r="AH1388" s="81"/>
      <c r="AI1388" s="81">
        <v>100</v>
      </c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245"/>
      <c r="AW1388" s="81"/>
      <c r="AX1388" s="81">
        <v>2400</v>
      </c>
      <c r="AY1388" s="244"/>
      <c r="AZ1388" s="244">
        <v>276.79000000000002</v>
      </c>
      <c r="BA1388" s="176">
        <v>0</v>
      </c>
      <c r="BB1388" s="244">
        <v>32477.599999999999</v>
      </c>
      <c r="BC1388" s="244">
        <v>10718.809999999998</v>
      </c>
      <c r="BD1388" s="85"/>
      <c r="BE1388" s="170">
        <v>173</v>
      </c>
      <c r="BF1388" s="1" t="s">
        <v>2807</v>
      </c>
      <c r="BG1388" s="158" t="s">
        <v>2980</v>
      </c>
      <c r="BH1388" s="92" t="s">
        <v>2714</v>
      </c>
      <c r="BI1388" s="244">
        <v>17695</v>
      </c>
      <c r="BJ1388" s="159">
        <v>17695</v>
      </c>
      <c r="BK1388" s="159">
        <v>0</v>
      </c>
      <c r="BL1388" s="158"/>
      <c r="BM1388" s="86"/>
      <c r="BN1388" s="247"/>
      <c r="BO1388" s="247"/>
      <c r="BP1388" s="1"/>
      <c r="BQ1388" s="325" t="s">
        <v>2869</v>
      </c>
      <c r="BR1388" s="325" t="s">
        <v>716</v>
      </c>
      <c r="BS1388" s="443" t="s">
        <v>709</v>
      </c>
      <c r="BT1388" s="563" t="s">
        <v>741</v>
      </c>
      <c r="BU1388" s="388" t="s">
        <v>679</v>
      </c>
      <c r="BV1388" s="388" t="s">
        <v>1581</v>
      </c>
      <c r="BW1388" s="389">
        <v>60160</v>
      </c>
      <c r="BX1388" s="569" t="s">
        <v>2870</v>
      </c>
      <c r="BZ1388" s="475">
        <v>462</v>
      </c>
      <c r="CA1388" s="320" t="b">
        <f>EXACT(A1388,CH1388)</f>
        <v>1</v>
      </c>
      <c r="CB1388" s="318" t="b">
        <f>EXACT(D1388,CF1388)</f>
        <v>1</v>
      </c>
      <c r="CC1388" s="318" t="b">
        <f>EXACT(E1388,CG1388)</f>
        <v>1</v>
      </c>
      <c r="CD1388" s="502">
        <f>+S1388-BC1388</f>
        <v>0</v>
      </c>
      <c r="CE1388" s="17" t="s">
        <v>672</v>
      </c>
      <c r="CF1388" s="17" t="s">
        <v>2980</v>
      </c>
      <c r="CG1388" s="103" t="s">
        <v>2714</v>
      </c>
      <c r="CH1388" s="275">
        <v>3670800349091</v>
      </c>
      <c r="CI1388" s="51"/>
      <c r="CM1388" s="273"/>
      <c r="CO1388" s="157"/>
    </row>
    <row r="1389" spans="1:93">
      <c r="A1389" s="461" t="s">
        <v>7807</v>
      </c>
      <c r="B1389" s="83" t="s">
        <v>709</v>
      </c>
      <c r="C1389" s="158" t="s">
        <v>686</v>
      </c>
      <c r="D1389" s="158" t="s">
        <v>7692</v>
      </c>
      <c r="E1389" s="158" t="s">
        <v>2714</v>
      </c>
      <c r="F1389" s="461" t="s">
        <v>7807</v>
      </c>
      <c r="G1389" s="59" t="s">
        <v>1580</v>
      </c>
      <c r="H1389" s="449" t="s">
        <v>7922</v>
      </c>
      <c r="I1389" s="234">
        <v>53736</v>
      </c>
      <c r="J1389" s="234">
        <v>0</v>
      </c>
      <c r="K1389" s="234">
        <v>0</v>
      </c>
      <c r="L1389" s="234">
        <v>0</v>
      </c>
      <c r="M1389" s="85">
        <v>0</v>
      </c>
      <c r="N1389" s="85">
        <v>0</v>
      </c>
      <c r="O1389" s="234">
        <v>0</v>
      </c>
      <c r="P1389" s="234">
        <v>603.46</v>
      </c>
      <c r="Q1389" s="234">
        <v>0</v>
      </c>
      <c r="R1389" s="234">
        <v>30782</v>
      </c>
      <c r="S1389" s="234">
        <v>22350.54</v>
      </c>
      <c r="T1389" s="227" t="s">
        <v>1581</v>
      </c>
      <c r="U1389" s="496">
        <v>642</v>
      </c>
      <c r="V1389" s="158" t="s">
        <v>686</v>
      </c>
      <c r="W1389" s="158" t="s">
        <v>7692</v>
      </c>
      <c r="X1389" s="158" t="s">
        <v>2714</v>
      </c>
      <c r="Y1389" s="267" t="s">
        <v>7807</v>
      </c>
      <c r="Z1389" s="228" t="s">
        <v>1581</v>
      </c>
      <c r="AA1389" s="243">
        <v>31385.46</v>
      </c>
      <c r="AB1389" s="244">
        <v>29495</v>
      </c>
      <c r="AC1389" s="81"/>
      <c r="AD1389" s="243">
        <v>863</v>
      </c>
      <c r="AE1389" s="243">
        <v>424</v>
      </c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245"/>
      <c r="AW1389" s="81"/>
      <c r="AX1389" s="81">
        <v>0</v>
      </c>
      <c r="AY1389" s="244"/>
      <c r="AZ1389" s="244">
        <v>603.46</v>
      </c>
      <c r="BA1389" s="176">
        <v>0</v>
      </c>
      <c r="BB1389" s="244">
        <v>53736</v>
      </c>
      <c r="BC1389" s="244">
        <v>22350.54</v>
      </c>
      <c r="BD1389" s="85"/>
      <c r="BE1389" s="170">
        <v>643</v>
      </c>
      <c r="BF1389" s="1" t="s">
        <v>8319</v>
      </c>
      <c r="BG1389" s="158" t="s">
        <v>7692</v>
      </c>
      <c r="BH1389" s="158" t="s">
        <v>2714</v>
      </c>
      <c r="BI1389" s="244">
        <v>29495</v>
      </c>
      <c r="BJ1389" s="159">
        <v>29495</v>
      </c>
      <c r="BK1389" s="159">
        <v>0</v>
      </c>
      <c r="BL1389" s="158"/>
      <c r="BM1389" s="86"/>
      <c r="BN1389" s="247"/>
      <c r="BO1389" s="247"/>
      <c r="BP1389" s="86"/>
      <c r="BQ1389" s="324" t="s">
        <v>2869</v>
      </c>
      <c r="BR1389" s="284">
        <v>6</v>
      </c>
      <c r="BS1389" s="443"/>
      <c r="BT1389" s="444" t="s">
        <v>741</v>
      </c>
      <c r="BU1389" s="383" t="s">
        <v>679</v>
      </c>
      <c r="BV1389" s="384" t="s">
        <v>1581</v>
      </c>
      <c r="BW1389" s="384">
        <v>60160</v>
      </c>
      <c r="BX1389" s="446"/>
      <c r="BZ1389" s="475">
        <v>384</v>
      </c>
      <c r="CA1389" s="320" t="b">
        <f>EXACT(A1389,CH1389)</f>
        <v>1</v>
      </c>
      <c r="CB1389" s="318" t="b">
        <f>EXACT(D1389,CF1389)</f>
        <v>1</v>
      </c>
      <c r="CC1389" s="318" t="b">
        <f>EXACT(E1389,CG1389)</f>
        <v>1</v>
      </c>
      <c r="CD1389" s="502">
        <f>+S1388-BC1388</f>
        <v>0</v>
      </c>
      <c r="CE1389" s="17" t="s">
        <v>686</v>
      </c>
      <c r="CF1389" s="157" t="s">
        <v>7692</v>
      </c>
      <c r="CG1389" s="103" t="s">
        <v>2714</v>
      </c>
      <c r="CH1389" s="275" t="s">
        <v>7807</v>
      </c>
      <c r="CJ1389" s="51"/>
      <c r="CM1389" s="273"/>
      <c r="CO1389" s="157"/>
    </row>
    <row r="1390" spans="1:93">
      <c r="A1390" s="362" t="s">
        <v>5424</v>
      </c>
      <c r="B1390" s="83" t="s">
        <v>709</v>
      </c>
      <c r="C1390" s="86" t="s">
        <v>686</v>
      </c>
      <c r="D1390" s="86" t="s">
        <v>5423</v>
      </c>
      <c r="E1390" s="92" t="s">
        <v>2995</v>
      </c>
      <c r="F1390" s="362" t="s">
        <v>5424</v>
      </c>
      <c r="G1390" s="59" t="s">
        <v>1580</v>
      </c>
      <c r="H1390" s="449" t="s">
        <v>5425</v>
      </c>
      <c r="I1390" s="244">
        <v>29916.83</v>
      </c>
      <c r="J1390" s="310">
        <v>0</v>
      </c>
      <c r="K1390" s="81">
        <v>0</v>
      </c>
      <c r="L1390" s="81">
        <v>0</v>
      </c>
      <c r="M1390" s="85">
        <v>0</v>
      </c>
      <c r="N1390" s="81">
        <v>0</v>
      </c>
      <c r="O1390" s="81">
        <v>0</v>
      </c>
      <c r="P1390" s="85">
        <v>204.17</v>
      </c>
      <c r="Q1390" s="81">
        <v>0</v>
      </c>
      <c r="R1390" s="85">
        <v>18621.75</v>
      </c>
      <c r="S1390" s="81">
        <v>8990.9100000000035</v>
      </c>
      <c r="T1390" s="227" t="s">
        <v>1581</v>
      </c>
      <c r="U1390" s="496">
        <v>958</v>
      </c>
      <c r="V1390" s="86" t="s">
        <v>686</v>
      </c>
      <c r="W1390" s="86" t="s">
        <v>5423</v>
      </c>
      <c r="X1390" s="92" t="s">
        <v>2995</v>
      </c>
      <c r="Y1390" s="267">
        <v>3671000008940</v>
      </c>
      <c r="Z1390" s="228" t="s">
        <v>1581</v>
      </c>
      <c r="AA1390" s="141">
        <v>20925.919999999998</v>
      </c>
      <c r="AB1390" s="141">
        <v>17334.75</v>
      </c>
      <c r="AC1390" s="1"/>
      <c r="AD1390" s="235">
        <v>863</v>
      </c>
      <c r="AE1390" s="235">
        <v>424</v>
      </c>
      <c r="AF1390" s="1">
        <v>0</v>
      </c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245"/>
      <c r="AW1390" s="1"/>
      <c r="AX1390" s="1">
        <v>2100</v>
      </c>
      <c r="AY1390" s="1"/>
      <c r="AZ1390" s="141">
        <v>204.17</v>
      </c>
      <c r="BA1390" s="176">
        <v>0</v>
      </c>
      <c r="BB1390" s="141">
        <v>29916.83</v>
      </c>
      <c r="BC1390" s="141">
        <v>8990.9100000000035</v>
      </c>
      <c r="BD1390" s="85"/>
      <c r="BE1390" s="170">
        <v>959</v>
      </c>
      <c r="BF1390" s="1" t="s">
        <v>5622</v>
      </c>
      <c r="BG1390" s="158" t="s">
        <v>5423</v>
      </c>
      <c r="BH1390" s="92" t="s">
        <v>2995</v>
      </c>
      <c r="BI1390" s="141">
        <v>17334.75</v>
      </c>
      <c r="BJ1390" s="141">
        <v>17334.75</v>
      </c>
      <c r="BK1390" s="159">
        <v>0</v>
      </c>
      <c r="BL1390" s="158"/>
      <c r="BM1390" s="1"/>
      <c r="BN1390" s="1"/>
      <c r="BO1390" s="1"/>
      <c r="BP1390" s="86"/>
      <c r="BQ1390" s="324">
        <v>7</v>
      </c>
      <c r="BR1390" s="284" t="s">
        <v>709</v>
      </c>
      <c r="BS1390" s="443" t="s">
        <v>5798</v>
      </c>
      <c r="BT1390" s="444" t="s">
        <v>719</v>
      </c>
      <c r="BU1390" s="383" t="s">
        <v>719</v>
      </c>
      <c r="BV1390" s="384" t="s">
        <v>1581</v>
      </c>
      <c r="BW1390" s="384">
        <v>60140</v>
      </c>
      <c r="BX1390" s="446" t="s">
        <v>5799</v>
      </c>
      <c r="BY1390" s="51"/>
      <c r="BZ1390" s="495">
        <v>173</v>
      </c>
      <c r="CA1390" s="320" t="b">
        <f>EXACT(A1390,CH1390)</f>
        <v>1</v>
      </c>
      <c r="CB1390" s="318" t="b">
        <f>EXACT(D1390,CF1390)</f>
        <v>1</v>
      </c>
      <c r="CC1390" s="318" t="b">
        <f>EXACT(E1390,CG1390)</f>
        <v>1</v>
      </c>
      <c r="CD1390" s="502">
        <f>+S1389-BC1389</f>
        <v>0</v>
      </c>
      <c r="CE1390" s="17" t="s">
        <v>686</v>
      </c>
      <c r="CF1390" s="17" t="s">
        <v>5423</v>
      </c>
      <c r="CG1390" s="103" t="s">
        <v>2995</v>
      </c>
      <c r="CH1390" s="275">
        <v>3671000008940</v>
      </c>
      <c r="CM1390" s="273"/>
      <c r="CO1390" s="157"/>
    </row>
    <row r="1391" spans="1:93">
      <c r="A1391" s="362" t="s">
        <v>5295</v>
      </c>
      <c r="B1391" s="83" t="s">
        <v>709</v>
      </c>
      <c r="C1391" s="86" t="s">
        <v>686</v>
      </c>
      <c r="D1391" s="86" t="s">
        <v>5293</v>
      </c>
      <c r="E1391" s="92" t="s">
        <v>5294</v>
      </c>
      <c r="F1391" s="362" t="s">
        <v>5295</v>
      </c>
      <c r="G1391" s="59" t="s">
        <v>1580</v>
      </c>
      <c r="H1391" s="449" t="s">
        <v>5296</v>
      </c>
      <c r="I1391" s="244">
        <v>40232</v>
      </c>
      <c r="J1391" s="310">
        <v>0</v>
      </c>
      <c r="K1391" s="81">
        <v>17.850000000000001</v>
      </c>
      <c r="L1391" s="81">
        <v>0</v>
      </c>
      <c r="M1391" s="85">
        <v>0</v>
      </c>
      <c r="N1391" s="81">
        <v>0</v>
      </c>
      <c r="O1391" s="81">
        <v>0</v>
      </c>
      <c r="P1391" s="85">
        <v>716.65</v>
      </c>
      <c r="Q1391" s="81">
        <v>0</v>
      </c>
      <c r="R1391" s="85">
        <v>11386</v>
      </c>
      <c r="S1391" s="81">
        <v>28147.199999999997</v>
      </c>
      <c r="T1391" s="227" t="s">
        <v>1581</v>
      </c>
      <c r="U1391" s="496">
        <v>484</v>
      </c>
      <c r="V1391" s="86" t="s">
        <v>686</v>
      </c>
      <c r="W1391" s="86" t="s">
        <v>5293</v>
      </c>
      <c r="X1391" s="92" t="s">
        <v>5294</v>
      </c>
      <c r="Y1391" s="267">
        <v>3679900058959</v>
      </c>
      <c r="Z1391" s="228" t="s">
        <v>1581</v>
      </c>
      <c r="AA1391" s="141">
        <v>12102.65</v>
      </c>
      <c r="AB1391" s="141">
        <v>10555</v>
      </c>
      <c r="AC1391" s="1"/>
      <c r="AD1391" s="235"/>
      <c r="AE1391" s="235"/>
      <c r="AF1391" s="1">
        <v>831</v>
      </c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245"/>
      <c r="AW1391" s="1"/>
      <c r="AX1391" s="1">
        <v>0</v>
      </c>
      <c r="AY1391" s="1"/>
      <c r="AZ1391" s="1">
        <v>716.65</v>
      </c>
      <c r="BA1391" s="1">
        <v>0</v>
      </c>
      <c r="BB1391" s="1">
        <v>40249.85</v>
      </c>
      <c r="BC1391" s="1">
        <v>28147.199999999997</v>
      </c>
      <c r="BD1391" s="85"/>
      <c r="BE1391" s="170">
        <v>485</v>
      </c>
      <c r="BF1391" s="158" t="s">
        <v>5582</v>
      </c>
      <c r="BG1391" s="158" t="s">
        <v>5293</v>
      </c>
      <c r="BH1391" s="92" t="s">
        <v>5294</v>
      </c>
      <c r="BI1391" s="1">
        <v>10555</v>
      </c>
      <c r="BJ1391" s="1">
        <v>10555</v>
      </c>
      <c r="BK1391" s="159">
        <v>0</v>
      </c>
      <c r="BL1391" s="158"/>
      <c r="BM1391" s="1"/>
      <c r="BN1391" s="1"/>
      <c r="BO1391" s="1"/>
      <c r="BP1391" s="86"/>
      <c r="BQ1391" s="324" t="s">
        <v>5734</v>
      </c>
      <c r="BR1391" s="284" t="s">
        <v>676</v>
      </c>
      <c r="BS1391" s="443" t="s">
        <v>709</v>
      </c>
      <c r="BT1391" s="444" t="s">
        <v>719</v>
      </c>
      <c r="BU1391" s="383" t="s">
        <v>719</v>
      </c>
      <c r="BV1391" s="384" t="s">
        <v>1581</v>
      </c>
      <c r="BW1391" s="384">
        <v>60140</v>
      </c>
      <c r="BX1391" s="446" t="s">
        <v>5735</v>
      </c>
      <c r="BY1391" s="1"/>
      <c r="BZ1391" s="495">
        <v>643</v>
      </c>
      <c r="CA1391" s="320" t="b">
        <f>EXACT(A1391,CH1391)</f>
        <v>1</v>
      </c>
      <c r="CB1391" s="318" t="b">
        <f>EXACT(D1391,CF1391)</f>
        <v>1</v>
      </c>
      <c r="CC1391" s="318" t="b">
        <f>EXACT(E1391,CG1391)</f>
        <v>1</v>
      </c>
      <c r="CD1391" s="502">
        <f>+S1390-BC1390</f>
        <v>0</v>
      </c>
      <c r="CE1391" s="17" t="s">
        <v>686</v>
      </c>
      <c r="CF1391" s="17" t="s">
        <v>5293</v>
      </c>
      <c r="CG1391" s="103" t="s">
        <v>5294</v>
      </c>
      <c r="CH1391" s="275">
        <v>3679900058959</v>
      </c>
    </row>
    <row r="1392" spans="1:93">
      <c r="A1392" s="362" t="s">
        <v>5448</v>
      </c>
      <c r="B1392" s="83" t="s">
        <v>709</v>
      </c>
      <c r="C1392" s="158" t="s">
        <v>672</v>
      </c>
      <c r="D1392" s="158" t="s">
        <v>602</v>
      </c>
      <c r="E1392" s="92" t="s">
        <v>5294</v>
      </c>
      <c r="F1392" s="362" t="s">
        <v>5448</v>
      </c>
      <c r="G1392" s="59" t="s">
        <v>1580</v>
      </c>
      <c r="H1392" s="449" t="s">
        <v>5449</v>
      </c>
      <c r="I1392" s="234">
        <v>29916.83</v>
      </c>
      <c r="J1392" s="234">
        <v>0</v>
      </c>
      <c r="K1392" s="234">
        <v>16.100000000000001</v>
      </c>
      <c r="L1392" s="234">
        <v>0</v>
      </c>
      <c r="M1392" s="85">
        <v>0</v>
      </c>
      <c r="N1392" s="85">
        <v>0</v>
      </c>
      <c r="O1392" s="234">
        <v>0</v>
      </c>
      <c r="P1392" s="234">
        <v>204.98</v>
      </c>
      <c r="Q1392" s="234">
        <v>0</v>
      </c>
      <c r="R1392" s="234">
        <v>863</v>
      </c>
      <c r="S1392" s="234">
        <v>28864.95</v>
      </c>
      <c r="T1392" s="227" t="s">
        <v>1581</v>
      </c>
      <c r="U1392" s="496">
        <v>995</v>
      </c>
      <c r="V1392" s="158" t="s">
        <v>672</v>
      </c>
      <c r="W1392" s="158" t="s">
        <v>602</v>
      </c>
      <c r="X1392" s="92" t="s">
        <v>5294</v>
      </c>
      <c r="Y1392" s="267">
        <v>3679900059009</v>
      </c>
      <c r="Z1392" s="228" t="s">
        <v>1581</v>
      </c>
      <c r="AA1392" s="243">
        <v>1067.98</v>
      </c>
      <c r="AB1392" s="244">
        <v>0</v>
      </c>
      <c r="AC1392" s="81"/>
      <c r="AD1392" s="243">
        <v>863</v>
      </c>
      <c r="AE1392" s="243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245"/>
      <c r="AW1392" s="81"/>
      <c r="AX1392" s="81">
        <v>0</v>
      </c>
      <c r="AY1392" s="81"/>
      <c r="AZ1392" s="244">
        <v>204.98</v>
      </c>
      <c r="BA1392" s="176">
        <v>0</v>
      </c>
      <c r="BB1392" s="244">
        <v>29932.93</v>
      </c>
      <c r="BC1392" s="244">
        <v>28864.95</v>
      </c>
      <c r="BD1392" s="85"/>
      <c r="BE1392" s="170">
        <v>996</v>
      </c>
      <c r="BF1392" s="1" t="s">
        <v>5631</v>
      </c>
      <c r="BG1392" s="158" t="s">
        <v>602</v>
      </c>
      <c r="BH1392" s="92" t="s">
        <v>5294</v>
      </c>
      <c r="BI1392" s="244">
        <v>0</v>
      </c>
      <c r="BJ1392" s="159">
        <v>0</v>
      </c>
      <c r="BK1392" s="159">
        <v>0</v>
      </c>
      <c r="BL1392" s="158"/>
      <c r="BM1392" s="86"/>
      <c r="BN1392" s="247"/>
      <c r="BO1392" s="247"/>
      <c r="BP1392" s="86"/>
      <c r="BQ1392" s="324" t="s">
        <v>5813</v>
      </c>
      <c r="BR1392" s="284" t="s">
        <v>676</v>
      </c>
      <c r="BS1392" s="443" t="s">
        <v>51</v>
      </c>
      <c r="BT1392" s="444" t="s">
        <v>719</v>
      </c>
      <c r="BU1392" s="383" t="s">
        <v>719</v>
      </c>
      <c r="BV1392" s="384" t="s">
        <v>1581</v>
      </c>
      <c r="BW1392" s="384">
        <v>60140</v>
      </c>
      <c r="BX1392" s="446" t="s">
        <v>5814</v>
      </c>
      <c r="BZ1392" s="475">
        <v>958</v>
      </c>
      <c r="CA1392" s="320" t="b">
        <f>EXACT(A1392,CH1392)</f>
        <v>1</v>
      </c>
      <c r="CB1392" s="318" t="b">
        <f>EXACT(D1392,CF1392)</f>
        <v>1</v>
      </c>
      <c r="CC1392" s="318" t="b">
        <f>EXACT(E1392,CG1392)</f>
        <v>1</v>
      </c>
      <c r="CD1392" s="502">
        <f>+S1391-BC1391</f>
        <v>0</v>
      </c>
      <c r="CE1392" s="17" t="s">
        <v>672</v>
      </c>
      <c r="CF1392" s="17" t="s">
        <v>602</v>
      </c>
      <c r="CG1392" s="103" t="s">
        <v>5294</v>
      </c>
      <c r="CH1392" s="275">
        <v>3679900059009</v>
      </c>
      <c r="CI1392" s="51"/>
      <c r="CJ1392" s="51"/>
      <c r="CL1392" s="51"/>
      <c r="CM1392" s="273"/>
      <c r="CO1392" s="157"/>
    </row>
    <row r="1393" spans="1:93">
      <c r="A1393" s="461" t="s">
        <v>4352</v>
      </c>
      <c r="B1393" s="83" t="s">
        <v>709</v>
      </c>
      <c r="C1393" s="86" t="s">
        <v>686</v>
      </c>
      <c r="D1393" s="86" t="s">
        <v>523</v>
      </c>
      <c r="E1393" s="92" t="s">
        <v>2022</v>
      </c>
      <c r="F1393" s="461" t="s">
        <v>4352</v>
      </c>
      <c r="G1393" s="59" t="s">
        <v>1580</v>
      </c>
      <c r="H1393" s="449" t="s">
        <v>830</v>
      </c>
      <c r="I1393" s="244">
        <v>35469.199999999997</v>
      </c>
      <c r="J1393" s="310">
        <v>0</v>
      </c>
      <c r="K1393" s="81">
        <v>0</v>
      </c>
      <c r="L1393" s="81">
        <v>0</v>
      </c>
      <c r="M1393" s="85">
        <v>2425</v>
      </c>
      <c r="N1393" s="81">
        <v>0</v>
      </c>
      <c r="O1393" s="81">
        <v>0</v>
      </c>
      <c r="P1393" s="85">
        <v>603.04</v>
      </c>
      <c r="Q1393" s="81">
        <v>0</v>
      </c>
      <c r="R1393" s="85">
        <v>863</v>
      </c>
      <c r="S1393" s="81">
        <v>36428.159999999996</v>
      </c>
      <c r="T1393" s="227" t="s">
        <v>1581</v>
      </c>
      <c r="U1393" s="496">
        <v>73</v>
      </c>
      <c r="V1393" s="86" t="s">
        <v>686</v>
      </c>
      <c r="W1393" s="86" t="s">
        <v>523</v>
      </c>
      <c r="X1393" s="92" t="s">
        <v>2022</v>
      </c>
      <c r="Y1393" s="269">
        <v>3679900092561</v>
      </c>
      <c r="Z1393" s="228" t="s">
        <v>1581</v>
      </c>
      <c r="AA1393" s="233">
        <v>1466.04</v>
      </c>
      <c r="AB1393" s="141">
        <v>0</v>
      </c>
      <c r="AC1393" s="234"/>
      <c r="AD1393" s="235">
        <v>863</v>
      </c>
      <c r="AE1393" s="235"/>
      <c r="AF1393" s="141"/>
      <c r="AG1393" s="141"/>
      <c r="AH1393" s="141"/>
      <c r="AI1393" s="141"/>
      <c r="AJ1393" s="141"/>
      <c r="AK1393" s="141"/>
      <c r="AL1393" s="141"/>
      <c r="AM1393" s="85"/>
      <c r="AN1393" s="85"/>
      <c r="AO1393" s="85"/>
      <c r="AP1393" s="85"/>
      <c r="AQ1393" s="159"/>
      <c r="AR1393" s="159"/>
      <c r="AS1393" s="85"/>
      <c r="AT1393" s="85"/>
      <c r="AU1393" s="85"/>
      <c r="AV1393" s="236"/>
      <c r="AW1393" s="85"/>
      <c r="AX1393" s="85">
        <v>0</v>
      </c>
      <c r="AY1393" s="159"/>
      <c r="AZ1393" s="159">
        <v>603.04</v>
      </c>
      <c r="BA1393" s="176">
        <v>0</v>
      </c>
      <c r="BB1393" s="159">
        <v>37894.199999999997</v>
      </c>
      <c r="BC1393" s="159">
        <v>36428.159999999996</v>
      </c>
      <c r="BD1393" s="85"/>
      <c r="BE1393" s="170">
        <v>73</v>
      </c>
      <c r="BF1393" s="1" t="s">
        <v>2955</v>
      </c>
      <c r="BG1393" s="158" t="s">
        <v>523</v>
      </c>
      <c r="BH1393" s="92" t="s">
        <v>2022</v>
      </c>
      <c r="BI1393" s="159">
        <v>0</v>
      </c>
      <c r="BJ1393" s="159">
        <v>0</v>
      </c>
      <c r="BK1393" s="159">
        <v>0</v>
      </c>
      <c r="BL1393" s="158"/>
      <c r="BM1393" s="1"/>
      <c r="BN1393" s="248"/>
      <c r="BO1393" s="248"/>
      <c r="BP1393" s="86"/>
      <c r="BQ1393" s="324">
        <v>236</v>
      </c>
      <c r="BR1393" s="284">
        <v>2</v>
      </c>
      <c r="BS1393" s="443" t="s">
        <v>1929</v>
      </c>
      <c r="BT1393" s="444" t="s">
        <v>809</v>
      </c>
      <c r="BU1393" s="383" t="s">
        <v>752</v>
      </c>
      <c r="BV1393" s="384" t="s">
        <v>1581</v>
      </c>
      <c r="BW1393" s="384">
        <v>60190</v>
      </c>
      <c r="BX1393" s="446" t="s">
        <v>10</v>
      </c>
      <c r="BZ1393" s="495">
        <v>485</v>
      </c>
      <c r="CA1393" s="320" t="b">
        <f>EXACT(A1393,CH1393)</f>
        <v>1</v>
      </c>
      <c r="CB1393" s="318" t="b">
        <f>EXACT(D1393,CF1393)</f>
        <v>1</v>
      </c>
      <c r="CC1393" s="318" t="b">
        <f>EXACT(E1393,CG1393)</f>
        <v>1</v>
      </c>
      <c r="CD1393" s="502">
        <f>+S1393-BC1393</f>
        <v>0</v>
      </c>
      <c r="CE1393" s="17" t="s">
        <v>686</v>
      </c>
      <c r="CF1393" s="157" t="s">
        <v>523</v>
      </c>
      <c r="CG1393" s="103" t="s">
        <v>2022</v>
      </c>
      <c r="CH1393" s="311">
        <v>3679900092561</v>
      </c>
      <c r="CM1393" s="273"/>
      <c r="CO1393" s="158"/>
    </row>
    <row r="1394" spans="1:93">
      <c r="A1394" s="461" t="s">
        <v>5065</v>
      </c>
      <c r="B1394" s="83" t="s">
        <v>709</v>
      </c>
      <c r="C1394" s="86" t="s">
        <v>686</v>
      </c>
      <c r="D1394" s="86" t="s">
        <v>3395</v>
      </c>
      <c r="E1394" s="92" t="s">
        <v>3396</v>
      </c>
      <c r="F1394" s="461" t="s">
        <v>5065</v>
      </c>
      <c r="G1394" s="59" t="s">
        <v>1580</v>
      </c>
      <c r="H1394" s="449" t="s">
        <v>8955</v>
      </c>
      <c r="I1394" s="244">
        <v>35819</v>
      </c>
      <c r="J1394" s="310">
        <v>0</v>
      </c>
      <c r="K1394" s="81">
        <v>0</v>
      </c>
      <c r="L1394" s="81">
        <v>0</v>
      </c>
      <c r="M1394" s="85">
        <v>0</v>
      </c>
      <c r="N1394" s="81">
        <v>0</v>
      </c>
      <c r="O1394" s="81">
        <v>0</v>
      </c>
      <c r="P1394" s="85">
        <v>124.28</v>
      </c>
      <c r="Q1394" s="81">
        <v>0</v>
      </c>
      <c r="R1394" s="85">
        <v>24387</v>
      </c>
      <c r="S1394" s="81">
        <v>7369.4800000000032</v>
      </c>
      <c r="T1394" s="227" t="s">
        <v>1581</v>
      </c>
      <c r="U1394" s="496">
        <v>726</v>
      </c>
      <c r="V1394" s="86" t="s">
        <v>686</v>
      </c>
      <c r="W1394" s="86" t="s">
        <v>3395</v>
      </c>
      <c r="X1394" s="92" t="s">
        <v>3396</v>
      </c>
      <c r="Y1394" s="270">
        <v>3700100009733</v>
      </c>
      <c r="Z1394" s="228" t="s">
        <v>1581</v>
      </c>
      <c r="AA1394" s="243">
        <v>28449.519999999997</v>
      </c>
      <c r="AB1394" s="81">
        <v>23100</v>
      </c>
      <c r="AC1394" s="81"/>
      <c r="AD1394" s="81">
        <v>863</v>
      </c>
      <c r="AE1394" s="81">
        <v>424</v>
      </c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>
        <v>0</v>
      </c>
      <c r="AU1394" s="81"/>
      <c r="AV1394" s="245"/>
      <c r="AW1394" s="81"/>
      <c r="AX1394" s="81">
        <v>3938.24</v>
      </c>
      <c r="AY1394" s="81"/>
      <c r="AZ1394" s="81">
        <v>124.28</v>
      </c>
      <c r="BA1394" s="85">
        <v>0</v>
      </c>
      <c r="BB1394" s="81">
        <v>35819</v>
      </c>
      <c r="BC1394" s="81">
        <v>7369.4800000000032</v>
      </c>
      <c r="BD1394" s="85"/>
      <c r="BE1394" s="170">
        <v>727</v>
      </c>
      <c r="BF1394" s="81" t="s">
        <v>3566</v>
      </c>
      <c r="BG1394" s="158" t="s">
        <v>3395</v>
      </c>
      <c r="BH1394" s="92" t="s">
        <v>3396</v>
      </c>
      <c r="BI1394" s="81">
        <v>23100</v>
      </c>
      <c r="BJ1394" s="85">
        <v>23100</v>
      </c>
      <c r="BK1394" s="81">
        <v>0</v>
      </c>
      <c r="BL1394" s="86"/>
      <c r="BM1394" s="86"/>
      <c r="BN1394" s="247"/>
      <c r="BO1394" s="247"/>
      <c r="BP1394" s="86"/>
      <c r="BQ1394" s="324" t="s">
        <v>1443</v>
      </c>
      <c r="BR1394" s="284">
        <v>3</v>
      </c>
      <c r="BS1394" s="443" t="s">
        <v>709</v>
      </c>
      <c r="BT1394" s="444" t="s">
        <v>701</v>
      </c>
      <c r="BU1394" s="383" t="s">
        <v>702</v>
      </c>
      <c r="BV1394" s="384" t="s">
        <v>1581</v>
      </c>
      <c r="BW1394" s="384">
        <v>60110</v>
      </c>
      <c r="BX1394" s="446" t="s">
        <v>3620</v>
      </c>
      <c r="BZ1394" s="495">
        <v>995</v>
      </c>
      <c r="CA1394" s="320" t="b">
        <f>EXACT(A1394,CH1394)</f>
        <v>1</v>
      </c>
      <c r="CB1394" s="318" t="b">
        <f>EXACT(D1394,CF1394)</f>
        <v>1</v>
      </c>
      <c r="CC1394" s="318" t="b">
        <f>EXACT(E1394,CG1394)</f>
        <v>1</v>
      </c>
      <c r="CD1394" s="502">
        <f>+S1393-BC1393</f>
        <v>0</v>
      </c>
      <c r="CE1394" s="51" t="s">
        <v>686</v>
      </c>
      <c r="CF1394" s="17" t="s">
        <v>3395</v>
      </c>
      <c r="CG1394" s="103" t="s">
        <v>3396</v>
      </c>
      <c r="CH1394" s="275">
        <v>3700100009733</v>
      </c>
      <c r="CM1394" s="273"/>
      <c r="CO1394" s="453"/>
    </row>
    <row r="1395" spans="1:93">
      <c r="A1395" s="461" t="s">
        <v>4836</v>
      </c>
      <c r="B1395" s="83" t="s">
        <v>709</v>
      </c>
      <c r="C1395" s="86" t="s">
        <v>686</v>
      </c>
      <c r="D1395" s="86" t="s">
        <v>2107</v>
      </c>
      <c r="E1395" s="92" t="s">
        <v>273</v>
      </c>
      <c r="F1395" s="461" t="s">
        <v>4836</v>
      </c>
      <c r="G1395" s="59" t="s">
        <v>1580</v>
      </c>
      <c r="H1395" s="449" t="s">
        <v>2108</v>
      </c>
      <c r="I1395" s="244">
        <v>23591.63</v>
      </c>
      <c r="J1395" s="310">
        <v>0</v>
      </c>
      <c r="K1395" s="81">
        <v>59.63</v>
      </c>
      <c r="L1395" s="81">
        <v>0</v>
      </c>
      <c r="M1395" s="85">
        <v>943</v>
      </c>
      <c r="N1395" s="81">
        <v>0</v>
      </c>
      <c r="O1395" s="81">
        <v>0</v>
      </c>
      <c r="P1395" s="85">
        <v>0</v>
      </c>
      <c r="Q1395" s="81">
        <v>0</v>
      </c>
      <c r="R1395" s="85">
        <v>10617</v>
      </c>
      <c r="S1395" s="81">
        <v>13977.260000000002</v>
      </c>
      <c r="T1395" s="227" t="s">
        <v>1581</v>
      </c>
      <c r="U1395" s="496">
        <v>322</v>
      </c>
      <c r="V1395" s="86" t="s">
        <v>686</v>
      </c>
      <c r="W1395" s="86" t="s">
        <v>2107</v>
      </c>
      <c r="X1395" s="92" t="s">
        <v>273</v>
      </c>
      <c r="Y1395" s="267">
        <v>3719900223142</v>
      </c>
      <c r="Z1395" s="228" t="s">
        <v>1581</v>
      </c>
      <c r="AA1395" s="243">
        <v>10617</v>
      </c>
      <c r="AB1395" s="244">
        <v>9330</v>
      </c>
      <c r="AC1395" s="81"/>
      <c r="AD1395" s="243">
        <v>863</v>
      </c>
      <c r="AE1395" s="243">
        <v>424</v>
      </c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245"/>
      <c r="AW1395" s="81"/>
      <c r="AX1395" s="81">
        <v>0</v>
      </c>
      <c r="AY1395" s="244"/>
      <c r="AZ1395" s="244">
        <v>0</v>
      </c>
      <c r="BA1395" s="176">
        <v>0</v>
      </c>
      <c r="BB1395" s="244">
        <v>24594.260000000002</v>
      </c>
      <c r="BC1395" s="244">
        <v>13977.260000000002</v>
      </c>
      <c r="BD1395" s="85"/>
      <c r="BE1395" s="170">
        <v>323</v>
      </c>
      <c r="BF1395" s="1" t="s">
        <v>2155</v>
      </c>
      <c r="BG1395" s="158" t="s">
        <v>2107</v>
      </c>
      <c r="BH1395" s="92" t="s">
        <v>273</v>
      </c>
      <c r="BI1395" s="244">
        <v>9330</v>
      </c>
      <c r="BJ1395" s="159">
        <v>9330</v>
      </c>
      <c r="BK1395" s="159">
        <v>0</v>
      </c>
      <c r="BL1395" s="158"/>
      <c r="BM1395" s="86"/>
      <c r="BN1395" s="247"/>
      <c r="BO1395" s="247"/>
      <c r="BP1395" s="86"/>
      <c r="BQ1395" s="324" t="s">
        <v>1090</v>
      </c>
      <c r="BR1395" s="284" t="s">
        <v>709</v>
      </c>
      <c r="BS1395" s="443" t="s">
        <v>1091</v>
      </c>
      <c r="BT1395" s="444" t="s">
        <v>789</v>
      </c>
      <c r="BU1395" s="383" t="s">
        <v>789</v>
      </c>
      <c r="BV1395" s="384" t="s">
        <v>1581</v>
      </c>
      <c r="BW1395" s="384">
        <v>60120</v>
      </c>
      <c r="BX1395" s="446" t="s">
        <v>1092</v>
      </c>
      <c r="BZ1395" s="495">
        <v>73</v>
      </c>
      <c r="CA1395" s="320" t="b">
        <f>EXACT(A1395,CH1395)</f>
        <v>1</v>
      </c>
      <c r="CB1395" s="318" t="b">
        <f>EXACT(D1395,CF1395)</f>
        <v>1</v>
      </c>
      <c r="CC1395" s="318" t="b">
        <f>EXACT(E1395,CG1395)</f>
        <v>1</v>
      </c>
      <c r="CD1395" s="502">
        <f>+S1394-BC1394</f>
        <v>0</v>
      </c>
      <c r="CE1395" s="17" t="s">
        <v>686</v>
      </c>
      <c r="CF1395" s="17" t="s">
        <v>2107</v>
      </c>
      <c r="CG1395" s="103" t="s">
        <v>273</v>
      </c>
      <c r="CH1395" s="275">
        <v>3719900223142</v>
      </c>
      <c r="CL1395" s="51"/>
      <c r="CM1395" s="273"/>
      <c r="CO1395" s="158"/>
    </row>
    <row r="1396" spans="1:93">
      <c r="A1396" s="461" t="s">
        <v>7789</v>
      </c>
      <c r="B1396" s="83" t="s">
        <v>709</v>
      </c>
      <c r="C1396" s="158" t="s">
        <v>672</v>
      </c>
      <c r="D1396" s="158" t="s">
        <v>1202</v>
      </c>
      <c r="E1396" s="92" t="s">
        <v>6118</v>
      </c>
      <c r="F1396" s="461" t="s">
        <v>7789</v>
      </c>
      <c r="G1396" s="59" t="s">
        <v>1580</v>
      </c>
      <c r="H1396" s="449" t="s">
        <v>7903</v>
      </c>
      <c r="I1396" s="234">
        <v>59848</v>
      </c>
      <c r="J1396" s="234">
        <v>0</v>
      </c>
      <c r="K1396" s="234">
        <v>0</v>
      </c>
      <c r="L1396" s="234">
        <v>0</v>
      </c>
      <c r="M1396" s="85">
        <v>0</v>
      </c>
      <c r="N1396" s="85">
        <v>0</v>
      </c>
      <c r="O1396" s="234">
        <v>0</v>
      </c>
      <c r="P1396" s="234">
        <v>3018.86</v>
      </c>
      <c r="Q1396" s="234">
        <v>0</v>
      </c>
      <c r="R1396" s="234">
        <v>28423.9</v>
      </c>
      <c r="S1396" s="234">
        <v>28405.239999999998</v>
      </c>
      <c r="T1396" s="227" t="s">
        <v>1581</v>
      </c>
      <c r="U1396" s="496">
        <v>386</v>
      </c>
      <c r="V1396" s="158" t="s">
        <v>672</v>
      </c>
      <c r="W1396" s="158" t="s">
        <v>1202</v>
      </c>
      <c r="X1396" s="92" t="s">
        <v>6118</v>
      </c>
      <c r="Y1396" s="267" t="s">
        <v>7789</v>
      </c>
      <c r="Z1396" s="228" t="s">
        <v>1581</v>
      </c>
      <c r="AA1396" s="243">
        <v>31442.760000000002</v>
      </c>
      <c r="AB1396" s="244">
        <v>24905</v>
      </c>
      <c r="AC1396" s="81"/>
      <c r="AD1396" s="243">
        <v>863</v>
      </c>
      <c r="AE1396" s="243">
        <v>424</v>
      </c>
      <c r="AF1396" s="81">
        <v>2231.9</v>
      </c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245"/>
      <c r="AW1396" s="81"/>
      <c r="AX1396" s="81">
        <v>0</v>
      </c>
      <c r="AY1396" s="244"/>
      <c r="AZ1396" s="244">
        <v>3018.86</v>
      </c>
      <c r="BA1396" s="176">
        <v>0</v>
      </c>
      <c r="BB1396" s="244">
        <v>59848</v>
      </c>
      <c r="BC1396" s="244">
        <v>28405.239999999998</v>
      </c>
      <c r="BD1396" s="85"/>
      <c r="BE1396" s="170">
        <v>387</v>
      </c>
      <c r="BF1396" s="1" t="s">
        <v>8300</v>
      </c>
      <c r="BG1396" s="158" t="s">
        <v>1202</v>
      </c>
      <c r="BH1396" s="92" t="s">
        <v>6118</v>
      </c>
      <c r="BI1396" s="244">
        <v>24905</v>
      </c>
      <c r="BJ1396" s="159">
        <v>24905</v>
      </c>
      <c r="BK1396" s="159">
        <v>0</v>
      </c>
      <c r="BL1396" s="158"/>
      <c r="BM1396" s="86"/>
      <c r="BN1396" s="247"/>
      <c r="BO1396" s="247"/>
      <c r="BP1396" s="86"/>
      <c r="BQ1396" s="324">
        <v>130</v>
      </c>
      <c r="BR1396" s="284">
        <v>2</v>
      </c>
      <c r="BS1396" s="443" t="s">
        <v>709</v>
      </c>
      <c r="BT1396" s="444" t="s">
        <v>1961</v>
      </c>
      <c r="BU1396" s="382" t="s">
        <v>1259</v>
      </c>
      <c r="BV1396" s="384" t="s">
        <v>1581</v>
      </c>
      <c r="BW1396" s="384">
        <v>60130</v>
      </c>
      <c r="BX1396" s="446"/>
      <c r="BZ1396" s="475">
        <v>726</v>
      </c>
      <c r="CA1396" s="320" t="b">
        <f>EXACT(A1396,CH1396)</f>
        <v>1</v>
      </c>
      <c r="CB1396" s="318" t="b">
        <f>EXACT(D1396,CF1396)</f>
        <v>1</v>
      </c>
      <c r="CC1396" s="318" t="b">
        <f>EXACT(E1396,CG1396)</f>
        <v>1</v>
      </c>
      <c r="CD1396" s="502">
        <f>+S1395-BC1395</f>
        <v>0</v>
      </c>
      <c r="CE1396" s="17" t="s">
        <v>672</v>
      </c>
      <c r="CF1396" s="157" t="s">
        <v>1202</v>
      </c>
      <c r="CG1396" s="99" t="s">
        <v>6118</v>
      </c>
      <c r="CH1396" s="311" t="s">
        <v>7789</v>
      </c>
      <c r="CL1396" s="51"/>
      <c r="CM1396" s="273"/>
      <c r="CO1396" s="157"/>
    </row>
    <row r="1397" spans="1:93">
      <c r="A1397" s="461" t="s">
        <v>4941</v>
      </c>
      <c r="B1397" s="83" t="s">
        <v>709</v>
      </c>
      <c r="C1397" s="158" t="s">
        <v>672</v>
      </c>
      <c r="D1397" s="158" t="s">
        <v>253</v>
      </c>
      <c r="E1397" s="92" t="s">
        <v>2386</v>
      </c>
      <c r="F1397" s="461" t="s">
        <v>4941</v>
      </c>
      <c r="G1397" s="59" t="s">
        <v>1580</v>
      </c>
      <c r="H1397" s="449" t="s">
        <v>2505</v>
      </c>
      <c r="I1397" s="234">
        <v>32732</v>
      </c>
      <c r="J1397" s="234">
        <v>0</v>
      </c>
      <c r="K1397" s="234">
        <v>0</v>
      </c>
      <c r="L1397" s="234">
        <v>0</v>
      </c>
      <c r="M1397" s="85">
        <v>1309</v>
      </c>
      <c r="N1397" s="85">
        <v>0</v>
      </c>
      <c r="O1397" s="234">
        <v>0</v>
      </c>
      <c r="P1397" s="234">
        <v>0</v>
      </c>
      <c r="Q1397" s="234">
        <v>0</v>
      </c>
      <c r="R1397" s="234">
        <v>19763</v>
      </c>
      <c r="S1397" s="234">
        <v>10675.260000000002</v>
      </c>
      <c r="T1397" s="227" t="s">
        <v>1581</v>
      </c>
      <c r="U1397" s="496">
        <v>501</v>
      </c>
      <c r="V1397" s="158" t="s">
        <v>672</v>
      </c>
      <c r="W1397" s="158" t="s">
        <v>253</v>
      </c>
      <c r="X1397" s="92" t="s">
        <v>2386</v>
      </c>
      <c r="Y1397" s="270">
        <v>3720800284044</v>
      </c>
      <c r="Z1397" s="228" t="s">
        <v>1581</v>
      </c>
      <c r="AA1397" s="243">
        <v>23365.739999999998</v>
      </c>
      <c r="AB1397" s="244">
        <v>5500</v>
      </c>
      <c r="AC1397" s="81">
        <v>13400</v>
      </c>
      <c r="AD1397" s="243">
        <v>863</v>
      </c>
      <c r="AE1397" s="243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245"/>
      <c r="AW1397" s="81"/>
      <c r="AX1397" s="81">
        <v>3602.74</v>
      </c>
      <c r="AY1397" s="244"/>
      <c r="AZ1397" s="244">
        <v>0</v>
      </c>
      <c r="BA1397" s="176">
        <v>0</v>
      </c>
      <c r="BB1397" s="244">
        <v>34041</v>
      </c>
      <c r="BC1397" s="244">
        <v>10675.260000000002</v>
      </c>
      <c r="BD1397" s="85"/>
      <c r="BE1397" s="170">
        <v>502</v>
      </c>
      <c r="BF1397" s="1" t="s">
        <v>2422</v>
      </c>
      <c r="BG1397" s="158" t="s">
        <v>253</v>
      </c>
      <c r="BH1397" s="92" t="s">
        <v>2386</v>
      </c>
      <c r="BI1397" s="244">
        <v>13300</v>
      </c>
      <c r="BJ1397" s="159">
        <v>5500</v>
      </c>
      <c r="BK1397" s="159">
        <v>7800</v>
      </c>
      <c r="BL1397" s="158"/>
      <c r="BM1397" s="86" t="s">
        <v>717</v>
      </c>
      <c r="BN1397" s="247"/>
      <c r="BO1397" s="247"/>
      <c r="BP1397" s="1"/>
      <c r="BQ1397" s="284">
        <v>300</v>
      </c>
      <c r="BR1397" s="284" t="s">
        <v>733</v>
      </c>
      <c r="BS1397" s="443" t="s">
        <v>709</v>
      </c>
      <c r="BT1397" s="445" t="s">
        <v>719</v>
      </c>
      <c r="BU1397" s="383" t="s">
        <v>719</v>
      </c>
      <c r="BV1397" s="383" t="s">
        <v>1581</v>
      </c>
      <c r="BW1397" s="383">
        <v>60140</v>
      </c>
      <c r="BX1397" s="446" t="s">
        <v>2485</v>
      </c>
      <c r="BY1397" s="23"/>
      <c r="BZ1397" s="495">
        <v>323</v>
      </c>
      <c r="CA1397" s="320" t="b">
        <f>EXACT(A1397,CH1397)</f>
        <v>1</v>
      </c>
      <c r="CB1397" s="318" t="b">
        <f>EXACT(D1397,CF1397)</f>
        <v>1</v>
      </c>
      <c r="CC1397" s="318" t="b">
        <f>EXACT(E1397,CG1397)</f>
        <v>1</v>
      </c>
      <c r="CD1397" s="502">
        <f>+S1396-BC1396</f>
        <v>0</v>
      </c>
      <c r="CE1397" s="51" t="s">
        <v>672</v>
      </c>
      <c r="CF1397" s="90" t="s">
        <v>253</v>
      </c>
      <c r="CG1397" s="103" t="s">
        <v>2386</v>
      </c>
      <c r="CH1397" s="275">
        <v>3720800284044</v>
      </c>
      <c r="CI1397" s="51"/>
      <c r="CL1397" s="51"/>
      <c r="CM1397" s="273"/>
      <c r="CO1397" s="364"/>
    </row>
    <row r="1398" spans="1:93">
      <c r="A1398" s="461" t="s">
        <v>4747</v>
      </c>
      <c r="B1398" s="83" t="s">
        <v>709</v>
      </c>
      <c r="C1398" s="158" t="s">
        <v>686</v>
      </c>
      <c r="D1398" s="158" t="s">
        <v>3881</v>
      </c>
      <c r="E1398" s="92" t="s">
        <v>3882</v>
      </c>
      <c r="F1398" s="461" t="s">
        <v>4747</v>
      </c>
      <c r="G1398" s="59" t="s">
        <v>1580</v>
      </c>
      <c r="H1398" s="449" t="s">
        <v>3991</v>
      </c>
      <c r="I1398" s="234">
        <v>26759.51</v>
      </c>
      <c r="J1398" s="234">
        <v>0</v>
      </c>
      <c r="K1398" s="234">
        <v>0</v>
      </c>
      <c r="L1398" s="234">
        <v>0</v>
      </c>
      <c r="M1398" s="85">
        <v>0</v>
      </c>
      <c r="N1398" s="85">
        <v>0</v>
      </c>
      <c r="O1398" s="234">
        <v>0</v>
      </c>
      <c r="P1398" s="234">
        <v>0</v>
      </c>
      <c r="Q1398" s="234">
        <v>0</v>
      </c>
      <c r="R1398" s="234">
        <v>15287</v>
      </c>
      <c r="S1398" s="234">
        <v>8770.4499999999971</v>
      </c>
      <c r="T1398" s="227" t="s">
        <v>1581</v>
      </c>
      <c r="U1398" s="496">
        <v>835</v>
      </c>
      <c r="V1398" s="158" t="s">
        <v>686</v>
      </c>
      <c r="W1398" s="158" t="s">
        <v>3881</v>
      </c>
      <c r="X1398" s="92" t="s">
        <v>3882</v>
      </c>
      <c r="Y1398" s="267">
        <v>3720800560521</v>
      </c>
      <c r="Z1398" s="228" t="s">
        <v>1581</v>
      </c>
      <c r="AA1398" s="243">
        <v>17989.060000000001</v>
      </c>
      <c r="AB1398" s="244">
        <v>14000</v>
      </c>
      <c r="AC1398" s="81"/>
      <c r="AD1398" s="243">
        <v>863</v>
      </c>
      <c r="AE1398" s="243">
        <v>424</v>
      </c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245"/>
      <c r="AW1398" s="81"/>
      <c r="AX1398" s="81">
        <v>2702.06</v>
      </c>
      <c r="AY1398" s="81"/>
      <c r="AZ1398" s="81">
        <v>0</v>
      </c>
      <c r="BA1398" s="85">
        <v>0</v>
      </c>
      <c r="BB1398" s="81">
        <v>26759.51</v>
      </c>
      <c r="BC1398" s="81">
        <v>8770.4499999999971</v>
      </c>
      <c r="BD1398" s="85"/>
      <c r="BE1398" s="170">
        <v>836</v>
      </c>
      <c r="BF1398" s="158" t="s">
        <v>4086</v>
      </c>
      <c r="BG1398" s="158" t="s">
        <v>3881</v>
      </c>
      <c r="BH1398" s="92" t="s">
        <v>3882</v>
      </c>
      <c r="BI1398" s="81">
        <v>24400</v>
      </c>
      <c r="BJ1398" s="85">
        <v>14000</v>
      </c>
      <c r="BK1398" s="81">
        <v>10400</v>
      </c>
      <c r="BL1398" s="158"/>
      <c r="BM1398" s="86"/>
      <c r="BN1398" s="247"/>
      <c r="BO1398" s="247"/>
      <c r="BP1398" s="1"/>
      <c r="BQ1398" s="284">
        <v>226</v>
      </c>
      <c r="BR1398" s="284" t="s">
        <v>788</v>
      </c>
      <c r="BS1398" s="443" t="s">
        <v>51</v>
      </c>
      <c r="BT1398" s="445" t="s">
        <v>719</v>
      </c>
      <c r="BU1398" s="383" t="s">
        <v>719</v>
      </c>
      <c r="BV1398" s="383" t="s">
        <v>1581</v>
      </c>
      <c r="BW1398" s="383">
        <v>60140</v>
      </c>
      <c r="BX1398" s="446" t="s">
        <v>4290</v>
      </c>
      <c r="BY1398" s="62"/>
      <c r="BZ1398" s="495">
        <v>387</v>
      </c>
      <c r="CA1398" s="320" t="b">
        <f>EXACT(A1398,CH1398)</f>
        <v>1</v>
      </c>
      <c r="CB1398" s="318" t="b">
        <f>EXACT(D1398,CF1398)</f>
        <v>1</v>
      </c>
      <c r="CC1398" s="318" t="b">
        <f>EXACT(E1398,CG1398)</f>
        <v>1</v>
      </c>
      <c r="CD1398" s="502">
        <f>+S1397-BC1397</f>
        <v>0</v>
      </c>
      <c r="CE1398" s="17" t="s">
        <v>686</v>
      </c>
      <c r="CF1398" s="17" t="s">
        <v>3881</v>
      </c>
      <c r="CG1398" s="103" t="s">
        <v>3882</v>
      </c>
      <c r="CH1398" s="275">
        <v>3720800560521</v>
      </c>
    </row>
    <row r="1399" spans="1:93">
      <c r="A1399" s="461" t="s">
        <v>4391</v>
      </c>
      <c r="B1399" s="83" t="s">
        <v>709</v>
      </c>
      <c r="C1399" s="158" t="s">
        <v>686</v>
      </c>
      <c r="D1399" s="158" t="s">
        <v>3347</v>
      </c>
      <c r="E1399" s="92" t="s">
        <v>3348</v>
      </c>
      <c r="F1399" s="461" t="s">
        <v>4391</v>
      </c>
      <c r="G1399" s="59" t="s">
        <v>1580</v>
      </c>
      <c r="H1399" s="449" t="s">
        <v>3446</v>
      </c>
      <c r="I1399" s="234">
        <v>37156</v>
      </c>
      <c r="J1399" s="234">
        <v>0</v>
      </c>
      <c r="K1399" s="234">
        <v>0</v>
      </c>
      <c r="L1399" s="234">
        <v>0</v>
      </c>
      <c r="M1399" s="85">
        <v>0</v>
      </c>
      <c r="N1399" s="85">
        <v>0</v>
      </c>
      <c r="O1399" s="234">
        <v>0</v>
      </c>
      <c r="P1399" s="234">
        <v>513.55999999999995</v>
      </c>
      <c r="Q1399" s="234">
        <v>0</v>
      </c>
      <c r="R1399" s="234">
        <v>16838.599999999999</v>
      </c>
      <c r="S1399" s="234">
        <v>19803.84</v>
      </c>
      <c r="T1399" s="227" t="s">
        <v>1581</v>
      </c>
      <c r="U1399" s="496">
        <v>119</v>
      </c>
      <c r="V1399" s="158" t="s">
        <v>686</v>
      </c>
      <c r="W1399" s="158" t="s">
        <v>3347</v>
      </c>
      <c r="X1399" s="92" t="s">
        <v>3348</v>
      </c>
      <c r="Y1399" s="267">
        <v>3730200280684</v>
      </c>
      <c r="Z1399" s="228" t="s">
        <v>1581</v>
      </c>
      <c r="AA1399" s="233">
        <v>17352.16</v>
      </c>
      <c r="AB1399" s="141">
        <v>14365</v>
      </c>
      <c r="AC1399" s="234"/>
      <c r="AD1399" s="235">
        <v>863</v>
      </c>
      <c r="AE1399" s="235">
        <v>424</v>
      </c>
      <c r="AF1399" s="141">
        <v>1186.5999999999999</v>
      </c>
      <c r="AG1399" s="141"/>
      <c r="AH1399" s="141"/>
      <c r="AI1399" s="141"/>
      <c r="AJ1399" s="141"/>
      <c r="AK1399" s="141"/>
      <c r="AL1399" s="141"/>
      <c r="AM1399" s="85"/>
      <c r="AN1399" s="85"/>
      <c r="AO1399" s="85"/>
      <c r="AP1399" s="85"/>
      <c r="AQ1399" s="159"/>
      <c r="AR1399" s="159"/>
      <c r="AS1399" s="85"/>
      <c r="AT1399" s="85"/>
      <c r="AU1399" s="85"/>
      <c r="AV1399" s="236"/>
      <c r="AW1399" s="85"/>
      <c r="AX1399" s="85">
        <v>0</v>
      </c>
      <c r="AY1399" s="159"/>
      <c r="AZ1399" s="159">
        <v>513.55999999999995</v>
      </c>
      <c r="BA1399" s="176">
        <v>0</v>
      </c>
      <c r="BB1399" s="159">
        <v>37156</v>
      </c>
      <c r="BC1399" s="159">
        <v>19803.84</v>
      </c>
      <c r="BD1399" s="85"/>
      <c r="BE1399" s="170">
        <v>119</v>
      </c>
      <c r="BF1399" s="1" t="s">
        <v>3529</v>
      </c>
      <c r="BG1399" s="158" t="s">
        <v>3347</v>
      </c>
      <c r="BH1399" s="92" t="s">
        <v>3348</v>
      </c>
      <c r="BI1399" s="159">
        <v>14365</v>
      </c>
      <c r="BJ1399" s="159">
        <v>14365</v>
      </c>
      <c r="BK1399" s="159">
        <v>0</v>
      </c>
      <c r="BL1399" s="158"/>
      <c r="BM1399" s="1"/>
      <c r="BN1399" s="248"/>
      <c r="BO1399" s="248"/>
      <c r="BP1399" s="86"/>
      <c r="BQ1399" s="324" t="s">
        <v>3617</v>
      </c>
      <c r="BR1399" s="284">
        <v>14</v>
      </c>
      <c r="BS1399" s="443" t="s">
        <v>709</v>
      </c>
      <c r="BT1399" s="444" t="s">
        <v>2467</v>
      </c>
      <c r="BU1399" s="383" t="s">
        <v>1416</v>
      </c>
      <c r="BV1399" s="384" t="s">
        <v>1581</v>
      </c>
      <c r="BW1399" s="384">
        <v>60000</v>
      </c>
      <c r="BX1399" s="446" t="s">
        <v>3618</v>
      </c>
      <c r="BZ1399" s="475">
        <v>502</v>
      </c>
      <c r="CA1399" s="320" t="b">
        <f>EXACT(A1399,CH1399)</f>
        <v>1</v>
      </c>
      <c r="CB1399" s="318" t="b">
        <f>EXACT(D1399,CF1399)</f>
        <v>1</v>
      </c>
      <c r="CC1399" s="318" t="b">
        <f>EXACT(E1399,CG1399)</f>
        <v>1</v>
      </c>
      <c r="CD1399" s="502">
        <f>+S1399-BC1399</f>
        <v>0</v>
      </c>
      <c r="CE1399" s="17" t="s">
        <v>686</v>
      </c>
      <c r="CF1399" s="17" t="s">
        <v>3347</v>
      </c>
      <c r="CG1399" s="103" t="s">
        <v>3348</v>
      </c>
      <c r="CH1399" s="275">
        <v>3730200280684</v>
      </c>
      <c r="CM1399" s="273"/>
      <c r="CO1399" s="157"/>
    </row>
    <row r="1400" spans="1:93">
      <c r="A1400" s="461" t="s">
        <v>6203</v>
      </c>
      <c r="B1400" s="83" t="s">
        <v>709</v>
      </c>
      <c r="C1400" s="86" t="s">
        <v>672</v>
      </c>
      <c r="D1400" s="86" t="s">
        <v>6201</v>
      </c>
      <c r="E1400" s="92" t="s">
        <v>6202</v>
      </c>
      <c r="F1400" s="461" t="s">
        <v>6203</v>
      </c>
      <c r="G1400" s="59" t="s">
        <v>1580</v>
      </c>
      <c r="H1400" s="283" t="s">
        <v>6330</v>
      </c>
      <c r="I1400" s="244">
        <v>15317.88</v>
      </c>
      <c r="J1400" s="310">
        <v>0</v>
      </c>
      <c r="K1400" s="81">
        <v>0</v>
      </c>
      <c r="L1400" s="81">
        <v>0</v>
      </c>
      <c r="M1400" s="85">
        <v>0</v>
      </c>
      <c r="N1400" s="81">
        <v>0</v>
      </c>
      <c r="O1400" s="81">
        <v>0</v>
      </c>
      <c r="P1400" s="85">
        <v>0</v>
      </c>
      <c r="Q1400" s="81">
        <v>0</v>
      </c>
      <c r="R1400" s="85">
        <v>5425</v>
      </c>
      <c r="S1400" s="81">
        <v>9892.8799999999992</v>
      </c>
      <c r="T1400" s="227" t="s">
        <v>1581</v>
      </c>
      <c r="U1400" s="496">
        <v>1199</v>
      </c>
      <c r="V1400" s="86" t="s">
        <v>672</v>
      </c>
      <c r="W1400" s="86" t="s">
        <v>6201</v>
      </c>
      <c r="X1400" s="92" t="s">
        <v>6202</v>
      </c>
      <c r="Y1400" s="268">
        <v>3820200005194</v>
      </c>
      <c r="Z1400" s="228" t="s">
        <v>1581</v>
      </c>
      <c r="AA1400" s="243">
        <v>5425</v>
      </c>
      <c r="AB1400" s="81">
        <v>5425</v>
      </c>
      <c r="AC1400" s="81"/>
      <c r="AD1400" s="81"/>
      <c r="AE1400" s="81"/>
      <c r="AF1400" s="81"/>
      <c r="AG1400" s="81"/>
      <c r="AH1400" s="81">
        <v>0</v>
      </c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245"/>
      <c r="AW1400" s="81"/>
      <c r="AX1400" s="81">
        <v>0</v>
      </c>
      <c r="AY1400" s="81"/>
      <c r="AZ1400" s="81">
        <v>0</v>
      </c>
      <c r="BA1400" s="85">
        <v>0</v>
      </c>
      <c r="BB1400" s="81">
        <v>15317.88</v>
      </c>
      <c r="BC1400" s="81">
        <v>9892.8799999999992</v>
      </c>
      <c r="BE1400" s="170">
        <v>1201</v>
      </c>
      <c r="BF1400" s="81" t="s">
        <v>6437</v>
      </c>
      <c r="BG1400" s="86" t="s">
        <v>6201</v>
      </c>
      <c r="BH1400" s="86" t="s">
        <v>6202</v>
      </c>
      <c r="BI1400" s="81">
        <v>5425</v>
      </c>
      <c r="BJ1400" s="85">
        <v>5425</v>
      </c>
      <c r="BK1400" s="81">
        <v>0</v>
      </c>
      <c r="BL1400" s="86"/>
      <c r="BM1400" s="86"/>
      <c r="BN1400" s="247"/>
      <c r="BO1400" s="247"/>
      <c r="BP1400" s="86"/>
      <c r="BQ1400" s="324" t="s">
        <v>6543</v>
      </c>
      <c r="BR1400" s="284" t="s">
        <v>718</v>
      </c>
      <c r="BS1400" s="443" t="s">
        <v>6544</v>
      </c>
      <c r="BT1400" s="382" t="s">
        <v>692</v>
      </c>
      <c r="BU1400" s="383" t="s">
        <v>679</v>
      </c>
      <c r="BV1400" s="384" t="s">
        <v>1581</v>
      </c>
      <c r="BW1400" s="384">
        <v>60160</v>
      </c>
      <c r="BX1400" s="446" t="s">
        <v>6545</v>
      </c>
      <c r="BZ1400" s="495">
        <v>835</v>
      </c>
      <c r="CA1400" s="320" t="b">
        <f>EXACT(A1400,CH1400)</f>
        <v>1</v>
      </c>
      <c r="CB1400" s="318" t="b">
        <f>EXACT(D1400,CF1400)</f>
        <v>1</v>
      </c>
      <c r="CC1400" s="318" t="b">
        <f>EXACT(E1400,CG1400)</f>
        <v>1</v>
      </c>
      <c r="CD1400" s="502">
        <f>+S1399-BC1399</f>
        <v>0</v>
      </c>
      <c r="CE1400" s="51" t="s">
        <v>672</v>
      </c>
      <c r="CF1400" s="157" t="s">
        <v>6201</v>
      </c>
      <c r="CG1400" s="103" t="s">
        <v>6202</v>
      </c>
      <c r="CH1400" s="275">
        <v>3820200005194</v>
      </c>
      <c r="CI1400" s="51"/>
      <c r="CM1400" s="273"/>
      <c r="CO1400" s="157"/>
    </row>
    <row r="1401" spans="1:93">
      <c r="A1401" s="461" t="s">
        <v>7453</v>
      </c>
      <c r="B1401" s="83" t="s">
        <v>709</v>
      </c>
      <c r="C1401" s="86" t="s">
        <v>686</v>
      </c>
      <c r="D1401" s="158" t="s">
        <v>7386</v>
      </c>
      <c r="E1401" s="1" t="s">
        <v>7383</v>
      </c>
      <c r="F1401" s="461" t="s">
        <v>7453</v>
      </c>
      <c r="G1401" s="59" t="s">
        <v>1580</v>
      </c>
      <c r="H1401" s="449" t="s">
        <v>7543</v>
      </c>
      <c r="I1401" s="234">
        <v>33901.47</v>
      </c>
      <c r="J1401" s="234">
        <v>0</v>
      </c>
      <c r="K1401" s="234">
        <v>0</v>
      </c>
      <c r="L1401" s="234">
        <v>0</v>
      </c>
      <c r="M1401" s="85">
        <v>0</v>
      </c>
      <c r="N1401" s="85">
        <v>0</v>
      </c>
      <c r="O1401" s="234">
        <v>0</v>
      </c>
      <c r="P1401" s="234">
        <v>340.9</v>
      </c>
      <c r="Q1401" s="234">
        <v>0</v>
      </c>
      <c r="R1401" s="234">
        <v>21393</v>
      </c>
      <c r="S1401" s="234">
        <v>12167.57</v>
      </c>
      <c r="T1401" s="227" t="s">
        <v>1581</v>
      </c>
      <c r="U1401" s="496">
        <v>551</v>
      </c>
      <c r="V1401" s="86" t="s">
        <v>686</v>
      </c>
      <c r="W1401" s="158" t="s">
        <v>7386</v>
      </c>
      <c r="X1401" s="424" t="s">
        <v>7383</v>
      </c>
      <c r="Y1401" s="267" t="s">
        <v>7453</v>
      </c>
      <c r="Z1401" s="228" t="s">
        <v>1581</v>
      </c>
      <c r="AA1401" s="243">
        <v>21733.9</v>
      </c>
      <c r="AB1401" s="141">
        <v>20530</v>
      </c>
      <c r="AC1401" s="234"/>
      <c r="AD1401" s="235">
        <v>863</v>
      </c>
      <c r="AE1401" s="235"/>
      <c r="AF1401" s="141"/>
      <c r="AG1401" s="141"/>
      <c r="AH1401" s="141"/>
      <c r="AI1401" s="141"/>
      <c r="AJ1401" s="141"/>
      <c r="AK1401" s="141"/>
      <c r="AL1401" s="141"/>
      <c r="AM1401" s="81"/>
      <c r="AN1401" s="81"/>
      <c r="AO1401" s="81"/>
      <c r="AP1401" s="81"/>
      <c r="AQ1401" s="244"/>
      <c r="AR1401" s="244"/>
      <c r="AS1401" s="81"/>
      <c r="AT1401" s="81"/>
      <c r="AU1401" s="81"/>
      <c r="AV1401" s="245"/>
      <c r="AW1401" s="81"/>
      <c r="AX1401" s="81">
        <v>0</v>
      </c>
      <c r="AY1401" s="244"/>
      <c r="AZ1401" s="244">
        <v>340.9</v>
      </c>
      <c r="BA1401" s="176">
        <v>0</v>
      </c>
      <c r="BB1401" s="244">
        <v>33901.47</v>
      </c>
      <c r="BC1401" s="244">
        <v>12167.57</v>
      </c>
      <c r="BD1401" s="85"/>
      <c r="BE1401" s="170">
        <v>552</v>
      </c>
      <c r="BF1401" s="1" t="s">
        <v>7550</v>
      </c>
      <c r="BG1401" s="158" t="s">
        <v>7386</v>
      </c>
      <c r="BH1401" s="92" t="s">
        <v>7383</v>
      </c>
      <c r="BI1401" s="244">
        <v>20530</v>
      </c>
      <c r="BJ1401" s="159">
        <v>20530</v>
      </c>
      <c r="BK1401" s="159">
        <v>0</v>
      </c>
      <c r="BL1401" s="158"/>
      <c r="BM1401" s="86"/>
      <c r="BN1401" s="247"/>
      <c r="BO1401" s="247"/>
      <c r="BP1401" s="86"/>
      <c r="BQ1401" s="324">
        <v>75</v>
      </c>
      <c r="BR1401" s="284" t="s">
        <v>676</v>
      </c>
      <c r="BS1401" s="443" t="s">
        <v>709</v>
      </c>
      <c r="BT1401" s="382" t="s">
        <v>7553</v>
      </c>
      <c r="BU1401" s="383" t="s">
        <v>7554</v>
      </c>
      <c r="BV1401" s="384" t="s">
        <v>1581</v>
      </c>
      <c r="BW1401" s="384">
        <v>92130</v>
      </c>
      <c r="BX1401" s="446" t="s">
        <v>7560</v>
      </c>
      <c r="BY1401" s="62"/>
      <c r="BZ1401" s="495">
        <v>119</v>
      </c>
      <c r="CA1401" s="320" t="b">
        <f>EXACT(A1401,CH1401)</f>
        <v>1</v>
      </c>
      <c r="CB1401" s="318" t="b">
        <f>EXACT(D1401,CF1401)</f>
        <v>1</v>
      </c>
      <c r="CC1401" s="318" t="b">
        <f>EXACT(E1401,CG1401)</f>
        <v>1</v>
      </c>
      <c r="CD1401" s="502">
        <f>+S1400-BC1400</f>
        <v>0</v>
      </c>
      <c r="CE1401" s="17" t="s">
        <v>686</v>
      </c>
      <c r="CF1401" s="157" t="s">
        <v>7386</v>
      </c>
      <c r="CG1401" s="99" t="s">
        <v>7383</v>
      </c>
      <c r="CH1401" s="275" t="s">
        <v>7453</v>
      </c>
      <c r="CJ1401" s="51"/>
      <c r="CM1401" s="273"/>
    </row>
    <row r="1402" spans="1:93">
      <c r="A1402" s="461" t="s">
        <v>4560</v>
      </c>
      <c r="B1402" s="83" t="s">
        <v>709</v>
      </c>
      <c r="C1402" s="158" t="s">
        <v>672</v>
      </c>
      <c r="D1402" s="158" t="s">
        <v>216</v>
      </c>
      <c r="E1402" s="92" t="s">
        <v>217</v>
      </c>
      <c r="F1402" s="461" t="s">
        <v>4560</v>
      </c>
      <c r="G1402" s="59" t="s">
        <v>1580</v>
      </c>
      <c r="H1402" s="449" t="s">
        <v>1048</v>
      </c>
      <c r="I1402" s="234">
        <v>20512.400000000001</v>
      </c>
      <c r="J1402" s="234">
        <v>0</v>
      </c>
      <c r="K1402" s="234">
        <v>266.35000000000002</v>
      </c>
      <c r="L1402" s="234">
        <v>0</v>
      </c>
      <c r="M1402" s="85">
        <v>4679</v>
      </c>
      <c r="N1402" s="85">
        <v>0</v>
      </c>
      <c r="O1402" s="234">
        <v>0</v>
      </c>
      <c r="P1402" s="234">
        <v>0</v>
      </c>
      <c r="Q1402" s="234">
        <v>0</v>
      </c>
      <c r="R1402" s="234">
        <v>9473</v>
      </c>
      <c r="S1402" s="234">
        <v>15984.75</v>
      </c>
      <c r="T1402" s="227" t="s">
        <v>1581</v>
      </c>
      <c r="U1402" s="496">
        <v>1101</v>
      </c>
      <c r="V1402" s="158" t="s">
        <v>672</v>
      </c>
      <c r="W1402" s="158" t="s">
        <v>216</v>
      </c>
      <c r="X1402" s="92" t="s">
        <v>217</v>
      </c>
      <c r="Y1402" s="267">
        <v>3950100197759</v>
      </c>
      <c r="Z1402" s="228" t="s">
        <v>1581</v>
      </c>
      <c r="AA1402" s="243">
        <v>9473</v>
      </c>
      <c r="AB1402" s="244">
        <v>8610</v>
      </c>
      <c r="AC1402" s="81"/>
      <c r="AD1402" s="243">
        <v>863</v>
      </c>
      <c r="AE1402" s="243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244"/>
      <c r="AR1402" s="244"/>
      <c r="AS1402" s="81"/>
      <c r="AT1402" s="81"/>
      <c r="AU1402" s="81"/>
      <c r="AV1402" s="245"/>
      <c r="AW1402" s="81"/>
      <c r="AX1402" s="81">
        <v>0</v>
      </c>
      <c r="AY1402" s="244"/>
      <c r="AZ1402" s="244">
        <v>0</v>
      </c>
      <c r="BA1402" s="176">
        <v>0</v>
      </c>
      <c r="BB1402" s="244">
        <v>25457.75</v>
      </c>
      <c r="BC1402" s="244">
        <v>15984.75</v>
      </c>
      <c r="BD1402" s="85"/>
      <c r="BE1402" s="170">
        <v>1102</v>
      </c>
      <c r="BF1402" s="1" t="s">
        <v>2335</v>
      </c>
      <c r="BG1402" s="158" t="s">
        <v>216</v>
      </c>
      <c r="BH1402" s="92" t="s">
        <v>217</v>
      </c>
      <c r="BI1402" s="244">
        <v>8610</v>
      </c>
      <c r="BJ1402" s="159">
        <v>8610</v>
      </c>
      <c r="BK1402" s="159">
        <v>0</v>
      </c>
      <c r="BL1402" s="158"/>
      <c r="BM1402" s="86"/>
      <c r="BN1402" s="247"/>
      <c r="BO1402" s="247"/>
      <c r="BP1402" s="86"/>
      <c r="BQ1402" s="324" t="s">
        <v>864</v>
      </c>
      <c r="BR1402" s="284" t="s">
        <v>718</v>
      </c>
      <c r="BS1402" s="443" t="s">
        <v>865</v>
      </c>
      <c r="BT1402" s="444" t="s">
        <v>866</v>
      </c>
      <c r="BU1402" s="386" t="s">
        <v>867</v>
      </c>
      <c r="BV1402" s="384" t="s">
        <v>868</v>
      </c>
      <c r="BW1402" s="384">
        <v>56000</v>
      </c>
      <c r="BX1402" s="446"/>
      <c r="BZ1402" s="495">
        <v>1199</v>
      </c>
      <c r="CA1402" s="320" t="b">
        <f>EXACT(A1402,CH1402)</f>
        <v>1</v>
      </c>
      <c r="CB1402" s="318" t="b">
        <f>EXACT(D1402,CF1402)</f>
        <v>1</v>
      </c>
      <c r="CC1402" s="318" t="b">
        <f>EXACT(E1402,CG1402)</f>
        <v>1</v>
      </c>
      <c r="CD1402" s="502">
        <f>+S1401-BC1401</f>
        <v>0</v>
      </c>
      <c r="CE1402" s="17" t="s">
        <v>672</v>
      </c>
      <c r="CF1402" s="17" t="s">
        <v>216</v>
      </c>
      <c r="CG1402" s="103" t="s">
        <v>217</v>
      </c>
      <c r="CH1402" s="275">
        <v>3950100197759</v>
      </c>
      <c r="CJ1402" s="51"/>
      <c r="CM1402" s="273"/>
      <c r="CO1402" s="157"/>
    </row>
    <row r="1403" spans="1:93">
      <c r="A1403" s="461" t="s">
        <v>5093</v>
      </c>
      <c r="B1403" s="83" t="s">
        <v>709</v>
      </c>
      <c r="C1403" s="239" t="s">
        <v>686</v>
      </c>
      <c r="D1403" s="239" t="s">
        <v>1222</v>
      </c>
      <c r="E1403" s="239" t="s">
        <v>2979</v>
      </c>
      <c r="F1403" s="461" t="s">
        <v>5093</v>
      </c>
      <c r="G1403" s="59" t="s">
        <v>1580</v>
      </c>
      <c r="H1403" s="449" t="s">
        <v>2121</v>
      </c>
      <c r="I1403" s="418">
        <v>24967.8</v>
      </c>
      <c r="J1403" s="418">
        <v>0</v>
      </c>
      <c r="K1403" s="418">
        <v>10.73</v>
      </c>
      <c r="L1403" s="418">
        <v>0</v>
      </c>
      <c r="M1403" s="419">
        <v>853</v>
      </c>
      <c r="N1403" s="419">
        <v>0</v>
      </c>
      <c r="O1403" s="418">
        <v>0</v>
      </c>
      <c r="P1403" s="418">
        <v>0</v>
      </c>
      <c r="Q1403" s="418">
        <v>0</v>
      </c>
      <c r="R1403" s="418">
        <v>8776</v>
      </c>
      <c r="S1403" s="418">
        <v>17055.53</v>
      </c>
      <c r="T1403" s="227" t="s">
        <v>1581</v>
      </c>
      <c r="U1403" s="496">
        <v>775</v>
      </c>
      <c r="V1403" s="239" t="s">
        <v>686</v>
      </c>
      <c r="W1403" s="239" t="s">
        <v>1222</v>
      </c>
      <c r="X1403" s="239" t="s">
        <v>2979</v>
      </c>
      <c r="Y1403" s="267">
        <v>4180200002793</v>
      </c>
      <c r="Z1403" s="228" t="s">
        <v>1581</v>
      </c>
      <c r="AA1403" s="233">
        <v>8776</v>
      </c>
      <c r="AB1403" s="141">
        <v>7030</v>
      </c>
      <c r="AC1403" s="234"/>
      <c r="AD1403" s="235">
        <v>863</v>
      </c>
      <c r="AE1403" s="235">
        <v>424</v>
      </c>
      <c r="AF1403" s="141">
        <v>459</v>
      </c>
      <c r="AG1403" s="141"/>
      <c r="AH1403" s="141"/>
      <c r="AI1403" s="141"/>
      <c r="AJ1403" s="141"/>
      <c r="AK1403" s="141"/>
      <c r="AL1403" s="141"/>
      <c r="AM1403" s="85"/>
      <c r="AN1403" s="85"/>
      <c r="AO1403" s="85"/>
      <c r="AP1403" s="85"/>
      <c r="AQ1403" s="159"/>
      <c r="AR1403" s="85"/>
      <c r="AS1403" s="85"/>
      <c r="AT1403" s="85"/>
      <c r="AU1403" s="85"/>
      <c r="AV1403" s="236"/>
      <c r="AW1403" s="85"/>
      <c r="AX1403" s="85">
        <v>0</v>
      </c>
      <c r="AY1403" s="159"/>
      <c r="AZ1403" s="159">
        <v>0</v>
      </c>
      <c r="BA1403" s="176">
        <v>0</v>
      </c>
      <c r="BB1403" s="159">
        <v>25831.53</v>
      </c>
      <c r="BC1403" s="159">
        <v>17055.53</v>
      </c>
      <c r="BD1403" s="85"/>
      <c r="BE1403" s="170">
        <v>776</v>
      </c>
      <c r="BF1403" s="1" t="s">
        <v>2161</v>
      </c>
      <c r="BG1403" s="158" t="s">
        <v>1222</v>
      </c>
      <c r="BH1403" s="158" t="s">
        <v>2979</v>
      </c>
      <c r="BI1403" s="159">
        <v>7030</v>
      </c>
      <c r="BJ1403" s="159">
        <v>7030</v>
      </c>
      <c r="BK1403" s="159">
        <v>0</v>
      </c>
      <c r="BL1403" s="158"/>
      <c r="BM1403" s="1"/>
      <c r="BN1403" s="248"/>
      <c r="BO1403" s="248"/>
      <c r="BP1403" s="86"/>
      <c r="BQ1403" s="324">
        <v>152</v>
      </c>
      <c r="BR1403" s="284" t="s">
        <v>1082</v>
      </c>
      <c r="BS1403" s="443" t="s">
        <v>709</v>
      </c>
      <c r="BT1403" s="444" t="s">
        <v>719</v>
      </c>
      <c r="BU1403" s="383" t="s">
        <v>719</v>
      </c>
      <c r="BV1403" s="384" t="s">
        <v>1581</v>
      </c>
      <c r="BW1403" s="384">
        <v>60140</v>
      </c>
      <c r="BX1403" s="446" t="s">
        <v>1083</v>
      </c>
      <c r="BY1403" s="61"/>
      <c r="BZ1403" s="475">
        <v>552</v>
      </c>
      <c r="CA1403" s="320" t="b">
        <f>EXACT(A1403,CH1403)</f>
        <v>1</v>
      </c>
      <c r="CB1403" s="318" t="b">
        <f>EXACT(D1403,CF1403)</f>
        <v>1</v>
      </c>
      <c r="CC1403" s="318" t="b">
        <f>EXACT(E1403,CG1403)</f>
        <v>1</v>
      </c>
      <c r="CD1403" s="502">
        <f>+S1402-BC1402</f>
        <v>0</v>
      </c>
      <c r="CE1403" s="51" t="s">
        <v>686</v>
      </c>
      <c r="CF1403" s="157" t="s">
        <v>1222</v>
      </c>
      <c r="CG1403" s="99" t="s">
        <v>2979</v>
      </c>
      <c r="CH1403" s="275">
        <v>4180200002793</v>
      </c>
      <c r="CI1403" s="51"/>
      <c r="CL1403" s="51"/>
      <c r="CM1403" s="273"/>
      <c r="CO1403" s="157"/>
    </row>
    <row r="1404" spans="1:93">
      <c r="A1404" s="461" t="s">
        <v>4927</v>
      </c>
      <c r="B1404" s="83" t="s">
        <v>709</v>
      </c>
      <c r="C1404" s="158" t="s">
        <v>672</v>
      </c>
      <c r="D1404" s="158" t="s">
        <v>434</v>
      </c>
      <c r="E1404" s="92" t="s">
        <v>3012</v>
      </c>
      <c r="F1404" s="461" t="s">
        <v>4927</v>
      </c>
      <c r="G1404" s="59" t="s">
        <v>1580</v>
      </c>
      <c r="H1404" s="449" t="s">
        <v>3070</v>
      </c>
      <c r="I1404" s="234">
        <v>25804.1</v>
      </c>
      <c r="J1404" s="234">
        <v>0</v>
      </c>
      <c r="K1404" s="234">
        <v>0</v>
      </c>
      <c r="L1404" s="234">
        <v>0</v>
      </c>
      <c r="M1404" s="85">
        <v>1032</v>
      </c>
      <c r="N1404" s="85">
        <v>0</v>
      </c>
      <c r="O1404" s="234">
        <v>0</v>
      </c>
      <c r="P1404" s="234">
        <v>0</v>
      </c>
      <c r="Q1404" s="234">
        <v>0</v>
      </c>
      <c r="R1404" s="234">
        <v>23977</v>
      </c>
      <c r="S1404" s="234">
        <v>2859.0999999999985</v>
      </c>
      <c r="T1404" s="227" t="s">
        <v>1581</v>
      </c>
      <c r="U1404" s="496">
        <v>481</v>
      </c>
      <c r="V1404" s="158" t="s">
        <v>672</v>
      </c>
      <c r="W1404" s="158" t="s">
        <v>434</v>
      </c>
      <c r="X1404" s="92" t="s">
        <v>3012</v>
      </c>
      <c r="Y1404" s="267">
        <v>4360600001440</v>
      </c>
      <c r="Z1404" s="228" t="s">
        <v>1581</v>
      </c>
      <c r="AA1404" s="243">
        <v>23977</v>
      </c>
      <c r="AB1404" s="81">
        <v>22690</v>
      </c>
      <c r="AC1404" s="81"/>
      <c r="AD1404" s="81">
        <v>863</v>
      </c>
      <c r="AE1404" s="81">
        <v>424</v>
      </c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245"/>
      <c r="AW1404" s="81"/>
      <c r="AX1404" s="81">
        <v>0</v>
      </c>
      <c r="AY1404" s="81"/>
      <c r="AZ1404" s="81">
        <v>0</v>
      </c>
      <c r="BA1404" s="85">
        <v>0</v>
      </c>
      <c r="BB1404" s="81">
        <v>26836.1</v>
      </c>
      <c r="BC1404" s="81">
        <v>2859.0999999999985</v>
      </c>
      <c r="BD1404" s="85"/>
      <c r="BE1404" s="170">
        <v>482</v>
      </c>
      <c r="BF1404" s="81" t="s">
        <v>3121</v>
      </c>
      <c r="BG1404" s="158" t="s">
        <v>434</v>
      </c>
      <c r="BH1404" s="92" t="s">
        <v>3012</v>
      </c>
      <c r="BI1404" s="81">
        <v>22690</v>
      </c>
      <c r="BJ1404" s="85">
        <v>22690</v>
      </c>
      <c r="BK1404" s="81">
        <v>0</v>
      </c>
      <c r="BL1404" s="86"/>
      <c r="BM1404" s="86"/>
      <c r="BN1404" s="247"/>
      <c r="BO1404" s="247"/>
      <c r="BP1404" s="1"/>
      <c r="BQ1404" s="284" t="s">
        <v>3186</v>
      </c>
      <c r="BR1404" s="284" t="s">
        <v>700</v>
      </c>
      <c r="BS1404" s="443" t="s">
        <v>51</v>
      </c>
      <c r="BT1404" s="383" t="s">
        <v>3187</v>
      </c>
      <c r="BU1404" s="383" t="s">
        <v>3188</v>
      </c>
      <c r="BV1404" s="383" t="s">
        <v>1581</v>
      </c>
      <c r="BW1404" s="383">
        <v>60230</v>
      </c>
      <c r="BX1404" s="446" t="s">
        <v>3189</v>
      </c>
      <c r="BZ1404" s="475">
        <v>1100</v>
      </c>
      <c r="CA1404" s="320" t="b">
        <f>EXACT(A1404,CH1404)</f>
        <v>1</v>
      </c>
      <c r="CB1404" s="318" t="b">
        <f>EXACT(D1404,CF1404)</f>
        <v>1</v>
      </c>
      <c r="CC1404" s="318" t="b">
        <f>EXACT(E1404,CG1404)</f>
        <v>1</v>
      </c>
      <c r="CD1404" s="502">
        <f>+S1403-BC1403</f>
        <v>0</v>
      </c>
      <c r="CE1404" s="17" t="s">
        <v>672</v>
      </c>
      <c r="CF1404" s="157" t="s">
        <v>434</v>
      </c>
      <c r="CG1404" s="99" t="s">
        <v>3012</v>
      </c>
      <c r="CH1404" s="311">
        <v>4360600001440</v>
      </c>
      <c r="CJ1404" s="51"/>
      <c r="CM1404" s="273"/>
      <c r="CO1404" s="158"/>
    </row>
    <row r="1405" spans="1:93">
      <c r="A1405" s="461" t="s">
        <v>7509</v>
      </c>
      <c r="B1405" s="83" t="s">
        <v>709</v>
      </c>
      <c r="C1405" s="1" t="s">
        <v>686</v>
      </c>
      <c r="D1405" s="86" t="s">
        <v>3423</v>
      </c>
      <c r="E1405" s="86" t="s">
        <v>5484</v>
      </c>
      <c r="F1405" s="461" t="s">
        <v>7509</v>
      </c>
      <c r="G1405" s="59" t="s">
        <v>1580</v>
      </c>
      <c r="H1405" s="449" t="s">
        <v>6956</v>
      </c>
      <c r="I1405" s="234">
        <v>41952</v>
      </c>
      <c r="J1405" s="234">
        <v>0</v>
      </c>
      <c r="K1405" s="234">
        <v>0</v>
      </c>
      <c r="L1405" s="234">
        <v>0</v>
      </c>
      <c r="M1405" s="85">
        <v>0</v>
      </c>
      <c r="N1405" s="85">
        <v>0</v>
      </c>
      <c r="O1405" s="234">
        <v>0</v>
      </c>
      <c r="P1405" s="234">
        <v>986.86</v>
      </c>
      <c r="Q1405" s="234">
        <v>0</v>
      </c>
      <c r="R1405" s="234">
        <v>1287</v>
      </c>
      <c r="S1405" s="234">
        <v>39678.14</v>
      </c>
      <c r="T1405" s="227" t="s">
        <v>1581</v>
      </c>
      <c r="U1405" s="496">
        <v>1069</v>
      </c>
      <c r="V1405" s="1" t="s">
        <v>686</v>
      </c>
      <c r="W1405" s="86" t="s">
        <v>3423</v>
      </c>
      <c r="X1405" s="422" t="s">
        <v>5484</v>
      </c>
      <c r="Y1405" s="267">
        <v>4600100001812</v>
      </c>
      <c r="Z1405" s="228" t="s">
        <v>1581</v>
      </c>
      <c r="AA1405" s="141">
        <v>2273.86</v>
      </c>
      <c r="AB1405" s="141">
        <v>0</v>
      </c>
      <c r="AC1405" s="1"/>
      <c r="AD1405" s="235">
        <v>863</v>
      </c>
      <c r="AE1405" s="235">
        <v>424</v>
      </c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236"/>
      <c r="AW1405" s="1"/>
      <c r="AX1405" s="1">
        <v>0</v>
      </c>
      <c r="AY1405" s="1"/>
      <c r="AZ1405" s="141">
        <v>986.86</v>
      </c>
      <c r="BA1405" s="176">
        <v>0</v>
      </c>
      <c r="BB1405" s="141">
        <v>41952</v>
      </c>
      <c r="BC1405" s="141">
        <v>39678.14</v>
      </c>
      <c r="BD1405" s="85"/>
      <c r="BE1405" s="170">
        <v>1070</v>
      </c>
      <c r="BF1405" s="1" t="s">
        <v>7135</v>
      </c>
      <c r="BG1405" s="158" t="s">
        <v>3423</v>
      </c>
      <c r="BH1405" s="92" t="s">
        <v>5484</v>
      </c>
      <c r="BI1405" s="141">
        <v>0</v>
      </c>
      <c r="BJ1405" s="141">
        <v>0</v>
      </c>
      <c r="BK1405" s="159">
        <v>0</v>
      </c>
      <c r="BL1405" s="158"/>
      <c r="BM1405" s="1"/>
      <c r="BN1405" s="1"/>
      <c r="BO1405" s="1"/>
      <c r="BP1405" s="86"/>
      <c r="BQ1405" s="324" t="s">
        <v>7313</v>
      </c>
      <c r="BR1405" s="284" t="s">
        <v>539</v>
      </c>
      <c r="BS1405" s="443" t="s">
        <v>709</v>
      </c>
      <c r="BT1405" s="382" t="s">
        <v>2628</v>
      </c>
      <c r="BU1405" s="383" t="s">
        <v>789</v>
      </c>
      <c r="BV1405" s="384" t="s">
        <v>1581</v>
      </c>
      <c r="BW1405" s="384">
        <v>60120</v>
      </c>
      <c r="BX1405" s="446" t="s">
        <v>7314</v>
      </c>
      <c r="BY1405" s="17"/>
      <c r="BZ1405" s="495">
        <v>775</v>
      </c>
      <c r="CA1405" s="320" t="b">
        <f>EXACT(A1405,CH1405)</f>
        <v>1</v>
      </c>
      <c r="CB1405" s="318" t="b">
        <f>EXACT(D1405,CF1405)</f>
        <v>1</v>
      </c>
      <c r="CC1405" s="318" t="b">
        <f>EXACT(E1405,CG1405)</f>
        <v>1</v>
      </c>
      <c r="CD1405" s="502">
        <f>+S1404-BC1404</f>
        <v>0</v>
      </c>
      <c r="CE1405" s="17" t="s">
        <v>686</v>
      </c>
      <c r="CF1405" s="17" t="s">
        <v>3423</v>
      </c>
      <c r="CG1405" s="103" t="s">
        <v>5484</v>
      </c>
      <c r="CH1405" s="275">
        <v>4600100001812</v>
      </c>
      <c r="CJ1405" s="51"/>
      <c r="CL1405" s="51"/>
      <c r="CM1405" s="273"/>
      <c r="CO1405" s="157"/>
    </row>
    <row r="1406" spans="1:93">
      <c r="A1406" s="461" t="s">
        <v>4691</v>
      </c>
      <c r="B1406" s="83" t="s">
        <v>709</v>
      </c>
      <c r="C1406" s="158" t="s">
        <v>672</v>
      </c>
      <c r="D1406" s="158" t="s">
        <v>355</v>
      </c>
      <c r="E1406" s="92" t="s">
        <v>732</v>
      </c>
      <c r="F1406" s="461" t="s">
        <v>4691</v>
      </c>
      <c r="G1406" s="59" t="s">
        <v>1580</v>
      </c>
      <c r="H1406" s="449" t="s">
        <v>1007</v>
      </c>
      <c r="I1406" s="234">
        <v>21896.7</v>
      </c>
      <c r="J1406" s="234">
        <v>0</v>
      </c>
      <c r="K1406" s="234">
        <v>120.83</v>
      </c>
      <c r="L1406" s="234">
        <v>0</v>
      </c>
      <c r="M1406" s="85">
        <v>2013</v>
      </c>
      <c r="N1406" s="85">
        <v>0</v>
      </c>
      <c r="O1406" s="234">
        <v>0</v>
      </c>
      <c r="P1406" s="234">
        <v>0</v>
      </c>
      <c r="Q1406" s="234">
        <v>0</v>
      </c>
      <c r="R1406" s="234">
        <v>13494</v>
      </c>
      <c r="S1406" s="234">
        <v>7536.5300000000025</v>
      </c>
      <c r="T1406" s="227" t="s">
        <v>1581</v>
      </c>
      <c r="U1406" s="496">
        <v>945</v>
      </c>
      <c r="V1406" s="158" t="s">
        <v>672</v>
      </c>
      <c r="W1406" s="158" t="s">
        <v>355</v>
      </c>
      <c r="X1406" s="92" t="s">
        <v>732</v>
      </c>
      <c r="Y1406" s="268">
        <v>4600500001658</v>
      </c>
      <c r="Z1406" s="228" t="s">
        <v>1581</v>
      </c>
      <c r="AA1406" s="141">
        <v>16494</v>
      </c>
      <c r="AB1406" s="141">
        <v>10210</v>
      </c>
      <c r="AC1406" s="1"/>
      <c r="AD1406" s="235">
        <v>1726</v>
      </c>
      <c r="AE1406" s="235">
        <v>848</v>
      </c>
      <c r="AF1406" s="1"/>
      <c r="AG1406" s="1"/>
      <c r="AH1406" s="1"/>
      <c r="AI1406" s="1"/>
      <c r="AJ1406" s="1"/>
      <c r="AK1406" s="1"/>
      <c r="AL1406" s="1"/>
      <c r="AM1406" s="1"/>
      <c r="AN1406" s="1"/>
      <c r="AO1406" s="1">
        <v>710</v>
      </c>
      <c r="AP1406" s="1"/>
      <c r="AQ1406" s="1"/>
      <c r="AR1406" s="1"/>
      <c r="AS1406" s="1"/>
      <c r="AT1406" s="1"/>
      <c r="AU1406" s="1"/>
      <c r="AV1406" s="236"/>
      <c r="AW1406" s="1"/>
      <c r="AX1406" s="1">
        <v>3000</v>
      </c>
      <c r="AY1406" s="1"/>
      <c r="AZ1406" s="141">
        <v>0</v>
      </c>
      <c r="BA1406" s="176">
        <v>0</v>
      </c>
      <c r="BB1406" s="141">
        <v>24030.530000000002</v>
      </c>
      <c r="BC1406" s="141">
        <v>7536.5300000000025</v>
      </c>
      <c r="BD1406" s="85"/>
      <c r="BE1406" s="170">
        <v>946</v>
      </c>
      <c r="BF1406" s="1" t="s">
        <v>2289</v>
      </c>
      <c r="BG1406" s="158" t="s">
        <v>355</v>
      </c>
      <c r="BH1406" s="92" t="s">
        <v>732</v>
      </c>
      <c r="BI1406" s="141">
        <v>10210</v>
      </c>
      <c r="BJ1406" s="141">
        <v>10210</v>
      </c>
      <c r="BK1406" s="159">
        <v>0</v>
      </c>
      <c r="BL1406" s="158"/>
      <c r="BM1406" s="1"/>
      <c r="BN1406" s="1"/>
      <c r="BO1406" s="1"/>
      <c r="BP1406" s="1"/>
      <c r="BQ1406" s="325">
        <v>153</v>
      </c>
      <c r="BR1406" s="325" t="s">
        <v>700</v>
      </c>
      <c r="BS1406" s="560" t="s">
        <v>709</v>
      </c>
      <c r="BT1406" s="563" t="s">
        <v>1565</v>
      </c>
      <c r="BU1406" s="388" t="s">
        <v>20</v>
      </c>
      <c r="BV1406" s="388" t="s">
        <v>1581</v>
      </c>
      <c r="BW1406" s="389">
        <v>60000</v>
      </c>
      <c r="BX1406" s="569" t="s">
        <v>1477</v>
      </c>
      <c r="BY1406" s="61"/>
      <c r="BZ1406" s="475">
        <v>482</v>
      </c>
      <c r="CA1406" s="320" t="b">
        <f>EXACT(A1406,CH1406)</f>
        <v>1</v>
      </c>
      <c r="CB1406" s="318" t="b">
        <f>EXACT(D1406,CF1406)</f>
        <v>1</v>
      </c>
      <c r="CC1406" s="318" t="b">
        <f>EXACT(E1406,CG1406)</f>
        <v>1</v>
      </c>
      <c r="CD1406" s="502">
        <f>+S1405-BC1405</f>
        <v>0</v>
      </c>
      <c r="CE1406" s="17" t="s">
        <v>672</v>
      </c>
      <c r="CF1406" s="157" t="s">
        <v>355</v>
      </c>
      <c r="CG1406" s="99" t="s">
        <v>732</v>
      </c>
      <c r="CH1406" s="311">
        <v>4600500001658</v>
      </c>
      <c r="CI1406" s="51"/>
      <c r="CM1406" s="273"/>
      <c r="CO1406" s="158"/>
    </row>
    <row r="1407" spans="1:93">
      <c r="A1407" s="461" t="s">
        <v>7800</v>
      </c>
      <c r="B1407" s="83" t="s">
        <v>709</v>
      </c>
      <c r="C1407" s="1" t="s">
        <v>686</v>
      </c>
      <c r="D1407" s="158" t="s">
        <v>7682</v>
      </c>
      <c r="E1407" s="1" t="s">
        <v>7683</v>
      </c>
      <c r="F1407" s="461" t="s">
        <v>7800</v>
      </c>
      <c r="G1407" s="59" t="s">
        <v>1580</v>
      </c>
      <c r="H1407" s="449" t="s">
        <v>7915</v>
      </c>
      <c r="I1407" s="244">
        <v>47814.2</v>
      </c>
      <c r="J1407" s="310">
        <v>0</v>
      </c>
      <c r="K1407" s="81">
        <v>0</v>
      </c>
      <c r="L1407" s="81">
        <v>0</v>
      </c>
      <c r="M1407" s="85">
        <v>0</v>
      </c>
      <c r="N1407" s="81">
        <v>0</v>
      </c>
      <c r="O1407" s="81">
        <v>0</v>
      </c>
      <c r="P1407" s="85">
        <v>1573.08</v>
      </c>
      <c r="Q1407" s="81">
        <v>0</v>
      </c>
      <c r="R1407" s="85">
        <v>24863</v>
      </c>
      <c r="S1407" s="81">
        <v>14978.119999999995</v>
      </c>
      <c r="T1407" s="227" t="s">
        <v>1581</v>
      </c>
      <c r="U1407" s="496">
        <v>569</v>
      </c>
      <c r="V1407" s="1" t="s">
        <v>686</v>
      </c>
      <c r="W1407" s="158" t="s">
        <v>7682</v>
      </c>
      <c r="X1407" s="424" t="s">
        <v>7683</v>
      </c>
      <c r="Y1407" s="267" t="s">
        <v>7800</v>
      </c>
      <c r="Z1407" s="228" t="s">
        <v>1581</v>
      </c>
      <c r="AA1407" s="243">
        <v>32836.080000000002</v>
      </c>
      <c r="AB1407" s="244">
        <v>24000</v>
      </c>
      <c r="AC1407" s="81"/>
      <c r="AD1407" s="243">
        <v>863</v>
      </c>
      <c r="AE1407" s="243"/>
      <c r="AF1407" s="81"/>
      <c r="AG1407" s="81"/>
      <c r="AH1407" s="81"/>
      <c r="AI1407" s="81"/>
      <c r="AJ1407" s="81"/>
      <c r="AK1407" s="81"/>
      <c r="AL1407" s="81">
        <v>0</v>
      </c>
      <c r="AM1407" s="81"/>
      <c r="AN1407" s="81"/>
      <c r="AO1407" s="81">
        <v>0</v>
      </c>
      <c r="AP1407" s="81"/>
      <c r="AQ1407" s="81"/>
      <c r="AR1407" s="81"/>
      <c r="AS1407" s="81"/>
      <c r="AT1407" s="81"/>
      <c r="AU1407" s="81"/>
      <c r="AV1407" s="245"/>
      <c r="AW1407" s="81"/>
      <c r="AX1407" s="81">
        <v>6400</v>
      </c>
      <c r="AY1407" s="244"/>
      <c r="AZ1407" s="244">
        <v>1573.08</v>
      </c>
      <c r="BA1407" s="176">
        <v>0</v>
      </c>
      <c r="BB1407" s="244">
        <v>47814.2</v>
      </c>
      <c r="BC1407" s="244">
        <v>14978.119999999995</v>
      </c>
      <c r="BD1407" s="85"/>
      <c r="BE1407" s="170">
        <v>570</v>
      </c>
      <c r="BF1407" s="1" t="s">
        <v>8312</v>
      </c>
      <c r="BG1407" s="158" t="s">
        <v>7682</v>
      </c>
      <c r="BH1407" s="92" t="s">
        <v>7683</v>
      </c>
      <c r="BI1407" s="244">
        <v>28279.79</v>
      </c>
      <c r="BJ1407" s="159">
        <v>24000</v>
      </c>
      <c r="BK1407" s="159">
        <v>4279.7900000000009</v>
      </c>
      <c r="BL1407" s="158"/>
      <c r="BM1407" s="86"/>
      <c r="BN1407" s="247"/>
      <c r="BO1407" s="247"/>
      <c r="BP1407" s="86"/>
      <c r="BQ1407" s="324" t="s">
        <v>8014</v>
      </c>
      <c r="BR1407" s="443">
        <v>4</v>
      </c>
      <c r="BS1407" s="443"/>
      <c r="BT1407" s="383" t="s">
        <v>719</v>
      </c>
      <c r="BU1407" s="383" t="s">
        <v>719</v>
      </c>
      <c r="BV1407" s="383" t="s">
        <v>1581</v>
      </c>
      <c r="BW1407" s="383">
        <v>60140</v>
      </c>
      <c r="BX1407" s="446" t="s">
        <v>8015</v>
      </c>
      <c r="BZ1407" s="475">
        <v>1068</v>
      </c>
      <c r="CA1407" s="320" t="b">
        <f>EXACT(A1407,CH1407)</f>
        <v>1</v>
      </c>
      <c r="CB1407" s="318" t="b">
        <f>EXACT(D1407,CF1407)</f>
        <v>1</v>
      </c>
      <c r="CC1407" s="318" t="b">
        <f>EXACT(E1407,CG1407)</f>
        <v>1</v>
      </c>
      <c r="CD1407" s="502">
        <f>+S1406-BC1406</f>
        <v>0</v>
      </c>
      <c r="CE1407" s="17" t="s">
        <v>686</v>
      </c>
      <c r="CF1407" s="17" t="s">
        <v>7682</v>
      </c>
      <c r="CG1407" s="103" t="s">
        <v>7683</v>
      </c>
      <c r="CH1407" s="275" t="s">
        <v>7800</v>
      </c>
    </row>
    <row r="1408" spans="1:93">
      <c r="A1408" s="461" t="s">
        <v>7784</v>
      </c>
      <c r="B1408" s="83" t="s">
        <v>709</v>
      </c>
      <c r="C1408" s="239" t="s">
        <v>672</v>
      </c>
      <c r="D1408" s="239" t="s">
        <v>7660</v>
      </c>
      <c r="E1408" s="240" t="s">
        <v>7661</v>
      </c>
      <c r="F1408" s="461" t="s">
        <v>7784</v>
      </c>
      <c r="G1408" s="59" t="s">
        <v>1580</v>
      </c>
      <c r="H1408" s="449" t="s">
        <v>7898</v>
      </c>
      <c r="I1408" s="418">
        <v>57993.599999999999</v>
      </c>
      <c r="J1408" s="418">
        <v>0</v>
      </c>
      <c r="K1408" s="418">
        <v>9.5299999999999994</v>
      </c>
      <c r="L1408" s="418">
        <v>0</v>
      </c>
      <c r="M1408" s="419">
        <v>0</v>
      </c>
      <c r="N1408" s="419">
        <v>0</v>
      </c>
      <c r="O1408" s="418">
        <v>0</v>
      </c>
      <c r="P1408" s="418">
        <v>2091.98</v>
      </c>
      <c r="Q1408" s="418">
        <v>0</v>
      </c>
      <c r="R1408" s="418">
        <v>2942</v>
      </c>
      <c r="S1408" s="418">
        <v>52969.149999999994</v>
      </c>
      <c r="T1408" s="227" t="s">
        <v>1581</v>
      </c>
      <c r="U1408" s="496">
        <v>355</v>
      </c>
      <c r="V1408" s="239" t="s">
        <v>672</v>
      </c>
      <c r="W1408" s="239" t="s">
        <v>7660</v>
      </c>
      <c r="X1408" s="240" t="s">
        <v>7661</v>
      </c>
      <c r="Y1408" s="267" t="s">
        <v>7784</v>
      </c>
      <c r="Z1408" s="228" t="s">
        <v>1581</v>
      </c>
      <c r="AA1408" s="233">
        <v>5033.9799999999996</v>
      </c>
      <c r="AB1408" s="141">
        <v>1555</v>
      </c>
      <c r="AC1408" s="234"/>
      <c r="AD1408" s="235">
        <v>863</v>
      </c>
      <c r="AE1408" s="235">
        <v>424</v>
      </c>
      <c r="AF1408" s="141"/>
      <c r="AG1408" s="141"/>
      <c r="AH1408" s="141"/>
      <c r="AI1408" s="141">
        <v>100</v>
      </c>
      <c r="AJ1408" s="141"/>
      <c r="AK1408" s="141"/>
      <c r="AL1408" s="141"/>
      <c r="AM1408" s="85"/>
      <c r="AN1408" s="85"/>
      <c r="AO1408" s="85"/>
      <c r="AP1408" s="85"/>
      <c r="AQ1408" s="159"/>
      <c r="AR1408" s="159"/>
      <c r="AS1408" s="85"/>
      <c r="AT1408" s="85"/>
      <c r="AU1408" s="85"/>
      <c r="AV1408" s="236"/>
      <c r="AW1408" s="85"/>
      <c r="AX1408" s="85">
        <v>0</v>
      </c>
      <c r="AY1408" s="159"/>
      <c r="AZ1408" s="159">
        <v>2091.98</v>
      </c>
      <c r="BA1408" s="176">
        <v>0</v>
      </c>
      <c r="BB1408" s="159">
        <v>58003.13</v>
      </c>
      <c r="BC1408" s="159">
        <v>52969.149999999994</v>
      </c>
      <c r="BD1408" s="85"/>
      <c r="BE1408" s="170">
        <v>356</v>
      </c>
      <c r="BF1408" s="1" t="s">
        <v>8295</v>
      </c>
      <c r="BG1408" s="158" t="s">
        <v>7660</v>
      </c>
      <c r="BH1408" s="92" t="s">
        <v>7661</v>
      </c>
      <c r="BI1408" s="159">
        <v>1555</v>
      </c>
      <c r="BJ1408" s="159">
        <v>1555</v>
      </c>
      <c r="BK1408" s="159">
        <v>0</v>
      </c>
      <c r="BL1408" s="158"/>
      <c r="BM1408" s="1"/>
      <c r="BN1408" s="248"/>
      <c r="BO1408" s="248"/>
      <c r="BP1408" s="86"/>
      <c r="BQ1408" s="324" t="s">
        <v>8080</v>
      </c>
      <c r="BR1408" s="284">
        <v>1</v>
      </c>
      <c r="BS1408" s="443" t="s">
        <v>51</v>
      </c>
      <c r="BT1408" s="563" t="s">
        <v>679</v>
      </c>
      <c r="BU1408" s="388" t="s">
        <v>679</v>
      </c>
      <c r="BV1408" s="388" t="s">
        <v>1581</v>
      </c>
      <c r="BW1408" s="389">
        <v>60160</v>
      </c>
      <c r="BX1408" s="446" t="s">
        <v>8081</v>
      </c>
      <c r="BY1408" s="84"/>
      <c r="BZ1408" s="495">
        <v>945</v>
      </c>
      <c r="CA1408" s="320" t="b">
        <f>EXACT(A1408,CH1408)</f>
        <v>1</v>
      </c>
      <c r="CB1408" s="318" t="b">
        <f>EXACT(D1408,CF1408)</f>
        <v>1</v>
      </c>
      <c r="CC1408" s="318" t="b">
        <f>EXACT(E1408,CG1408)</f>
        <v>1</v>
      </c>
      <c r="CD1408" s="502">
        <f>+S1407-BC1407</f>
        <v>0</v>
      </c>
      <c r="CE1408" s="17" t="s">
        <v>672</v>
      </c>
      <c r="CF1408" s="51" t="s">
        <v>7660</v>
      </c>
      <c r="CG1408" s="51" t="s">
        <v>7661</v>
      </c>
      <c r="CH1408" s="312" t="s">
        <v>7784</v>
      </c>
      <c r="CJ1408" s="51"/>
      <c r="CL1408" s="51"/>
      <c r="CM1408" s="273"/>
      <c r="CO1408" s="364"/>
    </row>
    <row r="1409" spans="1:93">
      <c r="A1409" s="362" t="s">
        <v>4408</v>
      </c>
      <c r="B1409" s="83" t="s">
        <v>709</v>
      </c>
      <c r="C1409" s="158" t="s">
        <v>672</v>
      </c>
      <c r="D1409" s="158" t="s">
        <v>922</v>
      </c>
      <c r="E1409" s="92" t="s">
        <v>923</v>
      </c>
      <c r="F1409" s="362" t="s">
        <v>4408</v>
      </c>
      <c r="G1409" s="59" t="s">
        <v>1580</v>
      </c>
      <c r="H1409" s="449" t="s">
        <v>924</v>
      </c>
      <c r="I1409" s="234">
        <v>8522</v>
      </c>
      <c r="J1409" s="234">
        <v>0</v>
      </c>
      <c r="K1409" s="234">
        <v>0</v>
      </c>
      <c r="L1409" s="234">
        <v>0</v>
      </c>
      <c r="M1409" s="85">
        <v>0</v>
      </c>
      <c r="N1409" s="85">
        <v>0</v>
      </c>
      <c r="O1409" s="234">
        <v>0</v>
      </c>
      <c r="P1409" s="234">
        <v>0</v>
      </c>
      <c r="Q1409" s="234">
        <v>0</v>
      </c>
      <c r="R1409" s="234">
        <v>6293</v>
      </c>
      <c r="S1409" s="234">
        <v>1756.0900000000001</v>
      </c>
      <c r="T1409" s="227" t="s">
        <v>1581</v>
      </c>
      <c r="U1409" s="496">
        <v>1447</v>
      </c>
      <c r="V1409" s="158" t="s">
        <v>672</v>
      </c>
      <c r="W1409" s="158" t="s">
        <v>922</v>
      </c>
      <c r="X1409" s="92" t="s">
        <v>923</v>
      </c>
      <c r="Y1409" s="267">
        <v>4600900001604</v>
      </c>
      <c r="Z1409" s="228" t="s">
        <v>1581</v>
      </c>
      <c r="AA1409" s="250">
        <v>6765.91</v>
      </c>
      <c r="AB1409" s="250">
        <v>5430</v>
      </c>
      <c r="AC1409" s="250"/>
      <c r="AD1409" s="251">
        <v>863</v>
      </c>
      <c r="AE1409" s="251"/>
      <c r="AF1409" s="86"/>
      <c r="AG1409" s="86"/>
      <c r="AH1409" s="86"/>
      <c r="AI1409" s="86"/>
      <c r="AJ1409" s="86"/>
      <c r="AK1409" s="86"/>
      <c r="AL1409" s="86"/>
      <c r="AM1409" s="86"/>
      <c r="AN1409" s="86"/>
      <c r="AO1409" s="86"/>
      <c r="AP1409" s="86"/>
      <c r="AQ1409" s="86"/>
      <c r="AR1409" s="86"/>
      <c r="AS1409" s="86"/>
      <c r="AT1409" s="86"/>
      <c r="AU1409" s="86"/>
      <c r="AV1409" s="245"/>
      <c r="AW1409" s="86"/>
      <c r="AX1409" s="86">
        <v>472.91</v>
      </c>
      <c r="AY1409" s="250"/>
      <c r="AZ1409" s="250">
        <v>0</v>
      </c>
      <c r="BA1409" s="176">
        <v>0</v>
      </c>
      <c r="BB1409" s="250">
        <v>8522</v>
      </c>
      <c r="BC1409" s="250">
        <v>1756.0900000000001</v>
      </c>
      <c r="BD1409" s="85"/>
      <c r="BE1409" s="170">
        <v>1450</v>
      </c>
      <c r="BF1409" s="1" t="s">
        <v>3160</v>
      </c>
      <c r="BG1409" s="158" t="s">
        <v>922</v>
      </c>
      <c r="BH1409" s="92" t="s">
        <v>923</v>
      </c>
      <c r="BI1409" s="250">
        <v>5430</v>
      </c>
      <c r="BJ1409" s="250">
        <v>5430</v>
      </c>
      <c r="BK1409" s="159">
        <v>0</v>
      </c>
      <c r="BL1409" s="158"/>
      <c r="BM1409" s="86"/>
      <c r="BN1409" s="86"/>
      <c r="BO1409" s="86"/>
      <c r="BP1409" s="86"/>
      <c r="BQ1409" s="324" t="s">
        <v>947</v>
      </c>
      <c r="BR1409" s="284" t="s">
        <v>716</v>
      </c>
      <c r="BS1409" s="443" t="s">
        <v>709</v>
      </c>
      <c r="BT1409" s="444" t="s">
        <v>714</v>
      </c>
      <c r="BU1409" s="383" t="s">
        <v>707</v>
      </c>
      <c r="BV1409" s="384" t="s">
        <v>1581</v>
      </c>
      <c r="BW1409" s="384">
        <v>60220</v>
      </c>
      <c r="BX1409" s="446" t="s">
        <v>948</v>
      </c>
      <c r="BZ1409" s="475">
        <v>570</v>
      </c>
      <c r="CA1409" s="320" t="b">
        <f>EXACT(A1409,CH1409)</f>
        <v>1</v>
      </c>
      <c r="CB1409" s="318" t="b">
        <f>EXACT(D1409,CF1409)</f>
        <v>1</v>
      </c>
      <c r="CC1409" s="318" t="b">
        <f>EXACT(E1409,CG1409)</f>
        <v>1</v>
      </c>
      <c r="CD1409" s="502">
        <f>+S1409-BC1409</f>
        <v>0</v>
      </c>
      <c r="CE1409" s="17" t="s">
        <v>672</v>
      </c>
      <c r="CF1409" s="17" t="s">
        <v>922</v>
      </c>
      <c r="CG1409" s="103" t="s">
        <v>923</v>
      </c>
      <c r="CH1409" s="275">
        <v>4600900001604</v>
      </c>
      <c r="CM1409" s="273"/>
    </row>
    <row r="1410" spans="1:93">
      <c r="A1410" s="461" t="s">
        <v>4945</v>
      </c>
      <c r="B1410" s="83" t="s">
        <v>709</v>
      </c>
      <c r="C1410" s="158" t="s">
        <v>686</v>
      </c>
      <c r="D1410" s="158" t="s">
        <v>263</v>
      </c>
      <c r="E1410" s="92" t="s">
        <v>264</v>
      </c>
      <c r="F1410" s="461" t="s">
        <v>4945</v>
      </c>
      <c r="G1410" s="59" t="s">
        <v>1580</v>
      </c>
      <c r="H1410" s="449" t="s">
        <v>872</v>
      </c>
      <c r="I1410" s="234">
        <v>10972.8</v>
      </c>
      <c r="J1410" s="234">
        <v>0</v>
      </c>
      <c r="K1410" s="234">
        <v>32.18</v>
      </c>
      <c r="L1410" s="234">
        <v>0</v>
      </c>
      <c r="M1410" s="85">
        <v>2503</v>
      </c>
      <c r="N1410" s="85">
        <v>0</v>
      </c>
      <c r="O1410" s="234">
        <v>0</v>
      </c>
      <c r="P1410" s="234">
        <v>0</v>
      </c>
      <c r="Q1410" s="234">
        <v>0</v>
      </c>
      <c r="R1410" s="234">
        <v>5387</v>
      </c>
      <c r="S1410" s="234">
        <v>7044.66</v>
      </c>
      <c r="T1410" s="227" t="s">
        <v>1581</v>
      </c>
      <c r="U1410" s="496">
        <v>506</v>
      </c>
      <c r="V1410" s="158" t="s">
        <v>686</v>
      </c>
      <c r="W1410" s="158" t="s">
        <v>263</v>
      </c>
      <c r="X1410" s="92" t="s">
        <v>264</v>
      </c>
      <c r="Y1410" s="267">
        <v>4600900001710</v>
      </c>
      <c r="Z1410" s="228" t="s">
        <v>1581</v>
      </c>
      <c r="AA1410" s="243">
        <v>6463.32</v>
      </c>
      <c r="AB1410" s="81">
        <v>0</v>
      </c>
      <c r="AC1410" s="81"/>
      <c r="AD1410" s="81">
        <v>863</v>
      </c>
      <c r="AE1410" s="81">
        <v>424</v>
      </c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>
        <v>4100</v>
      </c>
      <c r="AP1410" s="81"/>
      <c r="AQ1410" s="81"/>
      <c r="AR1410" s="81"/>
      <c r="AS1410" s="81"/>
      <c r="AT1410" s="81"/>
      <c r="AU1410" s="81"/>
      <c r="AV1410" s="245"/>
      <c r="AW1410" s="81"/>
      <c r="AX1410" s="81">
        <v>1076.32</v>
      </c>
      <c r="AY1410" s="81"/>
      <c r="AZ1410" s="81">
        <v>0</v>
      </c>
      <c r="BA1410" s="85">
        <v>0</v>
      </c>
      <c r="BB1410" s="81">
        <v>13507.98</v>
      </c>
      <c r="BC1410" s="81">
        <v>7044.66</v>
      </c>
      <c r="BD1410" s="85"/>
      <c r="BE1410" s="170">
        <v>507</v>
      </c>
      <c r="BF1410" s="81" t="s">
        <v>2201</v>
      </c>
      <c r="BG1410" s="158" t="s">
        <v>263</v>
      </c>
      <c r="BH1410" s="92" t="s">
        <v>264</v>
      </c>
      <c r="BI1410" s="81">
        <v>0</v>
      </c>
      <c r="BJ1410" s="85">
        <v>0</v>
      </c>
      <c r="BK1410" s="81">
        <v>0</v>
      </c>
      <c r="BL1410" s="86"/>
      <c r="BM1410" s="86"/>
      <c r="BN1410" s="247"/>
      <c r="BO1410" s="247"/>
      <c r="BP1410" s="86"/>
      <c r="BQ1410" s="324" t="s">
        <v>265</v>
      </c>
      <c r="BR1410" s="284" t="s">
        <v>676</v>
      </c>
      <c r="BS1410" s="443" t="s">
        <v>51</v>
      </c>
      <c r="BT1410" s="444" t="s">
        <v>707</v>
      </c>
      <c r="BU1410" s="383" t="s">
        <v>707</v>
      </c>
      <c r="BV1410" s="384" t="s">
        <v>1581</v>
      </c>
      <c r="BW1410" s="384" t="s">
        <v>708</v>
      </c>
      <c r="BX1410" s="446" t="s">
        <v>709</v>
      </c>
      <c r="BZ1410" s="475">
        <v>356</v>
      </c>
      <c r="CA1410" s="320" t="b">
        <f>EXACT(A1410,CH1410)</f>
        <v>1</v>
      </c>
      <c r="CB1410" s="318" t="b">
        <f>EXACT(D1410,CF1410)</f>
        <v>1</v>
      </c>
      <c r="CC1410" s="318" t="b">
        <f>EXACT(E1410,CG1410)</f>
        <v>1</v>
      </c>
      <c r="CD1410" s="502">
        <f>+S1409-BC1409</f>
        <v>0</v>
      </c>
      <c r="CE1410" s="51" t="s">
        <v>686</v>
      </c>
      <c r="CF1410" s="17" t="s">
        <v>263</v>
      </c>
      <c r="CG1410" s="103" t="s">
        <v>264</v>
      </c>
      <c r="CH1410" s="312">
        <v>4600900001710</v>
      </c>
      <c r="CM1410" s="273"/>
      <c r="CO1410" s="453"/>
    </row>
    <row r="1411" spans="1:93">
      <c r="A1411" s="461" t="s">
        <v>4666</v>
      </c>
      <c r="B1411" s="83" t="s">
        <v>709</v>
      </c>
      <c r="C1411" s="158" t="s">
        <v>686</v>
      </c>
      <c r="D1411" s="158" t="s">
        <v>173</v>
      </c>
      <c r="E1411" s="92" t="s">
        <v>3755</v>
      </c>
      <c r="F1411" s="461" t="s">
        <v>4666</v>
      </c>
      <c r="G1411" s="59" t="s">
        <v>1580</v>
      </c>
      <c r="H1411" s="449" t="s">
        <v>1013</v>
      </c>
      <c r="I1411" s="234">
        <v>11016</v>
      </c>
      <c r="J1411" s="234">
        <v>0</v>
      </c>
      <c r="K1411" s="234">
        <v>120.82</v>
      </c>
      <c r="L1411" s="234">
        <v>0</v>
      </c>
      <c r="M1411" s="85">
        <v>2231</v>
      </c>
      <c r="N1411" s="85">
        <v>3672</v>
      </c>
      <c r="O1411" s="234">
        <v>0</v>
      </c>
      <c r="P1411" s="234">
        <v>0</v>
      </c>
      <c r="Q1411" s="234">
        <v>0</v>
      </c>
      <c r="R1411" s="234">
        <v>12667</v>
      </c>
      <c r="S1411" s="234">
        <v>3476.6399999999994</v>
      </c>
      <c r="T1411" s="227" t="s">
        <v>1581</v>
      </c>
      <c r="U1411" s="496">
        <v>968</v>
      </c>
      <c r="V1411" s="158" t="s">
        <v>686</v>
      </c>
      <c r="W1411" s="158" t="s">
        <v>173</v>
      </c>
      <c r="X1411" s="92" t="s">
        <v>3755</v>
      </c>
      <c r="Y1411" s="267">
        <v>4600900004484</v>
      </c>
      <c r="Z1411" s="228" t="s">
        <v>1581</v>
      </c>
      <c r="AA1411" s="243">
        <v>13563.18</v>
      </c>
      <c r="AB1411" s="244">
        <v>11380</v>
      </c>
      <c r="AC1411" s="81"/>
      <c r="AD1411" s="243">
        <v>863</v>
      </c>
      <c r="AE1411" s="243">
        <v>424</v>
      </c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>
        <v>0</v>
      </c>
      <c r="AP1411" s="81"/>
      <c r="AQ1411" s="81"/>
      <c r="AR1411" s="81"/>
      <c r="AS1411" s="81"/>
      <c r="AT1411" s="81"/>
      <c r="AU1411" s="81"/>
      <c r="AV1411" s="245"/>
      <c r="AW1411" s="81"/>
      <c r="AX1411" s="81">
        <v>896.18</v>
      </c>
      <c r="AY1411" s="244"/>
      <c r="AZ1411" s="244">
        <v>0</v>
      </c>
      <c r="BA1411" s="176">
        <v>0</v>
      </c>
      <c r="BB1411" s="244">
        <v>17039.82</v>
      </c>
      <c r="BC1411" s="244">
        <v>3476.6399999999994</v>
      </c>
      <c r="BD1411" s="85"/>
      <c r="BE1411" s="170">
        <v>969</v>
      </c>
      <c r="BF1411" s="1" t="s">
        <v>3756</v>
      </c>
      <c r="BG1411" s="158" t="s">
        <v>173</v>
      </c>
      <c r="BH1411" s="92" t="s">
        <v>3755</v>
      </c>
      <c r="BI1411" s="244">
        <v>11380</v>
      </c>
      <c r="BJ1411" s="159">
        <v>11380</v>
      </c>
      <c r="BK1411" s="159">
        <v>0</v>
      </c>
      <c r="BL1411" s="158"/>
      <c r="BM1411" s="86"/>
      <c r="BN1411" s="247"/>
      <c r="BO1411" s="247"/>
      <c r="BP1411" s="1"/>
      <c r="BQ1411" s="284" t="s">
        <v>4306</v>
      </c>
      <c r="BR1411" s="284" t="s">
        <v>712</v>
      </c>
      <c r="BS1411" s="443" t="s">
        <v>4307</v>
      </c>
      <c r="BT1411" s="383" t="s">
        <v>707</v>
      </c>
      <c r="BU1411" s="383" t="s">
        <v>707</v>
      </c>
      <c r="BV1411" s="383" t="s">
        <v>1581</v>
      </c>
      <c r="BW1411" s="383">
        <v>60220</v>
      </c>
      <c r="BX1411" s="446"/>
      <c r="BY1411" s="61"/>
      <c r="BZ1411" s="475">
        <v>1448</v>
      </c>
      <c r="CA1411" s="320" t="b">
        <f>EXACT(A1411,CH1411)</f>
        <v>1</v>
      </c>
      <c r="CB1411" s="318" t="b">
        <f>EXACT(D1411,CF1411)</f>
        <v>1</v>
      </c>
      <c r="CC1411" s="318" t="b">
        <f>EXACT(E1411,CG1411)</f>
        <v>1</v>
      </c>
      <c r="CD1411" s="502">
        <f>+S1410-BC1410</f>
        <v>0</v>
      </c>
      <c r="CE1411" s="51" t="s">
        <v>686</v>
      </c>
      <c r="CF1411" s="17" t="s">
        <v>173</v>
      </c>
      <c r="CG1411" s="103" t="s">
        <v>3755</v>
      </c>
      <c r="CH1411" s="311">
        <v>4600900004484</v>
      </c>
      <c r="CJ1411" s="51"/>
      <c r="CM1411" s="273"/>
      <c r="CO1411" s="158"/>
    </row>
    <row r="1412" spans="1:93">
      <c r="A1412" s="362" t="s">
        <v>5469</v>
      </c>
      <c r="B1412" s="83" t="s">
        <v>709</v>
      </c>
      <c r="C1412" s="158" t="s">
        <v>672</v>
      </c>
      <c r="D1412" s="158" t="s">
        <v>5467</v>
      </c>
      <c r="E1412" s="92" t="s">
        <v>5468</v>
      </c>
      <c r="F1412" s="362" t="s">
        <v>5469</v>
      </c>
      <c r="G1412" s="59" t="s">
        <v>1580</v>
      </c>
      <c r="H1412" s="449" t="s">
        <v>5470</v>
      </c>
      <c r="I1412" s="234">
        <v>32650.1</v>
      </c>
      <c r="J1412" s="234">
        <v>0</v>
      </c>
      <c r="K1412" s="234">
        <v>0</v>
      </c>
      <c r="L1412" s="234">
        <v>0</v>
      </c>
      <c r="M1412" s="85">
        <v>0</v>
      </c>
      <c r="N1412" s="85">
        <v>0</v>
      </c>
      <c r="O1412" s="234">
        <v>0</v>
      </c>
      <c r="P1412" s="234">
        <v>90.83</v>
      </c>
      <c r="Q1412" s="234">
        <v>0</v>
      </c>
      <c r="R1412" s="234">
        <v>15806</v>
      </c>
      <c r="S1412" s="234">
        <v>16753.269999999997</v>
      </c>
      <c r="T1412" s="227" t="s">
        <v>1581</v>
      </c>
      <c r="U1412" s="496">
        <v>1080</v>
      </c>
      <c r="V1412" s="158" t="s">
        <v>672</v>
      </c>
      <c r="W1412" s="158" t="s">
        <v>5467</v>
      </c>
      <c r="X1412" s="92" t="s">
        <v>5468</v>
      </c>
      <c r="Y1412" s="267">
        <v>4601200002251</v>
      </c>
      <c r="Z1412" s="228" t="s">
        <v>1581</v>
      </c>
      <c r="AA1412" s="233">
        <v>15896.83</v>
      </c>
      <c r="AB1412" s="141">
        <v>14215</v>
      </c>
      <c r="AC1412" s="234"/>
      <c r="AD1412" s="235">
        <v>863</v>
      </c>
      <c r="AE1412" s="235"/>
      <c r="AF1412" s="141">
        <v>628</v>
      </c>
      <c r="AG1412" s="141"/>
      <c r="AH1412" s="141">
        <v>100</v>
      </c>
      <c r="AI1412" s="141"/>
      <c r="AJ1412" s="141"/>
      <c r="AK1412" s="141"/>
      <c r="AL1412" s="141"/>
      <c r="AM1412" s="85"/>
      <c r="AN1412" s="85"/>
      <c r="AO1412" s="85"/>
      <c r="AP1412" s="85"/>
      <c r="AQ1412" s="159"/>
      <c r="AR1412" s="85"/>
      <c r="AS1412" s="85"/>
      <c r="AT1412" s="85"/>
      <c r="AU1412" s="85"/>
      <c r="AV1412" s="236"/>
      <c r="AW1412" s="85"/>
      <c r="AX1412" s="85">
        <v>0</v>
      </c>
      <c r="AY1412" s="159"/>
      <c r="AZ1412" s="159">
        <v>90.83</v>
      </c>
      <c r="BA1412" s="176">
        <v>0</v>
      </c>
      <c r="BB1412" s="159">
        <v>32650.1</v>
      </c>
      <c r="BC1412" s="159">
        <v>16753.269999999997</v>
      </c>
      <c r="BD1412" s="85"/>
      <c r="BE1412" s="170">
        <v>1081</v>
      </c>
      <c r="BF1412" s="1" t="s">
        <v>5636</v>
      </c>
      <c r="BG1412" s="158" t="s">
        <v>5467</v>
      </c>
      <c r="BH1412" s="92" t="s">
        <v>5468</v>
      </c>
      <c r="BI1412" s="159">
        <v>14215</v>
      </c>
      <c r="BJ1412" s="159">
        <v>14215</v>
      </c>
      <c r="BK1412" s="159">
        <v>0</v>
      </c>
      <c r="BL1412" s="158"/>
      <c r="BM1412" s="1"/>
      <c r="BN1412" s="248"/>
      <c r="BO1412" s="248"/>
      <c r="BP1412" s="86"/>
      <c r="BQ1412" s="324">
        <v>13</v>
      </c>
      <c r="BR1412" s="284" t="s">
        <v>698</v>
      </c>
      <c r="BS1412" s="443" t="s">
        <v>51</v>
      </c>
      <c r="BT1412" s="382" t="s">
        <v>752</v>
      </c>
      <c r="BU1412" s="383" t="s">
        <v>752</v>
      </c>
      <c r="BV1412" s="384" t="s">
        <v>1581</v>
      </c>
      <c r="BW1412" s="384">
        <v>60190</v>
      </c>
      <c r="BX1412" s="446" t="s">
        <v>5824</v>
      </c>
      <c r="BY1412" s="1"/>
      <c r="BZ1412" s="495">
        <v>507</v>
      </c>
      <c r="CA1412" s="320" t="b">
        <f>EXACT(A1412,CH1412)</f>
        <v>1</v>
      </c>
      <c r="CB1412" s="318" t="b">
        <f>EXACT(D1412,CF1412)</f>
        <v>1</v>
      </c>
      <c r="CC1412" s="318" t="b">
        <f>EXACT(E1412,CG1412)</f>
        <v>1</v>
      </c>
      <c r="CD1412" s="502">
        <f>+S1411-BC1411</f>
        <v>0</v>
      </c>
      <c r="CE1412" s="51" t="s">
        <v>672</v>
      </c>
      <c r="CF1412" s="51" t="s">
        <v>5467</v>
      </c>
      <c r="CG1412" s="51" t="s">
        <v>5468</v>
      </c>
      <c r="CH1412" s="312">
        <v>4601200002251</v>
      </c>
      <c r="CJ1412" s="51"/>
      <c r="CL1412" s="51"/>
      <c r="CM1412" s="273"/>
      <c r="CO1412" s="450"/>
    </row>
    <row r="1413" spans="1:93">
      <c r="A1413" s="461" t="s">
        <v>4441</v>
      </c>
      <c r="B1413" s="83" t="s">
        <v>709</v>
      </c>
      <c r="C1413" s="158" t="s">
        <v>686</v>
      </c>
      <c r="D1413" s="158" t="s">
        <v>1249</v>
      </c>
      <c r="E1413" s="92" t="s">
        <v>2559</v>
      </c>
      <c r="F1413" s="461" t="s">
        <v>4441</v>
      </c>
      <c r="G1413" s="59" t="s">
        <v>1580</v>
      </c>
      <c r="H1413" s="449" t="s">
        <v>2586</v>
      </c>
      <c r="I1413" s="234">
        <v>33362</v>
      </c>
      <c r="J1413" s="234">
        <v>0</v>
      </c>
      <c r="K1413" s="234">
        <v>32.18</v>
      </c>
      <c r="L1413" s="234">
        <v>0</v>
      </c>
      <c r="M1413" s="85">
        <v>1042</v>
      </c>
      <c r="N1413" s="85">
        <v>0</v>
      </c>
      <c r="O1413" s="234">
        <v>0</v>
      </c>
      <c r="P1413" s="234">
        <v>430.14</v>
      </c>
      <c r="Q1413" s="234">
        <v>0</v>
      </c>
      <c r="R1413" s="234">
        <v>19718</v>
      </c>
      <c r="S1413" s="234">
        <v>10078.040000000001</v>
      </c>
      <c r="T1413" s="227" t="s">
        <v>1581</v>
      </c>
      <c r="U1413" s="496">
        <v>1229</v>
      </c>
      <c r="V1413" s="158" t="s">
        <v>686</v>
      </c>
      <c r="W1413" s="158" t="s">
        <v>1249</v>
      </c>
      <c r="X1413" s="92" t="s">
        <v>2559</v>
      </c>
      <c r="Y1413" s="267">
        <v>4609700001188</v>
      </c>
      <c r="Z1413" s="228" t="s">
        <v>1581</v>
      </c>
      <c r="AA1413" s="243">
        <v>24358.14</v>
      </c>
      <c r="AB1413" s="244">
        <v>18855</v>
      </c>
      <c r="AC1413" s="81"/>
      <c r="AD1413" s="243">
        <v>863</v>
      </c>
      <c r="AE1413" s="243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>
        <v>0</v>
      </c>
      <c r="AS1413" s="81"/>
      <c r="AT1413" s="81"/>
      <c r="AU1413" s="81"/>
      <c r="AV1413" s="245"/>
      <c r="AW1413" s="81"/>
      <c r="AX1413" s="81">
        <v>4210</v>
      </c>
      <c r="AY1413" s="81"/>
      <c r="AZ1413" s="81">
        <v>430.14</v>
      </c>
      <c r="BA1413" s="85">
        <v>0</v>
      </c>
      <c r="BB1413" s="81">
        <v>34436.18</v>
      </c>
      <c r="BC1413" s="81">
        <v>10078.040000000001</v>
      </c>
      <c r="BD1413" s="85"/>
      <c r="BE1413" s="170">
        <v>1231</v>
      </c>
      <c r="BF1413" s="158" t="s">
        <v>2609</v>
      </c>
      <c r="BG1413" s="158" t="s">
        <v>1249</v>
      </c>
      <c r="BH1413" s="92" t="s">
        <v>2559</v>
      </c>
      <c r="BI1413" s="81">
        <v>18855</v>
      </c>
      <c r="BJ1413" s="85">
        <v>18855</v>
      </c>
      <c r="BK1413" s="81">
        <v>0</v>
      </c>
      <c r="BL1413" s="158"/>
      <c r="BM1413" s="86"/>
      <c r="BN1413" s="247"/>
      <c r="BO1413" s="247"/>
      <c r="BP1413" s="1"/>
      <c r="BQ1413" s="325">
        <v>76</v>
      </c>
      <c r="BR1413" s="325" t="s">
        <v>709</v>
      </c>
      <c r="BS1413" s="443" t="s">
        <v>1331</v>
      </c>
      <c r="BT1413" s="388" t="s">
        <v>133</v>
      </c>
      <c r="BU1413" s="388" t="s">
        <v>719</v>
      </c>
      <c r="BV1413" s="388" t="s">
        <v>2615</v>
      </c>
      <c r="BW1413" s="389">
        <v>60140</v>
      </c>
      <c r="BX1413" s="569" t="s">
        <v>2626</v>
      </c>
      <c r="BZ1413" s="475">
        <v>968</v>
      </c>
      <c r="CA1413" s="320" t="b">
        <f>EXACT(A1413,CH1413)</f>
        <v>1</v>
      </c>
      <c r="CB1413" s="318" t="b">
        <f>EXACT(D1413,CF1413)</f>
        <v>1</v>
      </c>
      <c r="CC1413" s="318" t="b">
        <f>EXACT(E1413,CG1413)</f>
        <v>1</v>
      </c>
      <c r="CD1413" s="502">
        <f>+S1412-BC1412</f>
        <v>0</v>
      </c>
      <c r="CE1413" s="17" t="s">
        <v>686</v>
      </c>
      <c r="CF1413" s="17" t="s">
        <v>1249</v>
      </c>
      <c r="CG1413" s="103" t="s">
        <v>2559</v>
      </c>
      <c r="CH1413" s="275">
        <v>4609700001188</v>
      </c>
      <c r="CM1413" s="273"/>
    </row>
    <row r="1414" spans="1:93">
      <c r="A1414" s="461" t="s">
        <v>7781</v>
      </c>
      <c r="B1414" s="83" t="s">
        <v>709</v>
      </c>
      <c r="C1414" s="158" t="s">
        <v>686</v>
      </c>
      <c r="D1414" s="158" t="s">
        <v>1143</v>
      </c>
      <c r="E1414" s="92" t="s">
        <v>7658</v>
      </c>
      <c r="F1414" s="461" t="s">
        <v>7781</v>
      </c>
      <c r="G1414" s="59" t="s">
        <v>1580</v>
      </c>
      <c r="H1414" s="449" t="s">
        <v>7895</v>
      </c>
      <c r="I1414" s="234">
        <v>47693</v>
      </c>
      <c r="J1414" s="234">
        <v>0</v>
      </c>
      <c r="K1414" s="234">
        <v>0</v>
      </c>
      <c r="L1414" s="234">
        <v>0</v>
      </c>
      <c r="M1414" s="85">
        <v>0</v>
      </c>
      <c r="N1414" s="85">
        <v>0</v>
      </c>
      <c r="O1414" s="234">
        <v>0</v>
      </c>
      <c r="P1414" s="234">
        <v>469.7</v>
      </c>
      <c r="Q1414" s="234">
        <v>0</v>
      </c>
      <c r="R1414" s="234">
        <v>31643</v>
      </c>
      <c r="S1414" s="234">
        <v>15580.3</v>
      </c>
      <c r="T1414" s="227" t="s">
        <v>1581</v>
      </c>
      <c r="U1414" s="496">
        <v>326</v>
      </c>
      <c r="V1414" s="158" t="s">
        <v>686</v>
      </c>
      <c r="W1414" s="158" t="s">
        <v>1143</v>
      </c>
      <c r="X1414" s="92" t="s">
        <v>7658</v>
      </c>
      <c r="Y1414" s="267" t="s">
        <v>7781</v>
      </c>
      <c r="Z1414" s="228" t="s">
        <v>1581</v>
      </c>
      <c r="AA1414" s="243">
        <v>32112.7</v>
      </c>
      <c r="AB1414" s="244">
        <v>30580</v>
      </c>
      <c r="AC1414" s="81"/>
      <c r="AD1414" s="243">
        <v>863</v>
      </c>
      <c r="AE1414" s="243"/>
      <c r="AF1414" s="81"/>
      <c r="AG1414" s="81"/>
      <c r="AH1414" s="81">
        <v>200</v>
      </c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245"/>
      <c r="AW1414" s="81"/>
      <c r="AX1414" s="81">
        <v>0</v>
      </c>
      <c r="AY1414" s="244"/>
      <c r="AZ1414" s="244">
        <v>469.7</v>
      </c>
      <c r="BA1414" s="176">
        <v>0</v>
      </c>
      <c r="BB1414" s="244">
        <v>47693</v>
      </c>
      <c r="BC1414" s="244">
        <v>15580.3</v>
      </c>
      <c r="BD1414" s="85"/>
      <c r="BE1414" s="170">
        <v>327</v>
      </c>
      <c r="BF1414" s="1" t="s">
        <v>8291</v>
      </c>
      <c r="BG1414" s="158" t="s">
        <v>1143</v>
      </c>
      <c r="BH1414" s="92" t="s">
        <v>7658</v>
      </c>
      <c r="BI1414" s="244">
        <v>30580</v>
      </c>
      <c r="BJ1414" s="159">
        <v>30580</v>
      </c>
      <c r="BK1414" s="159">
        <v>0</v>
      </c>
      <c r="BL1414" s="158"/>
      <c r="BM1414" s="86"/>
      <c r="BN1414" s="247"/>
      <c r="BO1414" s="247"/>
      <c r="BP1414" s="1"/>
      <c r="BQ1414" s="325">
        <v>212</v>
      </c>
      <c r="BR1414" s="325">
        <v>8</v>
      </c>
      <c r="BS1414" s="443" t="s">
        <v>51</v>
      </c>
      <c r="BT1414" s="563" t="s">
        <v>797</v>
      </c>
      <c r="BU1414" s="388" t="s">
        <v>752</v>
      </c>
      <c r="BV1414" s="388" t="s">
        <v>1581</v>
      </c>
      <c r="BW1414" s="389">
        <v>60190</v>
      </c>
      <c r="BX1414" s="446" t="s">
        <v>7996</v>
      </c>
      <c r="BY1414" s="61"/>
      <c r="BZ1414" s="495">
        <v>1079</v>
      </c>
      <c r="CA1414" s="320" t="b">
        <f>EXACT(A1414,CH1414)</f>
        <v>1</v>
      </c>
      <c r="CB1414" s="318" t="b">
        <f>EXACT(D1414,CF1414)</f>
        <v>1</v>
      </c>
      <c r="CC1414" s="318" t="b">
        <f>EXACT(E1414,CG1414)</f>
        <v>1</v>
      </c>
      <c r="CD1414" s="502">
        <f>+S1413-BC1413</f>
        <v>0</v>
      </c>
      <c r="CE1414" s="17" t="s">
        <v>686</v>
      </c>
      <c r="CF1414" s="90" t="s">
        <v>1143</v>
      </c>
      <c r="CG1414" s="103" t="s">
        <v>7658</v>
      </c>
      <c r="CH1414" s="275" t="s">
        <v>7781</v>
      </c>
      <c r="CI1414" s="51"/>
      <c r="CM1414" s="273"/>
      <c r="CO1414" s="157"/>
    </row>
    <row r="1415" spans="1:93">
      <c r="A1415" s="461" t="s">
        <v>6205</v>
      </c>
      <c r="B1415" s="83" t="s">
        <v>709</v>
      </c>
      <c r="C1415" s="86" t="s">
        <v>672</v>
      </c>
      <c r="D1415" s="86" t="s">
        <v>6174</v>
      </c>
      <c r="E1415" s="92" t="s">
        <v>6204</v>
      </c>
      <c r="F1415" s="461" t="s">
        <v>6205</v>
      </c>
      <c r="G1415" s="59" t="s">
        <v>1580</v>
      </c>
      <c r="H1415" s="283" t="s">
        <v>6331</v>
      </c>
      <c r="I1415" s="244">
        <v>43160</v>
      </c>
      <c r="J1415" s="310">
        <v>0</v>
      </c>
      <c r="K1415" s="81">
        <v>7.68</v>
      </c>
      <c r="L1415" s="81">
        <v>0</v>
      </c>
      <c r="M1415" s="85">
        <v>0</v>
      </c>
      <c r="N1415" s="81">
        <v>0</v>
      </c>
      <c r="O1415" s="81">
        <v>0</v>
      </c>
      <c r="P1415" s="85">
        <v>351.05</v>
      </c>
      <c r="Q1415" s="81">
        <v>0</v>
      </c>
      <c r="R1415" s="85">
        <v>28357</v>
      </c>
      <c r="S1415" s="81">
        <v>14459.630000000001</v>
      </c>
      <c r="T1415" s="227" t="s">
        <v>1581</v>
      </c>
      <c r="U1415" s="496">
        <v>934</v>
      </c>
      <c r="V1415" s="86" t="s">
        <v>672</v>
      </c>
      <c r="W1415" s="86" t="s">
        <v>6174</v>
      </c>
      <c r="X1415" s="92" t="s">
        <v>6204</v>
      </c>
      <c r="Y1415" s="268">
        <v>5100699035368</v>
      </c>
      <c r="Z1415" s="228" t="s">
        <v>1581</v>
      </c>
      <c r="AA1415" s="243">
        <v>28708.05</v>
      </c>
      <c r="AB1415" s="81">
        <v>23110</v>
      </c>
      <c r="AC1415" s="81"/>
      <c r="AD1415" s="81">
        <v>863</v>
      </c>
      <c r="AE1415" s="81">
        <v>424</v>
      </c>
      <c r="AF1415" s="81"/>
      <c r="AG1415" s="81">
        <v>3960</v>
      </c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245"/>
      <c r="AW1415" s="81"/>
      <c r="AX1415" s="81">
        <v>0</v>
      </c>
      <c r="AY1415" s="81"/>
      <c r="AZ1415" s="81">
        <v>351.05</v>
      </c>
      <c r="BA1415" s="85">
        <v>0</v>
      </c>
      <c r="BB1415" s="81">
        <v>43167.68</v>
      </c>
      <c r="BC1415" s="81">
        <v>14459.630000000001</v>
      </c>
      <c r="BE1415" s="170">
        <v>935</v>
      </c>
      <c r="BF1415" s="81" t="s">
        <v>6438</v>
      </c>
      <c r="BG1415" s="86" t="s">
        <v>6174</v>
      </c>
      <c r="BH1415" s="86" t="s">
        <v>6204</v>
      </c>
      <c r="BI1415" s="81">
        <v>23110</v>
      </c>
      <c r="BJ1415" s="85">
        <v>23110</v>
      </c>
      <c r="BK1415" s="81">
        <v>0</v>
      </c>
      <c r="BL1415" s="86"/>
      <c r="BM1415" s="86"/>
      <c r="BN1415" s="247"/>
      <c r="BO1415" s="247"/>
      <c r="BP1415" s="86"/>
      <c r="BQ1415" s="324" t="s">
        <v>6461</v>
      </c>
      <c r="BR1415" s="284" t="s">
        <v>700</v>
      </c>
      <c r="BS1415" s="443" t="s">
        <v>709</v>
      </c>
      <c r="BT1415" s="444" t="s">
        <v>755</v>
      </c>
      <c r="BU1415" s="383" t="s">
        <v>702</v>
      </c>
      <c r="BV1415" s="384" t="s">
        <v>1581</v>
      </c>
      <c r="BW1415" s="384">
        <v>60110</v>
      </c>
      <c r="BX1415" s="446" t="s">
        <v>6462</v>
      </c>
      <c r="BZ1415" s="495">
        <v>1229</v>
      </c>
      <c r="CA1415" s="320" t="b">
        <f>EXACT(A1415,CH1415)</f>
        <v>1</v>
      </c>
      <c r="CB1415" s="318" t="b">
        <f>EXACT(D1415,CF1415)</f>
        <v>1</v>
      </c>
      <c r="CC1415" s="318" t="b">
        <f>EXACT(E1415,CG1415)</f>
        <v>1</v>
      </c>
      <c r="CD1415" s="502">
        <f>+S1414-BC1414</f>
        <v>0</v>
      </c>
      <c r="CE1415" s="17" t="s">
        <v>672</v>
      </c>
      <c r="CF1415" s="90" t="s">
        <v>6174</v>
      </c>
      <c r="CG1415" s="103" t="s">
        <v>6204</v>
      </c>
      <c r="CH1415" s="275">
        <v>5100699035368</v>
      </c>
      <c r="CM1415" s="273"/>
    </row>
    <row r="1416" spans="1:93">
      <c r="A1416" s="461" t="s">
        <v>7416</v>
      </c>
      <c r="B1416" s="83" t="s">
        <v>709</v>
      </c>
      <c r="C1416" s="1" t="s">
        <v>686</v>
      </c>
      <c r="D1416" s="158" t="s">
        <v>6739</v>
      </c>
      <c r="E1416" s="1" t="s">
        <v>6012</v>
      </c>
      <c r="F1416" s="461" t="s">
        <v>7416</v>
      </c>
      <c r="G1416" s="59" t="s">
        <v>1580</v>
      </c>
      <c r="H1416" s="449" t="s">
        <v>6876</v>
      </c>
      <c r="I1416" s="244">
        <v>43360.800000000003</v>
      </c>
      <c r="J1416" s="310">
        <v>0</v>
      </c>
      <c r="K1416" s="81">
        <v>0</v>
      </c>
      <c r="L1416" s="81">
        <v>0</v>
      </c>
      <c r="M1416" s="85">
        <v>0</v>
      </c>
      <c r="N1416" s="81">
        <v>0</v>
      </c>
      <c r="O1416" s="81">
        <v>0</v>
      </c>
      <c r="P1416" s="85">
        <v>1002.74</v>
      </c>
      <c r="Q1416" s="81">
        <v>0</v>
      </c>
      <c r="R1416" s="85">
        <v>30389.88</v>
      </c>
      <c r="S1416" s="81">
        <v>11968.18</v>
      </c>
      <c r="T1416" s="227" t="s">
        <v>1581</v>
      </c>
      <c r="U1416" s="496">
        <v>247</v>
      </c>
      <c r="V1416" s="1" t="s">
        <v>686</v>
      </c>
      <c r="W1416" s="158" t="s">
        <v>6739</v>
      </c>
      <c r="X1416" s="424" t="s">
        <v>6012</v>
      </c>
      <c r="Y1416" s="267">
        <v>5160100056571</v>
      </c>
      <c r="Z1416" s="228" t="s">
        <v>1581</v>
      </c>
      <c r="AA1416" s="243">
        <v>31392.620000000003</v>
      </c>
      <c r="AB1416" s="244">
        <v>29032.880000000001</v>
      </c>
      <c r="AC1416" s="81"/>
      <c r="AD1416" s="243">
        <v>863</v>
      </c>
      <c r="AE1416" s="243">
        <v>424</v>
      </c>
      <c r="AF1416" s="81">
        <v>70</v>
      </c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244"/>
      <c r="AR1416" s="244"/>
      <c r="AS1416" s="81"/>
      <c r="AT1416" s="81"/>
      <c r="AU1416" s="81"/>
      <c r="AV1416" s="245"/>
      <c r="AW1416" s="81"/>
      <c r="AX1416" s="81">
        <v>0</v>
      </c>
      <c r="AY1416" s="244"/>
      <c r="AZ1416" s="244">
        <v>1002.74</v>
      </c>
      <c r="BA1416" s="176">
        <v>0</v>
      </c>
      <c r="BB1416" s="244">
        <v>43360.800000000003</v>
      </c>
      <c r="BC1416" s="244">
        <v>11968.18</v>
      </c>
      <c r="BD1416" s="85"/>
      <c r="BE1416" s="170">
        <v>248</v>
      </c>
      <c r="BF1416" s="1" t="s">
        <v>7016</v>
      </c>
      <c r="BG1416" s="158" t="s">
        <v>6739</v>
      </c>
      <c r="BH1416" s="92" t="s">
        <v>6012</v>
      </c>
      <c r="BI1416" s="244">
        <v>29032.880000000001</v>
      </c>
      <c r="BJ1416" s="159">
        <v>29032.880000000001</v>
      </c>
      <c r="BK1416" s="159">
        <v>0</v>
      </c>
      <c r="BL1416" s="158"/>
      <c r="BM1416" s="86"/>
      <c r="BN1416" s="247"/>
      <c r="BO1416" s="247"/>
      <c r="BP1416" s="86"/>
      <c r="BQ1416" s="324" t="s">
        <v>7204</v>
      </c>
      <c r="BR1416" s="284" t="s">
        <v>709</v>
      </c>
      <c r="BS1416" s="443" t="s">
        <v>7205</v>
      </c>
      <c r="BT1416" s="444" t="s">
        <v>1415</v>
      </c>
      <c r="BU1416" s="383" t="s">
        <v>46</v>
      </c>
      <c r="BV1416" s="384" t="s">
        <v>1581</v>
      </c>
      <c r="BW1416" s="384">
        <v>60000</v>
      </c>
      <c r="BX1416" s="446" t="s">
        <v>7206</v>
      </c>
      <c r="BZ1416" s="495">
        <v>327</v>
      </c>
      <c r="CA1416" s="320" t="b">
        <f>EXACT(A1416,CH1416)</f>
        <v>1</v>
      </c>
      <c r="CB1416" s="318" t="b">
        <f>EXACT(D1416,CF1416)</f>
        <v>1</v>
      </c>
      <c r="CC1416" s="318" t="b">
        <f>EXACT(E1416,CG1416)</f>
        <v>1</v>
      </c>
      <c r="CD1416" s="502">
        <f>+S1415-BC1415</f>
        <v>0</v>
      </c>
      <c r="CE1416" s="17" t="s">
        <v>686</v>
      </c>
      <c r="CF1416" s="51" t="s">
        <v>6739</v>
      </c>
      <c r="CG1416" s="51" t="s">
        <v>6012</v>
      </c>
      <c r="CH1416" s="312">
        <v>5160100056571</v>
      </c>
      <c r="CJ1416" s="51"/>
      <c r="CM1416" s="273"/>
    </row>
    <row r="1417" spans="1:93">
      <c r="A1417" s="362" t="s">
        <v>7423</v>
      </c>
      <c r="B1417" s="83" t="s">
        <v>709</v>
      </c>
      <c r="C1417" s="1" t="s">
        <v>672</v>
      </c>
      <c r="D1417" s="1" t="s">
        <v>5228</v>
      </c>
      <c r="E1417" s="1" t="s">
        <v>6744</v>
      </c>
      <c r="F1417" s="362" t="s">
        <v>7423</v>
      </c>
      <c r="G1417" s="59" t="s">
        <v>1580</v>
      </c>
      <c r="H1417" s="449" t="s">
        <v>6881</v>
      </c>
      <c r="I1417" s="234">
        <v>45645.599999999999</v>
      </c>
      <c r="J1417" s="234">
        <v>0</v>
      </c>
      <c r="K1417" s="234">
        <v>0</v>
      </c>
      <c r="L1417" s="234">
        <v>0</v>
      </c>
      <c r="M1417" s="85">
        <v>0</v>
      </c>
      <c r="N1417" s="85">
        <v>0</v>
      </c>
      <c r="O1417" s="234">
        <v>0</v>
      </c>
      <c r="P1417" s="234">
        <v>478.11</v>
      </c>
      <c r="Q1417" s="234">
        <v>0</v>
      </c>
      <c r="R1417" s="234">
        <v>30574</v>
      </c>
      <c r="S1417" s="234">
        <v>14593.489999999998</v>
      </c>
      <c r="T1417" s="227" t="s">
        <v>1581</v>
      </c>
      <c r="U1417" s="496">
        <v>297</v>
      </c>
      <c r="V1417" s="1" t="s">
        <v>672</v>
      </c>
      <c r="W1417" s="1" t="s">
        <v>5228</v>
      </c>
      <c r="X1417" s="1" t="s">
        <v>6744</v>
      </c>
      <c r="Y1417" s="267">
        <v>5160600032019</v>
      </c>
      <c r="Z1417" s="228" t="s">
        <v>1581</v>
      </c>
      <c r="AA1417" s="233">
        <v>31052.11</v>
      </c>
      <c r="AB1417" s="141">
        <v>28000</v>
      </c>
      <c r="AC1417" s="234"/>
      <c r="AD1417" s="235">
        <v>1726</v>
      </c>
      <c r="AE1417" s="235">
        <v>848</v>
      </c>
      <c r="AF1417" s="141"/>
      <c r="AG1417" s="141"/>
      <c r="AH1417" s="141"/>
      <c r="AI1417" s="141"/>
      <c r="AJ1417" s="141"/>
      <c r="AK1417" s="141"/>
      <c r="AL1417" s="141"/>
      <c r="AM1417" s="85"/>
      <c r="AN1417" s="85"/>
      <c r="AO1417" s="85"/>
      <c r="AP1417" s="85"/>
      <c r="AQ1417" s="159"/>
      <c r="AR1417" s="159"/>
      <c r="AS1417" s="85"/>
      <c r="AT1417" s="85"/>
      <c r="AU1417" s="85"/>
      <c r="AV1417" s="236"/>
      <c r="AW1417" s="85"/>
      <c r="AX1417" s="85">
        <v>0</v>
      </c>
      <c r="AY1417" s="159"/>
      <c r="AZ1417" s="159">
        <v>478.11</v>
      </c>
      <c r="BA1417" s="176">
        <v>0</v>
      </c>
      <c r="BB1417" s="159">
        <v>45645.599999999999</v>
      </c>
      <c r="BC1417" s="159">
        <v>14593.489999999998</v>
      </c>
      <c r="BD1417" s="85"/>
      <c r="BE1417" s="170">
        <v>298</v>
      </c>
      <c r="BF1417" s="1" t="s">
        <v>7025</v>
      </c>
      <c r="BG1417" s="86" t="s">
        <v>5228</v>
      </c>
      <c r="BH1417" s="92" t="s">
        <v>6744</v>
      </c>
      <c r="BI1417" s="159">
        <v>31980</v>
      </c>
      <c r="BJ1417" s="159">
        <v>28000</v>
      </c>
      <c r="BK1417" s="159">
        <v>3980</v>
      </c>
      <c r="BL1417" s="158"/>
      <c r="BM1417" s="1"/>
      <c r="BN1417" s="248"/>
      <c r="BO1417" s="248"/>
      <c r="BP1417" s="86"/>
      <c r="BQ1417" s="324" t="s">
        <v>7215</v>
      </c>
      <c r="BR1417" s="443" t="s">
        <v>709</v>
      </c>
      <c r="BS1417" s="443" t="s">
        <v>1944</v>
      </c>
      <c r="BT1417" s="444" t="s">
        <v>719</v>
      </c>
      <c r="BU1417" s="383" t="s">
        <v>719</v>
      </c>
      <c r="BV1417" s="384" t="s">
        <v>1581</v>
      </c>
      <c r="BW1417" s="384">
        <v>60140</v>
      </c>
      <c r="BX1417" s="446" t="s">
        <v>7216</v>
      </c>
      <c r="BZ1417" s="475">
        <v>934</v>
      </c>
      <c r="CA1417" s="320" t="b">
        <f>EXACT(A1417,CH1417)</f>
        <v>1</v>
      </c>
      <c r="CB1417" s="318" t="b">
        <f>EXACT(D1417,CF1417)</f>
        <v>1</v>
      </c>
      <c r="CC1417" s="318" t="b">
        <f>EXACT(E1417,CG1417)</f>
        <v>1</v>
      </c>
      <c r="CD1417" s="502">
        <f>+S1416-BC1416</f>
        <v>0</v>
      </c>
      <c r="CE1417" s="17" t="s">
        <v>672</v>
      </c>
      <c r="CF1417" s="17" t="s">
        <v>5228</v>
      </c>
      <c r="CG1417" s="103" t="s">
        <v>6744</v>
      </c>
      <c r="CH1417" s="275">
        <v>5160600032019</v>
      </c>
      <c r="CM1417" s="273"/>
      <c r="CO1417" s="364"/>
    </row>
    <row r="1418" spans="1:93">
      <c r="A1418" s="461" t="s">
        <v>7760</v>
      </c>
      <c r="B1418" s="83" t="s">
        <v>709</v>
      </c>
      <c r="C1418" s="158" t="s">
        <v>6221</v>
      </c>
      <c r="D1418" s="158" t="s">
        <v>7627</v>
      </c>
      <c r="E1418" s="92" t="s">
        <v>7628</v>
      </c>
      <c r="F1418" s="461" t="s">
        <v>7760</v>
      </c>
      <c r="G1418" s="59" t="s">
        <v>1580</v>
      </c>
      <c r="H1418" s="449" t="s">
        <v>7874</v>
      </c>
      <c r="I1418" s="234">
        <v>53004.800000000003</v>
      </c>
      <c r="J1418" s="234">
        <v>0</v>
      </c>
      <c r="K1418" s="234">
        <v>0</v>
      </c>
      <c r="L1418" s="234">
        <v>0</v>
      </c>
      <c r="M1418" s="85">
        <v>0</v>
      </c>
      <c r="N1418" s="85">
        <v>0</v>
      </c>
      <c r="O1418" s="234">
        <v>0</v>
      </c>
      <c r="P1418" s="234">
        <v>1434.94</v>
      </c>
      <c r="Q1418" s="234">
        <v>0</v>
      </c>
      <c r="R1418" s="234">
        <v>20003</v>
      </c>
      <c r="S1418" s="234">
        <v>31566.860000000004</v>
      </c>
      <c r="T1418" s="227" t="s">
        <v>1581</v>
      </c>
      <c r="U1418" s="496">
        <v>29</v>
      </c>
      <c r="V1418" s="158" t="s">
        <v>6221</v>
      </c>
      <c r="W1418" s="158" t="s">
        <v>7627</v>
      </c>
      <c r="X1418" s="92" t="s">
        <v>7628</v>
      </c>
      <c r="Y1418" s="267" t="s">
        <v>7760</v>
      </c>
      <c r="Z1418" s="228" t="s">
        <v>1581</v>
      </c>
      <c r="AA1418" s="233">
        <v>21437.94</v>
      </c>
      <c r="AB1418" s="141">
        <v>17140</v>
      </c>
      <c r="AC1418" s="234"/>
      <c r="AD1418" s="235">
        <v>863</v>
      </c>
      <c r="AE1418" s="235"/>
      <c r="AF1418" s="141"/>
      <c r="AG1418" s="141"/>
      <c r="AH1418" s="141">
        <v>2000</v>
      </c>
      <c r="AI1418" s="141"/>
      <c r="AJ1418" s="141"/>
      <c r="AK1418" s="141"/>
      <c r="AL1418" s="141"/>
      <c r="AM1418" s="85"/>
      <c r="AN1418" s="85"/>
      <c r="AO1418" s="85"/>
      <c r="AP1418" s="85"/>
      <c r="AQ1418" s="159"/>
      <c r="AR1418" s="159"/>
      <c r="AS1418" s="85"/>
      <c r="AT1418" s="85"/>
      <c r="AU1418" s="85"/>
      <c r="AV1418" s="236"/>
      <c r="AW1418" s="85"/>
      <c r="AX1418" s="85">
        <v>0</v>
      </c>
      <c r="AY1418" s="159"/>
      <c r="AZ1418" s="159">
        <v>1434.94</v>
      </c>
      <c r="BA1418" s="176">
        <v>0</v>
      </c>
      <c r="BB1418" s="159">
        <v>53004.800000000003</v>
      </c>
      <c r="BC1418" s="159">
        <v>31566.860000000004</v>
      </c>
      <c r="BD1418" s="85"/>
      <c r="BE1418" s="170">
        <v>29</v>
      </c>
      <c r="BF1418" s="1" t="s">
        <v>8268</v>
      </c>
      <c r="BG1418" s="158" t="s">
        <v>7627</v>
      </c>
      <c r="BH1418" s="92" t="s">
        <v>7628</v>
      </c>
      <c r="BI1418" s="159">
        <v>17140</v>
      </c>
      <c r="BJ1418" s="159">
        <v>17140</v>
      </c>
      <c r="BK1418" s="159">
        <v>0</v>
      </c>
      <c r="BL1418" s="158"/>
      <c r="BM1418" s="1"/>
      <c r="BN1418" s="248"/>
      <c r="BO1418" s="248"/>
      <c r="BP1418" s="1"/>
      <c r="BQ1418" s="325" t="s">
        <v>131</v>
      </c>
      <c r="BR1418" s="325">
        <v>3</v>
      </c>
      <c r="BS1418" s="443" t="s">
        <v>8058</v>
      </c>
      <c r="BT1418" s="566" t="s">
        <v>752</v>
      </c>
      <c r="BU1418" s="391" t="s">
        <v>752</v>
      </c>
      <c r="BV1418" s="391" t="s">
        <v>1581</v>
      </c>
      <c r="BW1418" s="391">
        <v>60190</v>
      </c>
      <c r="BX1418" s="569" t="s">
        <v>8059</v>
      </c>
      <c r="BY1418" s="23"/>
      <c r="BZ1418" s="475">
        <v>248</v>
      </c>
      <c r="CA1418" s="320" t="b">
        <f>EXACT(A1418,CH1418)</f>
        <v>1</v>
      </c>
      <c r="CB1418" s="318" t="b">
        <f>EXACT(D1418,CF1418)</f>
        <v>1</v>
      </c>
      <c r="CC1418" s="318" t="b">
        <f>EXACT(E1418,CG1418)</f>
        <v>1</v>
      </c>
      <c r="CD1418" s="502">
        <f>+S1418-BC1418</f>
        <v>0</v>
      </c>
      <c r="CE1418" s="17" t="s">
        <v>6221</v>
      </c>
      <c r="CF1418" s="17" t="s">
        <v>7627</v>
      </c>
      <c r="CG1418" s="103" t="s">
        <v>7628</v>
      </c>
      <c r="CH1418" s="275" t="s">
        <v>7760</v>
      </c>
      <c r="CI1418" s="51"/>
      <c r="CL1418" s="51"/>
      <c r="CM1418" s="273"/>
      <c r="CO1418" s="157"/>
    </row>
    <row r="1419" spans="1:93">
      <c r="A1419" s="461" t="s">
        <v>4877</v>
      </c>
      <c r="B1419" s="83" t="s">
        <v>709</v>
      </c>
      <c r="C1419" s="86" t="s">
        <v>672</v>
      </c>
      <c r="D1419" s="86" t="s">
        <v>1365</v>
      </c>
      <c r="E1419" s="92" t="s">
        <v>1366</v>
      </c>
      <c r="F1419" s="461" t="s">
        <v>4877</v>
      </c>
      <c r="G1419" s="59" t="s">
        <v>1580</v>
      </c>
      <c r="H1419" s="449" t="s">
        <v>1799</v>
      </c>
      <c r="I1419" s="244">
        <v>16066.4</v>
      </c>
      <c r="J1419" s="310">
        <v>0</v>
      </c>
      <c r="K1419" s="81">
        <v>7.68</v>
      </c>
      <c r="L1419" s="81">
        <v>0</v>
      </c>
      <c r="M1419" s="85">
        <v>1678</v>
      </c>
      <c r="N1419" s="81">
        <v>0</v>
      </c>
      <c r="O1419" s="81">
        <v>0</v>
      </c>
      <c r="P1419" s="85">
        <v>0</v>
      </c>
      <c r="Q1419" s="81">
        <v>0</v>
      </c>
      <c r="R1419" s="85">
        <v>2863</v>
      </c>
      <c r="S1419" s="81">
        <v>14889.080000000002</v>
      </c>
      <c r="T1419" s="227" t="s">
        <v>1581</v>
      </c>
      <c r="U1419" s="496">
        <v>396</v>
      </c>
      <c r="V1419" s="86" t="s">
        <v>672</v>
      </c>
      <c r="W1419" s="86" t="s">
        <v>1365</v>
      </c>
      <c r="X1419" s="92" t="s">
        <v>1366</v>
      </c>
      <c r="Y1419" s="267">
        <v>5170600013065</v>
      </c>
      <c r="Z1419" s="228" t="s">
        <v>1581</v>
      </c>
      <c r="AA1419" s="243">
        <v>2863</v>
      </c>
      <c r="AB1419" s="244">
        <v>2000</v>
      </c>
      <c r="AC1419" s="81"/>
      <c r="AD1419" s="243">
        <v>863</v>
      </c>
      <c r="AE1419" s="243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245"/>
      <c r="AW1419" s="81"/>
      <c r="AX1419" s="81">
        <v>0</v>
      </c>
      <c r="AY1419" s="244"/>
      <c r="AZ1419" s="244">
        <v>0</v>
      </c>
      <c r="BA1419" s="176">
        <v>0</v>
      </c>
      <c r="BB1419" s="244">
        <v>17752.080000000002</v>
      </c>
      <c r="BC1419" s="244">
        <v>14889.080000000002</v>
      </c>
      <c r="BD1419" s="85"/>
      <c r="BE1419" s="170">
        <v>397</v>
      </c>
      <c r="BF1419" s="1" t="s">
        <v>545</v>
      </c>
      <c r="BG1419" s="158" t="s">
        <v>1365</v>
      </c>
      <c r="BH1419" s="92" t="s">
        <v>1366</v>
      </c>
      <c r="BI1419" s="244">
        <v>2000</v>
      </c>
      <c r="BJ1419" s="159">
        <v>2000</v>
      </c>
      <c r="BK1419" s="159">
        <v>0</v>
      </c>
      <c r="BL1419" s="158"/>
      <c r="BM1419" s="86"/>
      <c r="BN1419" s="247"/>
      <c r="BO1419" s="247"/>
      <c r="BP1419" s="86"/>
      <c r="BQ1419" s="324" t="s">
        <v>32</v>
      </c>
      <c r="BR1419" s="284" t="s">
        <v>698</v>
      </c>
      <c r="BS1419" s="443" t="s">
        <v>51</v>
      </c>
      <c r="BT1419" s="444" t="s">
        <v>1395</v>
      </c>
      <c r="BU1419" s="383" t="s">
        <v>1997</v>
      </c>
      <c r="BV1419" s="384" t="s">
        <v>1998</v>
      </c>
      <c r="BW1419" s="384">
        <v>16110</v>
      </c>
      <c r="BX1419" s="446"/>
      <c r="BZ1419" s="475">
        <v>298</v>
      </c>
      <c r="CA1419" s="320" t="b">
        <f>EXACT(A1419,CH1419)</f>
        <v>1</v>
      </c>
      <c r="CB1419" s="318" t="b">
        <f>EXACT(D1419,CF1419)</f>
        <v>1</v>
      </c>
      <c r="CC1419" s="318" t="b">
        <f>EXACT(E1419,CG1419)</f>
        <v>1</v>
      </c>
      <c r="CD1419" s="502">
        <f>+S1418-BC1418</f>
        <v>0</v>
      </c>
      <c r="CE1419" s="17" t="s">
        <v>672</v>
      </c>
      <c r="CF1419" s="17" t="s">
        <v>1365</v>
      </c>
      <c r="CG1419" s="103" t="s">
        <v>1366</v>
      </c>
      <c r="CH1419" s="275">
        <v>5170600013065</v>
      </c>
    </row>
    <row r="1420" spans="1:93">
      <c r="A1420" s="461" t="s">
        <v>4794</v>
      </c>
      <c r="B1420" s="83" t="s">
        <v>709</v>
      </c>
      <c r="C1420" s="158" t="s">
        <v>672</v>
      </c>
      <c r="D1420" s="158" t="s">
        <v>1362</v>
      </c>
      <c r="E1420" s="92" t="s">
        <v>3819</v>
      </c>
      <c r="F1420" s="461" t="s">
        <v>4794</v>
      </c>
      <c r="G1420" s="59" t="s">
        <v>1580</v>
      </c>
      <c r="H1420" s="449" t="s">
        <v>3944</v>
      </c>
      <c r="I1420" s="234">
        <v>31109.279999999999</v>
      </c>
      <c r="J1420" s="234">
        <v>0</v>
      </c>
      <c r="K1420" s="234">
        <v>0</v>
      </c>
      <c r="L1420" s="234">
        <v>0</v>
      </c>
      <c r="M1420" s="85">
        <v>0</v>
      </c>
      <c r="N1420" s="85">
        <v>0</v>
      </c>
      <c r="O1420" s="234">
        <v>0</v>
      </c>
      <c r="P1420" s="234">
        <v>0</v>
      </c>
      <c r="Q1420" s="234">
        <v>0</v>
      </c>
      <c r="R1420" s="234">
        <v>10851.47</v>
      </c>
      <c r="S1420" s="234">
        <v>20257.809999999998</v>
      </c>
      <c r="T1420" s="227" t="s">
        <v>1581</v>
      </c>
      <c r="U1420" s="496">
        <v>259</v>
      </c>
      <c r="V1420" s="158" t="s">
        <v>672</v>
      </c>
      <c r="W1420" s="158" t="s">
        <v>1362</v>
      </c>
      <c r="X1420" s="92" t="s">
        <v>3819</v>
      </c>
      <c r="Y1420" s="267">
        <v>5170699001625</v>
      </c>
      <c r="Z1420" s="228" t="s">
        <v>1581</v>
      </c>
      <c r="AA1420" s="243">
        <v>10851.47</v>
      </c>
      <c r="AB1420" s="244">
        <v>8694.4699999999993</v>
      </c>
      <c r="AC1420" s="81"/>
      <c r="AD1420" s="243">
        <v>863</v>
      </c>
      <c r="AE1420" s="243">
        <v>424</v>
      </c>
      <c r="AF1420" s="81">
        <v>870</v>
      </c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245"/>
      <c r="AW1420" s="81"/>
      <c r="AX1420" s="81">
        <v>0</v>
      </c>
      <c r="AY1420" s="244"/>
      <c r="AZ1420" s="244">
        <v>0</v>
      </c>
      <c r="BA1420" s="176">
        <v>0</v>
      </c>
      <c r="BB1420" s="244">
        <v>31109.279999999999</v>
      </c>
      <c r="BC1420" s="244">
        <v>20257.809999999998</v>
      </c>
      <c r="BD1420" s="85"/>
      <c r="BE1420" s="170">
        <v>260</v>
      </c>
      <c r="BF1420" s="1" t="s">
        <v>4040</v>
      </c>
      <c r="BG1420" s="158" t="s">
        <v>1362</v>
      </c>
      <c r="BH1420" s="92" t="s">
        <v>3819</v>
      </c>
      <c r="BI1420" s="244">
        <v>8694.4699999999993</v>
      </c>
      <c r="BJ1420" s="159">
        <v>8694.4699999999993</v>
      </c>
      <c r="BK1420" s="159">
        <v>0</v>
      </c>
      <c r="BL1420" s="158"/>
      <c r="BM1420" s="86"/>
      <c r="BN1420" s="247"/>
      <c r="BO1420" s="247"/>
      <c r="BP1420" s="86"/>
      <c r="BQ1420" s="324" t="s">
        <v>4163</v>
      </c>
      <c r="BR1420" s="284">
        <v>6</v>
      </c>
      <c r="BS1420" s="443" t="s">
        <v>51</v>
      </c>
      <c r="BT1420" s="444" t="s">
        <v>4118</v>
      </c>
      <c r="BU1420" s="383" t="s">
        <v>4118</v>
      </c>
      <c r="BV1420" s="384" t="s">
        <v>4152</v>
      </c>
      <c r="BW1420" s="384" t="s">
        <v>395</v>
      </c>
      <c r="BX1420" s="446" t="s">
        <v>4164</v>
      </c>
      <c r="BY1420" s="62"/>
      <c r="BZ1420" s="495">
        <v>29</v>
      </c>
      <c r="CA1420" s="320" t="b">
        <f>EXACT(A1420,CH1420)</f>
        <v>1</v>
      </c>
      <c r="CB1420" s="318" t="b">
        <f>EXACT(D1420,CF1420)</f>
        <v>1</v>
      </c>
      <c r="CC1420" s="318" t="b">
        <f>EXACT(E1420,CG1420)</f>
        <v>1</v>
      </c>
      <c r="CD1420" s="502">
        <f>+S1419-BC1419</f>
        <v>0</v>
      </c>
      <c r="CE1420" s="17" t="s">
        <v>672</v>
      </c>
      <c r="CF1420" s="17" t="s">
        <v>1362</v>
      </c>
      <c r="CG1420" s="103" t="s">
        <v>3819</v>
      </c>
      <c r="CH1420" s="275">
        <v>5170699001625</v>
      </c>
    </row>
    <row r="1421" spans="1:93">
      <c r="A1421" s="461" t="s">
        <v>4981</v>
      </c>
      <c r="B1421" s="83" t="s">
        <v>709</v>
      </c>
      <c r="C1421" s="158" t="s">
        <v>686</v>
      </c>
      <c r="D1421" s="158" t="s">
        <v>3855</v>
      </c>
      <c r="E1421" s="92" t="s">
        <v>3856</v>
      </c>
      <c r="F1421" s="461" t="s">
        <v>4981</v>
      </c>
      <c r="G1421" s="59" t="s">
        <v>1580</v>
      </c>
      <c r="H1421" s="449" t="s">
        <v>3972</v>
      </c>
      <c r="I1421" s="234">
        <v>49047.6</v>
      </c>
      <c r="J1421" s="234">
        <v>0</v>
      </c>
      <c r="K1421" s="234">
        <v>75.150000000000006</v>
      </c>
      <c r="L1421" s="234">
        <v>0</v>
      </c>
      <c r="M1421" s="85">
        <v>0</v>
      </c>
      <c r="N1421" s="85">
        <v>0</v>
      </c>
      <c r="O1421" s="234">
        <v>0</v>
      </c>
      <c r="P1421" s="234">
        <v>1703.94</v>
      </c>
      <c r="Q1421" s="234">
        <v>0</v>
      </c>
      <c r="R1421" s="234">
        <v>30633.26</v>
      </c>
      <c r="S1421" s="234">
        <v>12732.470000000001</v>
      </c>
      <c r="T1421" s="227" t="s">
        <v>1581</v>
      </c>
      <c r="U1421" s="496">
        <v>563</v>
      </c>
      <c r="V1421" s="158" t="s">
        <v>686</v>
      </c>
      <c r="W1421" s="158" t="s">
        <v>3855</v>
      </c>
      <c r="X1421" s="92" t="s">
        <v>3856</v>
      </c>
      <c r="Y1421" s="267">
        <v>5179999009816</v>
      </c>
      <c r="Z1421" s="228" t="s">
        <v>1581</v>
      </c>
      <c r="AA1421" s="243">
        <v>36390.28</v>
      </c>
      <c r="AB1421" s="81">
        <v>29770.26</v>
      </c>
      <c r="AC1421" s="81"/>
      <c r="AD1421" s="81">
        <v>863</v>
      </c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245"/>
      <c r="AW1421" s="81"/>
      <c r="AX1421" s="81">
        <v>4053.08</v>
      </c>
      <c r="AY1421" s="81"/>
      <c r="AZ1421" s="81">
        <v>1703.94</v>
      </c>
      <c r="BA1421" s="85">
        <v>0</v>
      </c>
      <c r="BB1421" s="81">
        <v>49122.75</v>
      </c>
      <c r="BC1421" s="81">
        <v>12732.470000000001</v>
      </c>
      <c r="BD1421" s="85"/>
      <c r="BE1421" s="170">
        <v>564</v>
      </c>
      <c r="BF1421" s="81" t="s">
        <v>4066</v>
      </c>
      <c r="BG1421" s="158" t="s">
        <v>3855</v>
      </c>
      <c r="BH1421" s="92" t="s">
        <v>3856</v>
      </c>
      <c r="BI1421" s="81">
        <v>29770.26</v>
      </c>
      <c r="BJ1421" s="85">
        <v>29770.26</v>
      </c>
      <c r="BK1421" s="81">
        <v>0</v>
      </c>
      <c r="BL1421" s="86"/>
      <c r="BM1421" s="86"/>
      <c r="BN1421" s="247"/>
      <c r="BO1421" s="247"/>
      <c r="BP1421" s="86"/>
      <c r="BQ1421" s="324" t="s">
        <v>4197</v>
      </c>
      <c r="BR1421" s="284">
        <v>7</v>
      </c>
      <c r="BS1421" s="443" t="s">
        <v>709</v>
      </c>
      <c r="BT1421" s="444" t="s">
        <v>4198</v>
      </c>
      <c r="BU1421" s="383" t="s">
        <v>4199</v>
      </c>
      <c r="BV1421" s="384" t="s">
        <v>4152</v>
      </c>
      <c r="BW1421" s="384">
        <v>16000</v>
      </c>
      <c r="BX1421" s="446" t="s">
        <v>4200</v>
      </c>
      <c r="BZ1421" s="495">
        <v>397</v>
      </c>
      <c r="CA1421" s="320" t="b">
        <f>EXACT(A1421,CH1421)</f>
        <v>1</v>
      </c>
      <c r="CB1421" s="318" t="b">
        <f>EXACT(D1421,CF1421)</f>
        <v>1</v>
      </c>
      <c r="CC1421" s="318" t="b">
        <f>EXACT(E1421,CG1421)</f>
        <v>1</v>
      </c>
      <c r="CD1421" s="502">
        <f>+S1420-BC1420</f>
        <v>0</v>
      </c>
      <c r="CE1421" s="17" t="s">
        <v>686</v>
      </c>
      <c r="CF1421" s="17" t="s">
        <v>3855</v>
      </c>
      <c r="CG1421" s="103" t="s">
        <v>3856</v>
      </c>
      <c r="CH1421" s="275">
        <v>5179999009816</v>
      </c>
      <c r="CM1421" s="273"/>
      <c r="CO1421" s="464"/>
    </row>
    <row r="1422" spans="1:93">
      <c r="A1422" s="461" t="s">
        <v>6207</v>
      </c>
      <c r="B1422" s="83" t="s">
        <v>709</v>
      </c>
      <c r="C1422" s="86" t="s">
        <v>672</v>
      </c>
      <c r="D1422" s="86" t="s">
        <v>6206</v>
      </c>
      <c r="E1422" s="92" t="s">
        <v>5136</v>
      </c>
      <c r="F1422" s="461" t="s">
        <v>6207</v>
      </c>
      <c r="G1422" s="59" t="s">
        <v>1580</v>
      </c>
      <c r="H1422" s="283" t="s">
        <v>6332</v>
      </c>
      <c r="I1422" s="244">
        <v>53851.199999999997</v>
      </c>
      <c r="J1422" s="310">
        <v>0</v>
      </c>
      <c r="K1422" s="81">
        <v>0</v>
      </c>
      <c r="L1422" s="81">
        <v>0</v>
      </c>
      <c r="M1422" s="85">
        <v>0</v>
      </c>
      <c r="N1422" s="81">
        <v>0</v>
      </c>
      <c r="O1422" s="81">
        <v>0</v>
      </c>
      <c r="P1422" s="85">
        <v>2176.7800000000002</v>
      </c>
      <c r="Q1422" s="81">
        <v>0</v>
      </c>
      <c r="R1422" s="85">
        <v>1842</v>
      </c>
      <c r="S1422" s="81">
        <v>49832.42</v>
      </c>
      <c r="T1422" s="227" t="s">
        <v>1581</v>
      </c>
      <c r="U1422" s="496">
        <v>608</v>
      </c>
      <c r="V1422" s="86" t="s">
        <v>672</v>
      </c>
      <c r="W1422" s="86" t="s">
        <v>6206</v>
      </c>
      <c r="X1422" s="92" t="s">
        <v>5136</v>
      </c>
      <c r="Y1422" s="268">
        <v>5180199004226</v>
      </c>
      <c r="Z1422" s="228" t="s">
        <v>1581</v>
      </c>
      <c r="AA1422" s="243">
        <v>4018.78</v>
      </c>
      <c r="AB1422" s="81">
        <v>555</v>
      </c>
      <c r="AC1422" s="81"/>
      <c r="AD1422" s="81">
        <v>863</v>
      </c>
      <c r="AE1422" s="81">
        <v>424</v>
      </c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245"/>
      <c r="AW1422" s="81"/>
      <c r="AX1422" s="81">
        <v>0</v>
      </c>
      <c r="AY1422" s="81"/>
      <c r="AZ1422" s="81">
        <v>2176.7800000000002</v>
      </c>
      <c r="BA1422" s="85">
        <v>0</v>
      </c>
      <c r="BB1422" s="81">
        <v>53851.199999999997</v>
      </c>
      <c r="BC1422" s="81">
        <v>49832.42</v>
      </c>
      <c r="BE1422" s="170">
        <v>609</v>
      </c>
      <c r="BF1422" s="81" t="s">
        <v>6439</v>
      </c>
      <c r="BG1422" s="86" t="s">
        <v>6206</v>
      </c>
      <c r="BH1422" s="86" t="s">
        <v>5136</v>
      </c>
      <c r="BI1422" s="81">
        <v>555</v>
      </c>
      <c r="BJ1422" s="85">
        <v>555</v>
      </c>
      <c r="BK1422" s="81">
        <v>0</v>
      </c>
      <c r="BL1422" s="86"/>
      <c r="BM1422" s="86"/>
      <c r="BN1422" s="247"/>
      <c r="BO1422" s="247"/>
      <c r="BP1422" s="86"/>
      <c r="BQ1422" s="324">
        <v>54</v>
      </c>
      <c r="BR1422" s="284" t="s">
        <v>700</v>
      </c>
      <c r="BS1422" s="443" t="s">
        <v>709</v>
      </c>
      <c r="BT1422" s="444" t="s">
        <v>6507</v>
      </c>
      <c r="BU1422" s="383" t="s">
        <v>719</v>
      </c>
      <c r="BV1422" s="384" t="s">
        <v>1581</v>
      </c>
      <c r="BW1422" s="384">
        <v>60140</v>
      </c>
      <c r="BX1422" s="446" t="s">
        <v>6508</v>
      </c>
      <c r="BZ1422" s="475">
        <v>260</v>
      </c>
      <c r="CA1422" s="320" t="b">
        <f>EXACT(A1422,CH1422)</f>
        <v>1</v>
      </c>
      <c r="CB1422" s="318" t="b">
        <f>EXACT(D1422,CF1422)</f>
        <v>1</v>
      </c>
      <c r="CC1422" s="318" t="b">
        <f>EXACT(E1422,CG1422)</f>
        <v>1</v>
      </c>
      <c r="CD1422" s="502">
        <f>+S1421-BC1421</f>
        <v>0</v>
      </c>
      <c r="CE1422" s="17" t="s">
        <v>672</v>
      </c>
      <c r="CF1422" s="157" t="s">
        <v>6206</v>
      </c>
      <c r="CG1422" s="99" t="s">
        <v>5136</v>
      </c>
      <c r="CH1422" s="275">
        <v>5180199004226</v>
      </c>
      <c r="CJ1422" s="51"/>
      <c r="CL1422" s="51"/>
      <c r="CM1422" s="273"/>
      <c r="CO1422" s="158"/>
    </row>
    <row r="1423" spans="1:93">
      <c r="A1423" s="469" t="s">
        <v>9003</v>
      </c>
      <c r="B1423" s="83"/>
      <c r="C1423" s="86" t="s">
        <v>672</v>
      </c>
      <c r="D1423" s="86" t="s">
        <v>9001</v>
      </c>
      <c r="E1423" s="92" t="s">
        <v>9002</v>
      </c>
      <c r="F1423" s="470" t="s">
        <v>9003</v>
      </c>
      <c r="G1423" s="59" t="s">
        <v>1580</v>
      </c>
      <c r="H1423" s="283">
        <v>6071449472</v>
      </c>
      <c r="I1423" s="244">
        <v>57993.599999999999</v>
      </c>
      <c r="J1423" s="310">
        <v>0</v>
      </c>
      <c r="K1423" s="81">
        <v>0</v>
      </c>
      <c r="L1423" s="81">
        <v>0</v>
      </c>
      <c r="M1423" s="85">
        <v>0</v>
      </c>
      <c r="N1423" s="81">
        <v>0</v>
      </c>
      <c r="O1423" s="81">
        <v>0</v>
      </c>
      <c r="P1423" s="85">
        <v>2740.7</v>
      </c>
      <c r="Q1423" s="81">
        <v>0</v>
      </c>
      <c r="R1423" s="85">
        <v>29418</v>
      </c>
      <c r="S1423" s="81">
        <v>25834.899999999998</v>
      </c>
      <c r="T1423" s="227" t="s">
        <v>1581</v>
      </c>
      <c r="U1423" s="496">
        <v>1375</v>
      </c>
      <c r="V1423" s="467" t="s">
        <v>672</v>
      </c>
      <c r="W1423" s="86" t="s">
        <v>9001</v>
      </c>
      <c r="X1423" s="86" t="s">
        <v>9002</v>
      </c>
      <c r="Y1423" s="268" t="s">
        <v>9003</v>
      </c>
      <c r="Z1423" s="228" t="s">
        <v>1581</v>
      </c>
      <c r="AA1423" s="243">
        <v>32158.7</v>
      </c>
      <c r="AB1423" s="81">
        <v>28555</v>
      </c>
      <c r="AC1423" s="81"/>
      <c r="AD1423" s="81">
        <v>863</v>
      </c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245"/>
      <c r="AW1423" s="81"/>
      <c r="AX1423" s="81">
        <v>0</v>
      </c>
      <c r="AY1423" s="81"/>
      <c r="AZ1423" s="81">
        <v>2740.7</v>
      </c>
      <c r="BA1423" s="85">
        <v>0</v>
      </c>
      <c r="BB1423" s="81">
        <v>57993.599999999999</v>
      </c>
      <c r="BC1423" s="81">
        <v>25834.899999999998</v>
      </c>
      <c r="BE1423" s="170">
        <v>1378</v>
      </c>
      <c r="BF1423" s="81" t="s">
        <v>9126</v>
      </c>
      <c r="BG1423" s="1" t="s">
        <v>9001</v>
      </c>
      <c r="BH1423" s="86" t="s">
        <v>9002</v>
      </c>
      <c r="BI1423" s="81">
        <v>28555</v>
      </c>
      <c r="BJ1423" s="85">
        <v>28555</v>
      </c>
      <c r="BK1423" s="81">
        <v>0</v>
      </c>
      <c r="BL1423" s="86"/>
      <c r="BM1423" s="86"/>
      <c r="BN1423" s="247"/>
      <c r="BO1423" s="247"/>
      <c r="BP1423" s="86"/>
      <c r="BQ1423" s="440" t="s">
        <v>9194</v>
      </c>
      <c r="BR1423" s="444" t="s">
        <v>712</v>
      </c>
      <c r="BS1423" s="84"/>
      <c r="BT1423" s="444" t="s">
        <v>4297</v>
      </c>
      <c r="BU1423" s="382" t="s">
        <v>1123</v>
      </c>
      <c r="BV1423" s="386" t="s">
        <v>1581</v>
      </c>
      <c r="BW1423" s="386" t="s">
        <v>9195</v>
      </c>
      <c r="BX1423" s="444" t="s">
        <v>9196</v>
      </c>
      <c r="BY1423" s="62"/>
      <c r="BZ1423" s="475">
        <v>564</v>
      </c>
      <c r="CA1423" s="320" t="b">
        <f>EXACT(A1423,CH1423)</f>
        <v>1</v>
      </c>
      <c r="CB1423" s="318" t="b">
        <f>EXACT(D1423,CF1423)</f>
        <v>1</v>
      </c>
      <c r="CC1423" s="318" t="b">
        <f>EXACT(E1423,CG1423)</f>
        <v>1</v>
      </c>
      <c r="CD1423" s="502">
        <f>+S1422-BC1422</f>
        <v>0</v>
      </c>
      <c r="CE1423" s="17" t="s">
        <v>672</v>
      </c>
      <c r="CF1423" s="17" t="s">
        <v>9001</v>
      </c>
      <c r="CG1423" s="103" t="s">
        <v>9002</v>
      </c>
      <c r="CH1423" s="275" t="s">
        <v>9003</v>
      </c>
    </row>
    <row r="1424" spans="1:93">
      <c r="A1424" s="469" t="s">
        <v>8505</v>
      </c>
      <c r="B1424" s="83" t="s">
        <v>709</v>
      </c>
      <c r="C1424" s="86" t="s">
        <v>686</v>
      </c>
      <c r="D1424" s="17" t="s">
        <v>8400</v>
      </c>
      <c r="E1424" s="75" t="s">
        <v>8401</v>
      </c>
      <c r="F1424" s="470" t="s">
        <v>8505</v>
      </c>
      <c r="G1424" s="59" t="s">
        <v>1580</v>
      </c>
      <c r="H1424" s="98" t="s">
        <v>8601</v>
      </c>
      <c r="I1424" s="133">
        <v>55232</v>
      </c>
      <c r="J1424" s="167">
        <v>0</v>
      </c>
      <c r="K1424" s="18">
        <v>0</v>
      </c>
      <c r="L1424" s="18">
        <v>0</v>
      </c>
      <c r="M1424" s="53">
        <v>0</v>
      </c>
      <c r="N1424" s="18">
        <v>0</v>
      </c>
      <c r="O1424" s="18">
        <v>0</v>
      </c>
      <c r="P1424" s="53">
        <v>1735.87</v>
      </c>
      <c r="Q1424" s="18">
        <v>0</v>
      </c>
      <c r="R1424" s="53">
        <v>4893.2</v>
      </c>
      <c r="S1424" s="18">
        <v>48602.93</v>
      </c>
      <c r="T1424" s="227" t="s">
        <v>1581</v>
      </c>
      <c r="U1424" s="496">
        <v>1288</v>
      </c>
      <c r="V1424" s="467" t="s">
        <v>686</v>
      </c>
      <c r="W1424" s="17" t="s">
        <v>8400</v>
      </c>
      <c r="X1424" s="17" t="s">
        <v>8401</v>
      </c>
      <c r="Y1424" s="268">
        <v>5250500018901</v>
      </c>
      <c r="Z1424" s="228" t="s">
        <v>1581</v>
      </c>
      <c r="AA1424" s="243">
        <v>6629.07</v>
      </c>
      <c r="AB1424" s="81">
        <v>1455</v>
      </c>
      <c r="AC1424" s="81"/>
      <c r="AD1424" s="81">
        <v>863</v>
      </c>
      <c r="AE1424" s="81">
        <v>424</v>
      </c>
      <c r="AF1424" s="81">
        <v>2151.1999999999998</v>
      </c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245"/>
      <c r="AW1424" s="81"/>
      <c r="AX1424" s="81">
        <v>0</v>
      </c>
      <c r="AY1424" s="81"/>
      <c r="AZ1424" s="81">
        <v>1735.87</v>
      </c>
      <c r="BA1424" s="85">
        <v>0</v>
      </c>
      <c r="BB1424" s="81">
        <v>55232</v>
      </c>
      <c r="BC1424" s="81">
        <v>48602.93</v>
      </c>
      <c r="BE1424" s="170">
        <v>1290</v>
      </c>
      <c r="BF1424" s="81" t="s">
        <v>8696</v>
      </c>
      <c r="BG1424" s="51" t="s">
        <v>8400</v>
      </c>
      <c r="BH1424" s="17" t="s">
        <v>8401</v>
      </c>
      <c r="BI1424" s="81">
        <v>1455</v>
      </c>
      <c r="BJ1424" s="85">
        <v>1455</v>
      </c>
      <c r="BK1424" s="81">
        <v>0</v>
      </c>
      <c r="BM1424" s="86"/>
      <c r="BN1424" s="247"/>
      <c r="BO1424" s="247"/>
      <c r="BP1424" s="86"/>
      <c r="BQ1424" s="440" t="s">
        <v>8808</v>
      </c>
      <c r="BR1424" s="284">
        <v>6</v>
      </c>
      <c r="BS1424" s="443"/>
      <c r="BT1424" s="444" t="s">
        <v>2439</v>
      </c>
      <c r="BU1424" s="383" t="s">
        <v>719</v>
      </c>
      <c r="BV1424" s="384" t="s">
        <v>1581</v>
      </c>
      <c r="BW1424" s="384">
        <v>60140</v>
      </c>
      <c r="BX1424" s="446" t="s">
        <v>8809</v>
      </c>
      <c r="BZ1424" s="495">
        <v>609</v>
      </c>
      <c r="CA1424" s="320" t="b">
        <f>EXACT(A1424,CH1424)</f>
        <v>1</v>
      </c>
      <c r="CB1424" s="318" t="b">
        <f>EXACT(D1424,CF1424)</f>
        <v>1</v>
      </c>
      <c r="CC1424" s="318" t="b">
        <f>EXACT(E1424,CG1424)</f>
        <v>1</v>
      </c>
      <c r="CD1424" s="502">
        <f>+S1423-BC1423</f>
        <v>0</v>
      </c>
      <c r="CE1424" s="86" t="s">
        <v>686</v>
      </c>
      <c r="CF1424" s="51" t="s">
        <v>8400</v>
      </c>
      <c r="CG1424" s="51" t="s">
        <v>8401</v>
      </c>
      <c r="CH1424" s="312">
        <v>5250500018901</v>
      </c>
      <c r="CJ1424" s="51"/>
      <c r="CM1424" s="273"/>
      <c r="CO1424" s="157"/>
    </row>
    <row r="1425" spans="1:93">
      <c r="A1425" s="469" t="s">
        <v>9019</v>
      </c>
      <c r="B1425" s="83"/>
      <c r="C1425" s="86" t="s">
        <v>686</v>
      </c>
      <c r="D1425" s="86" t="s">
        <v>8423</v>
      </c>
      <c r="E1425" s="92" t="s">
        <v>9018</v>
      </c>
      <c r="F1425" s="470" t="s">
        <v>9019</v>
      </c>
      <c r="G1425" s="59" t="s">
        <v>1580</v>
      </c>
      <c r="H1425" s="283">
        <v>6071432723</v>
      </c>
      <c r="I1425" s="244">
        <v>49686</v>
      </c>
      <c r="J1425" s="310">
        <v>0</v>
      </c>
      <c r="K1425" s="81">
        <v>0</v>
      </c>
      <c r="L1425" s="81">
        <v>0</v>
      </c>
      <c r="M1425" s="85">
        <v>0</v>
      </c>
      <c r="N1425" s="81">
        <v>0</v>
      </c>
      <c r="O1425" s="81">
        <v>0</v>
      </c>
      <c r="P1425" s="85">
        <v>837.45</v>
      </c>
      <c r="Q1425" s="81">
        <v>0</v>
      </c>
      <c r="R1425" s="85">
        <v>31786.81</v>
      </c>
      <c r="S1425" s="81">
        <v>17061.739999999998</v>
      </c>
      <c r="T1425" s="227" t="s">
        <v>1581</v>
      </c>
      <c r="U1425" s="496">
        <v>1382</v>
      </c>
      <c r="V1425" s="467" t="s">
        <v>686</v>
      </c>
      <c r="W1425" s="86" t="s">
        <v>8423</v>
      </c>
      <c r="X1425" s="86" t="s">
        <v>9018</v>
      </c>
      <c r="Y1425" s="268" t="s">
        <v>9019</v>
      </c>
      <c r="Z1425" s="228" t="s">
        <v>1581</v>
      </c>
      <c r="AA1425" s="243">
        <v>32624.260000000002</v>
      </c>
      <c r="AB1425" s="81">
        <v>25302.81</v>
      </c>
      <c r="AC1425" s="81"/>
      <c r="AD1425" s="81">
        <v>863</v>
      </c>
      <c r="AE1425" s="81">
        <v>424</v>
      </c>
      <c r="AF1425" s="81">
        <v>797</v>
      </c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>
        <v>4400</v>
      </c>
      <c r="AS1425" s="81"/>
      <c r="AT1425" s="81"/>
      <c r="AU1425" s="81"/>
      <c r="AV1425" s="245"/>
      <c r="AW1425" s="81"/>
      <c r="AX1425" s="81">
        <v>0</v>
      </c>
      <c r="AY1425" s="81"/>
      <c r="AZ1425" s="81">
        <v>837.45</v>
      </c>
      <c r="BA1425" s="85">
        <v>0</v>
      </c>
      <c r="BB1425" s="81">
        <v>49686</v>
      </c>
      <c r="BC1425" s="81">
        <v>17061.739999999998</v>
      </c>
      <c r="BE1425" s="170">
        <v>1385</v>
      </c>
      <c r="BF1425" s="81" t="s">
        <v>9133</v>
      </c>
      <c r="BG1425" s="1" t="s">
        <v>8423</v>
      </c>
      <c r="BH1425" s="86" t="s">
        <v>9018</v>
      </c>
      <c r="BI1425" s="81">
        <v>25302.81</v>
      </c>
      <c r="BJ1425" s="85">
        <v>25302.81</v>
      </c>
      <c r="BK1425" s="81">
        <v>0</v>
      </c>
      <c r="BL1425" s="86"/>
      <c r="BM1425" s="86"/>
      <c r="BN1425" s="247"/>
      <c r="BO1425" s="247"/>
      <c r="BP1425" s="86"/>
      <c r="BQ1425" s="440" t="s">
        <v>9205</v>
      </c>
      <c r="BR1425" s="444" t="s">
        <v>718</v>
      </c>
      <c r="BS1425" s="84"/>
      <c r="BT1425" s="444" t="s">
        <v>6</v>
      </c>
      <c r="BU1425" s="382" t="s">
        <v>719</v>
      </c>
      <c r="BV1425" s="386" t="s">
        <v>1581</v>
      </c>
      <c r="BW1425" s="386" t="s">
        <v>9206</v>
      </c>
      <c r="BX1425" s="444" t="s">
        <v>9207</v>
      </c>
      <c r="BY1425" s="51"/>
      <c r="BZ1425" s="475">
        <v>1376</v>
      </c>
      <c r="CA1425" s="320" t="b">
        <f>EXACT(A1425,CH1425)</f>
        <v>1</v>
      </c>
      <c r="CB1425" s="318" t="b">
        <f>EXACT(D1425,CF1425)</f>
        <v>1</v>
      </c>
      <c r="CC1425" s="318" t="b">
        <f>EXACT(E1425,CG1425)</f>
        <v>1</v>
      </c>
      <c r="CD1425" s="502">
        <f>+S1424-BC1424</f>
        <v>0</v>
      </c>
      <c r="CE1425" s="17" t="s">
        <v>686</v>
      </c>
      <c r="CF1425" s="157" t="s">
        <v>8423</v>
      </c>
      <c r="CG1425" s="99" t="s">
        <v>9018</v>
      </c>
      <c r="CH1425" s="311" t="s">
        <v>9019</v>
      </c>
      <c r="CI1425" s="51"/>
      <c r="CM1425" s="273"/>
      <c r="CO1425" s="157"/>
    </row>
    <row r="1426" spans="1:93">
      <c r="A1426" s="461" t="s">
        <v>6210</v>
      </c>
      <c r="B1426" s="83" t="s">
        <v>709</v>
      </c>
      <c r="C1426" s="86" t="s">
        <v>686</v>
      </c>
      <c r="D1426" s="86" t="s">
        <v>6208</v>
      </c>
      <c r="E1426" s="92" t="s">
        <v>6209</v>
      </c>
      <c r="F1426" s="461" t="s">
        <v>6210</v>
      </c>
      <c r="G1426" s="59" t="s">
        <v>1580</v>
      </c>
      <c r="H1426" s="283" t="s">
        <v>6333</v>
      </c>
      <c r="I1426" s="244">
        <v>50590.8</v>
      </c>
      <c r="J1426" s="310">
        <v>0</v>
      </c>
      <c r="K1426" s="81">
        <v>7.68</v>
      </c>
      <c r="L1426" s="81">
        <v>0</v>
      </c>
      <c r="M1426" s="85">
        <v>0</v>
      </c>
      <c r="N1426" s="81">
        <v>0</v>
      </c>
      <c r="O1426" s="81">
        <v>0</v>
      </c>
      <c r="P1426" s="85">
        <v>1160.0899999999999</v>
      </c>
      <c r="Q1426" s="81">
        <v>0</v>
      </c>
      <c r="R1426" s="85">
        <v>33492.47</v>
      </c>
      <c r="S1426" s="81">
        <v>12343.180000000008</v>
      </c>
      <c r="T1426" s="227" t="s">
        <v>1581</v>
      </c>
      <c r="U1426" s="496">
        <v>128</v>
      </c>
      <c r="V1426" s="86" t="s">
        <v>686</v>
      </c>
      <c r="W1426" s="86" t="s">
        <v>6208</v>
      </c>
      <c r="X1426" s="92" t="s">
        <v>6209</v>
      </c>
      <c r="Y1426" s="268">
        <v>5401199003350</v>
      </c>
      <c r="Z1426" s="228" t="s">
        <v>1581</v>
      </c>
      <c r="AA1426" s="243">
        <v>38255.299999999996</v>
      </c>
      <c r="AB1426" s="81">
        <v>30905.87</v>
      </c>
      <c r="AC1426" s="81"/>
      <c r="AD1426" s="81">
        <v>863</v>
      </c>
      <c r="AE1426" s="81"/>
      <c r="AF1426" s="81">
        <v>1723.6</v>
      </c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245"/>
      <c r="AW1426" s="81"/>
      <c r="AX1426" s="81">
        <v>3602.74</v>
      </c>
      <c r="AY1426" s="81"/>
      <c r="AZ1426" s="81">
        <v>1160.0899999999999</v>
      </c>
      <c r="BA1426" s="85">
        <v>0</v>
      </c>
      <c r="BB1426" s="81">
        <v>50598.48</v>
      </c>
      <c r="BC1426" s="81">
        <v>12343.180000000008</v>
      </c>
      <c r="BE1426" s="170">
        <v>128</v>
      </c>
      <c r="BF1426" s="81" t="s">
        <v>6440</v>
      </c>
      <c r="BG1426" s="86" t="s">
        <v>6208</v>
      </c>
      <c r="BH1426" s="86" t="s">
        <v>6209</v>
      </c>
      <c r="BI1426" s="81">
        <v>30905.87</v>
      </c>
      <c r="BJ1426" s="85">
        <v>30905.87</v>
      </c>
      <c r="BK1426" s="81">
        <v>0</v>
      </c>
      <c r="BL1426" s="86"/>
      <c r="BM1426" s="86"/>
      <c r="BN1426" s="247"/>
      <c r="BO1426" s="247"/>
      <c r="BP1426" s="86"/>
      <c r="BQ1426" s="324">
        <v>27</v>
      </c>
      <c r="BR1426" s="284" t="s">
        <v>689</v>
      </c>
      <c r="BS1426" s="443" t="s">
        <v>709</v>
      </c>
      <c r="BT1426" s="444" t="s">
        <v>809</v>
      </c>
      <c r="BU1426" s="383" t="s">
        <v>752</v>
      </c>
      <c r="BV1426" s="384" t="s">
        <v>1581</v>
      </c>
      <c r="BW1426" s="384">
        <v>60190</v>
      </c>
      <c r="BX1426" s="446" t="s">
        <v>6483</v>
      </c>
      <c r="BZ1426" s="475">
        <v>1288</v>
      </c>
      <c r="CA1426" s="320" t="b">
        <f>EXACT(A1426,CH1426)</f>
        <v>1</v>
      </c>
      <c r="CB1426" s="318" t="b">
        <f>EXACT(D1426,CF1426)</f>
        <v>1</v>
      </c>
      <c r="CC1426" s="318" t="b">
        <f>EXACT(E1426,CG1426)</f>
        <v>1</v>
      </c>
      <c r="CD1426" s="502">
        <f>+S1426-BC1426</f>
        <v>0</v>
      </c>
      <c r="CE1426" s="17" t="s">
        <v>686</v>
      </c>
      <c r="CF1426" s="17" t="s">
        <v>6208</v>
      </c>
      <c r="CG1426" s="103" t="s">
        <v>6209</v>
      </c>
      <c r="CH1426" s="275">
        <v>5401199003350</v>
      </c>
    </row>
    <row r="1427" spans="1:93">
      <c r="A1427" s="461" t="s">
        <v>4558</v>
      </c>
      <c r="B1427" s="83" t="s">
        <v>709</v>
      </c>
      <c r="C1427" s="158" t="s">
        <v>686</v>
      </c>
      <c r="D1427" s="158" t="s">
        <v>2555</v>
      </c>
      <c r="E1427" s="92" t="s">
        <v>2556</v>
      </c>
      <c r="F1427" s="461" t="s">
        <v>4558</v>
      </c>
      <c r="G1427" s="59" t="s">
        <v>1580</v>
      </c>
      <c r="H1427" s="449" t="s">
        <v>2585</v>
      </c>
      <c r="I1427" s="234">
        <v>21898.04</v>
      </c>
      <c r="J1427" s="234">
        <v>0</v>
      </c>
      <c r="K1427" s="234">
        <v>0</v>
      </c>
      <c r="L1427" s="234">
        <v>0</v>
      </c>
      <c r="M1427" s="85">
        <v>875</v>
      </c>
      <c r="N1427" s="85">
        <v>0</v>
      </c>
      <c r="O1427" s="234">
        <v>0</v>
      </c>
      <c r="P1427" s="234">
        <v>0</v>
      </c>
      <c r="Q1427" s="234">
        <v>0</v>
      </c>
      <c r="R1427" s="234">
        <v>16442</v>
      </c>
      <c r="S1427" s="234">
        <v>6331.0400000000009</v>
      </c>
      <c r="T1427" s="227" t="s">
        <v>1581</v>
      </c>
      <c r="U1427" s="496">
        <v>1106</v>
      </c>
      <c r="V1427" s="158" t="s">
        <v>686</v>
      </c>
      <c r="W1427" s="158" t="s">
        <v>2555</v>
      </c>
      <c r="X1427" s="92" t="s">
        <v>2556</v>
      </c>
      <c r="Y1427" s="267">
        <v>5500400030914</v>
      </c>
      <c r="Z1427" s="228" t="s">
        <v>1581</v>
      </c>
      <c r="AA1427" s="141">
        <v>16442</v>
      </c>
      <c r="AB1427" s="141">
        <v>13655</v>
      </c>
      <c r="AC1427" s="1"/>
      <c r="AD1427" s="235">
        <v>863</v>
      </c>
      <c r="AE1427" s="235">
        <v>424</v>
      </c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>
        <v>1500</v>
      </c>
      <c r="AU1427" s="1"/>
      <c r="AV1427" s="245"/>
      <c r="AW1427" s="1"/>
      <c r="AX1427" s="1">
        <v>0</v>
      </c>
      <c r="AY1427" s="1"/>
      <c r="AZ1427" s="141">
        <v>0</v>
      </c>
      <c r="BA1427" s="176">
        <v>0</v>
      </c>
      <c r="BB1427" s="141">
        <v>22773.040000000001</v>
      </c>
      <c r="BC1427" s="141">
        <v>6331.0400000000009</v>
      </c>
      <c r="BD1427" s="85"/>
      <c r="BE1427" s="170">
        <v>1107</v>
      </c>
      <c r="BF1427" s="1" t="s">
        <v>2607</v>
      </c>
      <c r="BG1427" s="158" t="s">
        <v>2555</v>
      </c>
      <c r="BH1427" s="92" t="s">
        <v>2556</v>
      </c>
      <c r="BI1427" s="141">
        <v>13655</v>
      </c>
      <c r="BJ1427" s="141">
        <v>13655</v>
      </c>
      <c r="BK1427" s="159">
        <v>0</v>
      </c>
      <c r="BL1427" s="158"/>
      <c r="BM1427" s="1"/>
      <c r="BN1427" s="1"/>
      <c r="BO1427" s="1"/>
      <c r="BP1427" s="1"/>
      <c r="BQ1427" s="284" t="s">
        <v>2632</v>
      </c>
      <c r="BR1427" s="284" t="s">
        <v>698</v>
      </c>
      <c r="BS1427" s="443" t="s">
        <v>709</v>
      </c>
      <c r="BT1427" s="445" t="s">
        <v>805</v>
      </c>
      <c r="BU1427" s="383" t="s">
        <v>702</v>
      </c>
      <c r="BV1427" s="383" t="s">
        <v>2615</v>
      </c>
      <c r="BW1427" s="383">
        <v>60110</v>
      </c>
      <c r="BX1427" s="446" t="s">
        <v>2633</v>
      </c>
      <c r="BZ1427" s="495">
        <v>1383</v>
      </c>
      <c r="CA1427" s="320" t="b">
        <f>EXACT(A1427,CH1427)</f>
        <v>1</v>
      </c>
      <c r="CB1427" s="318" t="b">
        <f>EXACT(D1427,CF1427)</f>
        <v>1</v>
      </c>
      <c r="CC1427" s="318" t="b">
        <f>EXACT(E1427,CG1427)</f>
        <v>1</v>
      </c>
      <c r="CD1427" s="502">
        <f>+S1426-BC1426</f>
        <v>0</v>
      </c>
      <c r="CE1427" s="17" t="s">
        <v>686</v>
      </c>
      <c r="CF1427" s="17" t="s">
        <v>2555</v>
      </c>
      <c r="CG1427" s="103" t="s">
        <v>2556</v>
      </c>
      <c r="CH1427" s="275">
        <v>5500400030914</v>
      </c>
    </row>
    <row r="1428" spans="1:93">
      <c r="A1428" s="461" t="s">
        <v>7843</v>
      </c>
      <c r="B1428" s="83" t="s">
        <v>709</v>
      </c>
      <c r="C1428" s="158" t="s">
        <v>672</v>
      </c>
      <c r="D1428" s="158" t="s">
        <v>2751</v>
      </c>
      <c r="E1428" s="92" t="s">
        <v>7735</v>
      </c>
      <c r="F1428" s="461" t="s">
        <v>7843</v>
      </c>
      <c r="G1428" s="59" t="s">
        <v>1580</v>
      </c>
      <c r="H1428" s="449" t="s">
        <v>7961</v>
      </c>
      <c r="I1428" s="234">
        <v>50430</v>
      </c>
      <c r="J1428" s="234">
        <v>0</v>
      </c>
      <c r="K1428" s="234">
        <v>0</v>
      </c>
      <c r="L1428" s="234">
        <v>0</v>
      </c>
      <c r="M1428" s="85">
        <v>0</v>
      </c>
      <c r="N1428" s="85">
        <v>0</v>
      </c>
      <c r="O1428" s="234">
        <v>0</v>
      </c>
      <c r="P1428" s="234">
        <v>1334.66</v>
      </c>
      <c r="Q1428" s="234">
        <v>0</v>
      </c>
      <c r="R1428" s="234">
        <v>3507</v>
      </c>
      <c r="S1428" s="234">
        <v>45588.34</v>
      </c>
      <c r="T1428" s="227" t="s">
        <v>1581</v>
      </c>
      <c r="U1428" s="496">
        <v>1062</v>
      </c>
      <c r="V1428" s="158" t="s">
        <v>672</v>
      </c>
      <c r="W1428" s="158" t="s">
        <v>2751</v>
      </c>
      <c r="X1428" s="92" t="s">
        <v>7735</v>
      </c>
      <c r="Y1428" s="267" t="s">
        <v>7843</v>
      </c>
      <c r="Z1428" s="228" t="s">
        <v>1581</v>
      </c>
      <c r="AA1428" s="233">
        <v>4841.66</v>
      </c>
      <c r="AB1428" s="141">
        <v>2220</v>
      </c>
      <c r="AC1428" s="234"/>
      <c r="AD1428" s="235">
        <v>863</v>
      </c>
      <c r="AE1428" s="235">
        <v>424</v>
      </c>
      <c r="AF1428" s="141"/>
      <c r="AG1428" s="141"/>
      <c r="AH1428" s="141"/>
      <c r="AI1428" s="141"/>
      <c r="AJ1428" s="141"/>
      <c r="AK1428" s="141"/>
      <c r="AL1428" s="141"/>
      <c r="AM1428" s="85"/>
      <c r="AN1428" s="85"/>
      <c r="AO1428" s="85"/>
      <c r="AP1428" s="85"/>
      <c r="AQ1428" s="159"/>
      <c r="AR1428" s="159"/>
      <c r="AS1428" s="85"/>
      <c r="AT1428" s="85"/>
      <c r="AU1428" s="85"/>
      <c r="AV1428" s="236"/>
      <c r="AW1428" s="85"/>
      <c r="AX1428" s="85">
        <v>0</v>
      </c>
      <c r="AY1428" s="159"/>
      <c r="AZ1428" s="159">
        <v>1334.66</v>
      </c>
      <c r="BA1428" s="176">
        <v>0</v>
      </c>
      <c r="BB1428" s="159">
        <v>50430</v>
      </c>
      <c r="BC1428" s="159">
        <v>45588.34</v>
      </c>
      <c r="BD1428" s="85"/>
      <c r="BE1428" s="170">
        <v>1063</v>
      </c>
      <c r="BF1428" s="1" t="s">
        <v>8356</v>
      </c>
      <c r="BG1428" s="158" t="s">
        <v>2751</v>
      </c>
      <c r="BH1428" s="92" t="s">
        <v>7735</v>
      </c>
      <c r="BI1428" s="159">
        <v>2220</v>
      </c>
      <c r="BJ1428" s="159">
        <v>2220</v>
      </c>
      <c r="BK1428" s="159">
        <v>0</v>
      </c>
      <c r="BL1428" s="158"/>
      <c r="BM1428" s="1"/>
      <c r="BN1428" s="248"/>
      <c r="BO1428" s="248"/>
      <c r="BP1428" s="86"/>
      <c r="BQ1428" s="324" t="s">
        <v>8117</v>
      </c>
      <c r="BR1428" s="284">
        <v>5</v>
      </c>
      <c r="BS1428" s="443" t="s">
        <v>1467</v>
      </c>
      <c r="BT1428" s="563" t="s">
        <v>702</v>
      </c>
      <c r="BU1428" s="388" t="s">
        <v>702</v>
      </c>
      <c r="BV1428" s="388" t="s">
        <v>1581</v>
      </c>
      <c r="BW1428" s="389" t="s">
        <v>703</v>
      </c>
      <c r="BX1428" s="446" t="s">
        <v>8118</v>
      </c>
      <c r="BY1428" s="23"/>
      <c r="BZ1428" s="475">
        <v>128</v>
      </c>
      <c r="CA1428" s="320" t="b">
        <f>EXACT(A1428,CH1428)</f>
        <v>1</v>
      </c>
      <c r="CB1428" s="318" t="b">
        <f>EXACT(D1428,CF1428)</f>
        <v>1</v>
      </c>
      <c r="CC1428" s="318" t="b">
        <f>EXACT(E1428,CG1428)</f>
        <v>1</v>
      </c>
      <c r="CD1428" s="502">
        <f>+S1427-BC1427</f>
        <v>0</v>
      </c>
      <c r="CE1428" s="17" t="s">
        <v>672</v>
      </c>
      <c r="CF1428" s="17" t="s">
        <v>2751</v>
      </c>
      <c r="CG1428" s="103" t="s">
        <v>7735</v>
      </c>
      <c r="CH1428" s="275" t="s">
        <v>7843</v>
      </c>
      <c r="CI1428" s="51"/>
      <c r="CM1428" s="273"/>
    </row>
    <row r="1429" spans="1:93">
      <c r="A1429" s="469" t="s">
        <v>8535</v>
      </c>
      <c r="B1429" s="83" t="s">
        <v>709</v>
      </c>
      <c r="C1429" s="86" t="s">
        <v>6221</v>
      </c>
      <c r="D1429" s="17" t="s">
        <v>8432</v>
      </c>
      <c r="E1429" s="75" t="s">
        <v>596</v>
      </c>
      <c r="F1429" s="470" t="s">
        <v>8535</v>
      </c>
      <c r="G1429" s="59" t="s">
        <v>1580</v>
      </c>
      <c r="H1429" s="98" t="s">
        <v>8631</v>
      </c>
      <c r="I1429" s="133">
        <v>52832</v>
      </c>
      <c r="J1429" s="167">
        <v>0</v>
      </c>
      <c r="K1429" s="18">
        <v>0</v>
      </c>
      <c r="L1429" s="18">
        <v>0</v>
      </c>
      <c r="M1429" s="53">
        <v>0</v>
      </c>
      <c r="N1429" s="18">
        <v>0</v>
      </c>
      <c r="O1429" s="18">
        <v>0</v>
      </c>
      <c r="P1429" s="53">
        <v>1977.26</v>
      </c>
      <c r="Q1429" s="18">
        <v>0</v>
      </c>
      <c r="R1429" s="53">
        <v>4863</v>
      </c>
      <c r="S1429" s="18">
        <v>45991.74</v>
      </c>
      <c r="T1429" s="227" t="s">
        <v>1581</v>
      </c>
      <c r="U1429" s="496">
        <v>1318</v>
      </c>
      <c r="V1429" s="467" t="s">
        <v>6221</v>
      </c>
      <c r="W1429" s="17" t="s">
        <v>8432</v>
      </c>
      <c r="X1429" s="17" t="s">
        <v>596</v>
      </c>
      <c r="Y1429" s="268">
        <v>5540490009227</v>
      </c>
      <c r="Z1429" s="228" t="s">
        <v>1581</v>
      </c>
      <c r="AA1429" s="243">
        <v>6840.26</v>
      </c>
      <c r="AB1429" s="81">
        <v>4000</v>
      </c>
      <c r="AC1429" s="81"/>
      <c r="AD1429" s="81">
        <v>863</v>
      </c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245"/>
      <c r="AW1429" s="81"/>
      <c r="AX1429" s="81">
        <v>0</v>
      </c>
      <c r="AY1429" s="81"/>
      <c r="AZ1429" s="81">
        <v>1977.26</v>
      </c>
      <c r="BA1429" s="85">
        <v>0</v>
      </c>
      <c r="BB1429" s="81">
        <v>52832</v>
      </c>
      <c r="BC1429" s="81">
        <v>45991.74</v>
      </c>
      <c r="BE1429" s="170">
        <v>1320</v>
      </c>
      <c r="BF1429" s="81" t="s">
        <v>8726</v>
      </c>
      <c r="BG1429" s="51" t="s">
        <v>8432</v>
      </c>
      <c r="BH1429" s="17" t="s">
        <v>596</v>
      </c>
      <c r="BI1429" s="81">
        <v>4000</v>
      </c>
      <c r="BJ1429" s="85">
        <v>4000</v>
      </c>
      <c r="BK1429" s="81">
        <v>0</v>
      </c>
      <c r="BM1429" s="86"/>
      <c r="BN1429" s="247"/>
      <c r="BO1429" s="247"/>
      <c r="BP1429" s="86"/>
      <c r="BQ1429" s="440" t="s">
        <v>8863</v>
      </c>
      <c r="BR1429" s="284">
        <v>1</v>
      </c>
      <c r="BS1429" s="443"/>
      <c r="BT1429" s="444" t="s">
        <v>679</v>
      </c>
      <c r="BU1429" s="383" t="s">
        <v>679</v>
      </c>
      <c r="BV1429" s="384" t="s">
        <v>1581</v>
      </c>
      <c r="BW1429" s="384">
        <v>60160</v>
      </c>
      <c r="BX1429" s="446" t="s">
        <v>8864</v>
      </c>
      <c r="BZ1429" s="495">
        <v>1105</v>
      </c>
      <c r="CA1429" s="320" t="b">
        <f>EXACT(A1429,CH1429)</f>
        <v>1</v>
      </c>
      <c r="CB1429" s="318" t="b">
        <f>EXACT(D1429,CF1429)</f>
        <v>1</v>
      </c>
      <c r="CC1429" s="318" t="b">
        <f>EXACT(E1429,CG1429)</f>
        <v>1</v>
      </c>
      <c r="CD1429" s="502">
        <f>+S1428-BC1428</f>
        <v>0</v>
      </c>
      <c r="CE1429" s="17" t="s">
        <v>6221</v>
      </c>
      <c r="CF1429" s="157" t="s">
        <v>8432</v>
      </c>
      <c r="CG1429" s="99" t="s">
        <v>596</v>
      </c>
      <c r="CH1429" s="311">
        <v>5540490009227</v>
      </c>
      <c r="CM1429" s="273"/>
      <c r="CO1429" s="466"/>
    </row>
    <row r="1430" spans="1:93">
      <c r="A1430" s="461" t="s">
        <v>4811</v>
      </c>
      <c r="B1430" s="83" t="s">
        <v>709</v>
      </c>
      <c r="C1430" s="158" t="s">
        <v>686</v>
      </c>
      <c r="D1430" s="158" t="s">
        <v>53</v>
      </c>
      <c r="E1430" s="92" t="s">
        <v>54</v>
      </c>
      <c r="F1430" s="461" t="s">
        <v>4811</v>
      </c>
      <c r="G1430" s="59" t="s">
        <v>1580</v>
      </c>
      <c r="H1430" s="449" t="s">
        <v>1776</v>
      </c>
      <c r="I1430" s="234">
        <v>12784.8</v>
      </c>
      <c r="J1430" s="234">
        <v>0</v>
      </c>
      <c r="K1430" s="234">
        <v>45.3</v>
      </c>
      <c r="L1430" s="234">
        <v>0</v>
      </c>
      <c r="M1430" s="85">
        <v>2517</v>
      </c>
      <c r="N1430" s="85">
        <v>0</v>
      </c>
      <c r="O1430" s="234">
        <v>0</v>
      </c>
      <c r="P1430" s="234">
        <v>0</v>
      </c>
      <c r="Q1430" s="234">
        <v>0</v>
      </c>
      <c r="R1430" s="234">
        <v>3078</v>
      </c>
      <c r="S1430" s="234">
        <v>12269.099999999999</v>
      </c>
      <c r="T1430" s="227" t="s">
        <v>1581</v>
      </c>
      <c r="U1430" s="496">
        <v>281</v>
      </c>
      <c r="V1430" s="158" t="s">
        <v>686</v>
      </c>
      <c r="W1430" s="158" t="s">
        <v>53</v>
      </c>
      <c r="X1430" s="92" t="s">
        <v>54</v>
      </c>
      <c r="Y1430" s="268">
        <v>5600100005271</v>
      </c>
      <c r="Z1430" s="228" t="s">
        <v>1581</v>
      </c>
      <c r="AA1430" s="243">
        <v>3078</v>
      </c>
      <c r="AB1430" s="244">
        <v>2215</v>
      </c>
      <c r="AC1430" s="81"/>
      <c r="AD1430" s="243">
        <v>863</v>
      </c>
      <c r="AE1430" s="243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245"/>
      <c r="AW1430" s="81"/>
      <c r="AX1430" s="81">
        <v>0</v>
      </c>
      <c r="AY1430" s="244"/>
      <c r="AZ1430" s="244">
        <v>0</v>
      </c>
      <c r="BA1430" s="176">
        <v>0</v>
      </c>
      <c r="BB1430" s="244">
        <v>15347.099999999999</v>
      </c>
      <c r="BC1430" s="244">
        <v>12269.099999999999</v>
      </c>
      <c r="BD1430" s="85"/>
      <c r="BE1430" s="170">
        <v>282</v>
      </c>
      <c r="BF1430" s="1" t="s">
        <v>1728</v>
      </c>
      <c r="BG1430" s="158" t="s">
        <v>53</v>
      </c>
      <c r="BH1430" s="92" t="s">
        <v>54</v>
      </c>
      <c r="BI1430" s="244">
        <v>2215</v>
      </c>
      <c r="BJ1430" s="159">
        <v>2215</v>
      </c>
      <c r="BK1430" s="159">
        <v>0</v>
      </c>
      <c r="BL1430" s="158"/>
      <c r="BM1430" s="86"/>
      <c r="BN1430" s="247"/>
      <c r="BO1430" s="247"/>
      <c r="BP1430" s="1"/>
      <c r="BQ1430" s="284" t="s">
        <v>44</v>
      </c>
      <c r="BR1430" s="284" t="s">
        <v>700</v>
      </c>
      <c r="BS1430" s="443" t="s">
        <v>709</v>
      </c>
      <c r="BT1430" s="445" t="s">
        <v>55</v>
      </c>
      <c r="BU1430" s="383" t="s">
        <v>46</v>
      </c>
      <c r="BV1430" s="383" t="s">
        <v>1581</v>
      </c>
      <c r="BW1430" s="383" t="s">
        <v>47</v>
      </c>
      <c r="BX1430" s="446" t="s">
        <v>2933</v>
      </c>
      <c r="BY1430" s="100"/>
      <c r="BZ1430" s="495">
        <v>1061</v>
      </c>
      <c r="CA1430" s="320" t="b">
        <f>EXACT(A1430,CH1430)</f>
        <v>1</v>
      </c>
      <c r="CB1430" s="318" t="b">
        <f>EXACT(D1430,CF1430)</f>
        <v>1</v>
      </c>
      <c r="CC1430" s="318" t="b">
        <f>EXACT(E1430,CG1430)</f>
        <v>1</v>
      </c>
      <c r="CD1430" s="502">
        <f>+S1429-BC1429</f>
        <v>0</v>
      </c>
      <c r="CE1430" s="17" t="s">
        <v>686</v>
      </c>
      <c r="CF1430" s="157" t="s">
        <v>53</v>
      </c>
      <c r="CG1430" s="103" t="s">
        <v>54</v>
      </c>
      <c r="CH1430" s="275">
        <v>5600100005271</v>
      </c>
      <c r="CI1430" s="51"/>
      <c r="CM1430" s="273"/>
    </row>
    <row r="1431" spans="1:93">
      <c r="A1431" s="461" t="s">
        <v>7455</v>
      </c>
      <c r="B1431" s="83" t="s">
        <v>709</v>
      </c>
      <c r="C1431" s="1" t="s">
        <v>686</v>
      </c>
      <c r="D1431" s="86" t="s">
        <v>6772</v>
      </c>
      <c r="E1431" s="86" t="s">
        <v>1284</v>
      </c>
      <c r="F1431" s="461" t="s">
        <v>7455</v>
      </c>
      <c r="G1431" s="59" t="s">
        <v>1580</v>
      </c>
      <c r="H1431" s="449" t="s">
        <v>6907</v>
      </c>
      <c r="I1431" s="244">
        <v>47896</v>
      </c>
      <c r="J1431" s="310">
        <v>0</v>
      </c>
      <c r="K1431" s="81">
        <v>0</v>
      </c>
      <c r="L1431" s="81">
        <v>0</v>
      </c>
      <c r="M1431" s="85">
        <v>0</v>
      </c>
      <c r="N1431" s="81">
        <v>0</v>
      </c>
      <c r="O1431" s="81">
        <v>0</v>
      </c>
      <c r="P1431" s="85">
        <v>1581.26</v>
      </c>
      <c r="Q1431" s="81">
        <v>0</v>
      </c>
      <c r="R1431" s="85">
        <v>21225.15</v>
      </c>
      <c r="S1431" s="81">
        <v>25089.59</v>
      </c>
      <c r="T1431" s="227" t="s">
        <v>1581</v>
      </c>
      <c r="U1431" s="496">
        <v>566</v>
      </c>
      <c r="V1431" s="1" t="s">
        <v>686</v>
      </c>
      <c r="W1431" s="86" t="s">
        <v>6772</v>
      </c>
      <c r="X1431" s="422" t="s">
        <v>1284</v>
      </c>
      <c r="Y1431" s="267">
        <v>5600100005298</v>
      </c>
      <c r="Z1431" s="228" t="s">
        <v>1581</v>
      </c>
      <c r="AA1431" s="243">
        <v>22806.41</v>
      </c>
      <c r="AB1431" s="244">
        <v>19838.150000000001</v>
      </c>
      <c r="AC1431" s="81"/>
      <c r="AD1431" s="243">
        <v>863</v>
      </c>
      <c r="AE1431" s="243">
        <v>424</v>
      </c>
      <c r="AF1431" s="81">
        <v>0</v>
      </c>
      <c r="AG1431" s="81"/>
      <c r="AH1431" s="81"/>
      <c r="AI1431" s="81">
        <v>100</v>
      </c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245"/>
      <c r="AW1431" s="81"/>
      <c r="AX1431" s="81">
        <v>0</v>
      </c>
      <c r="AY1431" s="244"/>
      <c r="AZ1431" s="244">
        <v>1581.26</v>
      </c>
      <c r="BA1431" s="176">
        <v>0</v>
      </c>
      <c r="BB1431" s="244">
        <v>47896</v>
      </c>
      <c r="BC1431" s="244">
        <v>25089.59</v>
      </c>
      <c r="BD1431" s="85"/>
      <c r="BE1431" s="170">
        <v>567</v>
      </c>
      <c r="BF1431" s="1" t="s">
        <v>7061</v>
      </c>
      <c r="BG1431" s="158" t="s">
        <v>6772</v>
      </c>
      <c r="BH1431" s="92" t="s">
        <v>1284</v>
      </c>
      <c r="BI1431" s="244">
        <v>19838.150000000001</v>
      </c>
      <c r="BJ1431" s="159">
        <v>19838.150000000001</v>
      </c>
      <c r="BK1431" s="159">
        <v>0</v>
      </c>
      <c r="BL1431" s="158"/>
      <c r="BM1431" s="86"/>
      <c r="BN1431" s="247"/>
      <c r="BO1431" s="247"/>
      <c r="BP1431" s="86"/>
      <c r="BQ1431" s="324">
        <v>101</v>
      </c>
      <c r="BR1431" s="284" t="s">
        <v>712</v>
      </c>
      <c r="BS1431" s="443" t="s">
        <v>709</v>
      </c>
      <c r="BT1431" s="444" t="s">
        <v>2467</v>
      </c>
      <c r="BU1431" s="383" t="s">
        <v>46</v>
      </c>
      <c r="BV1431" s="384" t="s">
        <v>1581</v>
      </c>
      <c r="BW1431" s="384">
        <v>60000</v>
      </c>
      <c r="BX1431" s="446" t="s">
        <v>7260</v>
      </c>
      <c r="BZ1431" s="475">
        <v>1318</v>
      </c>
      <c r="CA1431" s="320" t="b">
        <f>EXACT(A1431,CH1431)</f>
        <v>1</v>
      </c>
      <c r="CB1431" s="318" t="b">
        <f>EXACT(D1431,CF1431)</f>
        <v>1</v>
      </c>
      <c r="CC1431" s="318" t="b">
        <f>EXACT(E1431,CG1431)</f>
        <v>1</v>
      </c>
      <c r="CD1431" s="502">
        <f>+S1430-BC1430</f>
        <v>0</v>
      </c>
      <c r="CE1431" s="51" t="s">
        <v>686</v>
      </c>
      <c r="CF1431" s="157" t="s">
        <v>6772</v>
      </c>
      <c r="CG1431" s="103" t="s">
        <v>1284</v>
      </c>
      <c r="CH1431" s="275">
        <v>5600100005298</v>
      </c>
      <c r="CJ1431" s="51"/>
      <c r="CL1431" s="51"/>
      <c r="CM1431" s="273"/>
      <c r="CO1431" s="157"/>
    </row>
    <row r="1432" spans="1:93">
      <c r="A1432" s="461" t="s">
        <v>4345</v>
      </c>
      <c r="B1432" s="83" t="s">
        <v>709</v>
      </c>
      <c r="C1432" s="86" t="s">
        <v>686</v>
      </c>
      <c r="D1432" s="86" t="s">
        <v>3796</v>
      </c>
      <c r="E1432" s="92" t="s">
        <v>3797</v>
      </c>
      <c r="F1432" s="461" t="s">
        <v>4345</v>
      </c>
      <c r="G1432" s="59" t="s">
        <v>1580</v>
      </c>
      <c r="H1432" s="449" t="s">
        <v>3927</v>
      </c>
      <c r="I1432" s="244">
        <v>36221.599999999999</v>
      </c>
      <c r="J1432" s="310">
        <v>0</v>
      </c>
      <c r="K1432" s="81">
        <v>16.100000000000001</v>
      </c>
      <c r="L1432" s="81">
        <v>0</v>
      </c>
      <c r="M1432" s="85">
        <v>0</v>
      </c>
      <c r="N1432" s="81">
        <v>0</v>
      </c>
      <c r="O1432" s="81">
        <v>0</v>
      </c>
      <c r="P1432" s="85">
        <v>92.66</v>
      </c>
      <c r="Q1432" s="81">
        <v>0</v>
      </c>
      <c r="R1432" s="85">
        <v>19287</v>
      </c>
      <c r="S1432" s="81">
        <v>11858.039999999997</v>
      </c>
      <c r="T1432" s="227" t="s">
        <v>1581</v>
      </c>
      <c r="U1432" s="496">
        <v>63</v>
      </c>
      <c r="V1432" s="86" t="s">
        <v>686</v>
      </c>
      <c r="W1432" s="86" t="s">
        <v>3796</v>
      </c>
      <c r="X1432" s="92" t="s">
        <v>3797</v>
      </c>
      <c r="Y1432" s="267">
        <v>5600190010491</v>
      </c>
      <c r="Z1432" s="228" t="s">
        <v>1581</v>
      </c>
      <c r="AA1432" s="243">
        <v>24379.66</v>
      </c>
      <c r="AB1432" s="244">
        <v>18000</v>
      </c>
      <c r="AC1432" s="81"/>
      <c r="AD1432" s="243">
        <v>863</v>
      </c>
      <c r="AE1432" s="243">
        <v>424</v>
      </c>
      <c r="AF1432" s="81"/>
      <c r="AG1432" s="81"/>
      <c r="AH1432" s="81"/>
      <c r="AI1432" s="81"/>
      <c r="AJ1432" s="81"/>
      <c r="AK1432" s="81"/>
      <c r="AL1432" s="81"/>
      <c r="AM1432" s="81"/>
      <c r="AN1432" s="81">
        <v>0</v>
      </c>
      <c r="AO1432" s="81"/>
      <c r="AP1432" s="81"/>
      <c r="AQ1432" s="81"/>
      <c r="AR1432" s="81">
        <v>0</v>
      </c>
      <c r="AS1432" s="81"/>
      <c r="AT1432" s="81"/>
      <c r="AU1432" s="81"/>
      <c r="AV1432" s="245"/>
      <c r="AW1432" s="81"/>
      <c r="AX1432" s="81">
        <v>5000</v>
      </c>
      <c r="AY1432" s="81"/>
      <c r="AZ1432" s="81">
        <v>92.66</v>
      </c>
      <c r="BA1432" s="85">
        <v>0</v>
      </c>
      <c r="BB1432" s="81">
        <v>36237.699999999997</v>
      </c>
      <c r="BC1432" s="81">
        <v>11858.039999999997</v>
      </c>
      <c r="BD1432" s="85"/>
      <c r="BE1432" s="170">
        <v>63</v>
      </c>
      <c r="BF1432" s="158" t="s">
        <v>4026</v>
      </c>
      <c r="BG1432" s="158" t="s">
        <v>3796</v>
      </c>
      <c r="BH1432" s="92" t="s">
        <v>3797</v>
      </c>
      <c r="BI1432" s="81">
        <v>26781.65</v>
      </c>
      <c r="BJ1432" s="85">
        <v>18000</v>
      </c>
      <c r="BK1432" s="81">
        <v>8781.6500000000015</v>
      </c>
      <c r="BL1432" s="158"/>
      <c r="BM1432" s="86"/>
      <c r="BN1432" s="247"/>
      <c r="BO1432" s="247"/>
      <c r="BP1432" s="86"/>
      <c r="BQ1432" s="324" t="s">
        <v>4257</v>
      </c>
      <c r="BR1432" s="284">
        <v>21</v>
      </c>
      <c r="BS1432" s="443" t="s">
        <v>709</v>
      </c>
      <c r="BT1432" s="444" t="s">
        <v>719</v>
      </c>
      <c r="BU1432" s="383" t="s">
        <v>719</v>
      </c>
      <c r="BV1432" s="384" t="s">
        <v>1581</v>
      </c>
      <c r="BW1432" s="384">
        <v>60140</v>
      </c>
      <c r="BX1432" s="446" t="s">
        <v>4258</v>
      </c>
      <c r="BZ1432" s="475">
        <v>282</v>
      </c>
      <c r="CA1432" s="320" t="b">
        <f>EXACT(A1432,CH1432)</f>
        <v>1</v>
      </c>
      <c r="CB1432" s="318" t="b">
        <f>EXACT(D1432,CF1432)</f>
        <v>1</v>
      </c>
      <c r="CC1432" s="318" t="b">
        <f>EXACT(E1432,CG1432)</f>
        <v>1</v>
      </c>
      <c r="CD1432" s="502">
        <f>+S1432-BC1432</f>
        <v>0</v>
      </c>
      <c r="CE1432" s="17" t="s">
        <v>686</v>
      </c>
      <c r="CF1432" s="157" t="s">
        <v>3796</v>
      </c>
      <c r="CG1432" s="103" t="s">
        <v>3797</v>
      </c>
      <c r="CH1432" s="275">
        <v>5600190010491</v>
      </c>
      <c r="CI1432" s="51"/>
      <c r="CM1432" s="273"/>
    </row>
    <row r="1433" spans="1:93">
      <c r="A1433" s="461" t="s">
        <v>4769</v>
      </c>
      <c r="B1433" s="83" t="s">
        <v>709</v>
      </c>
      <c r="C1433" s="158" t="s">
        <v>672</v>
      </c>
      <c r="D1433" s="158" t="s">
        <v>2731</v>
      </c>
      <c r="E1433" s="92" t="s">
        <v>2732</v>
      </c>
      <c r="F1433" s="461" t="s">
        <v>4769</v>
      </c>
      <c r="G1433" s="59" t="s">
        <v>1580</v>
      </c>
      <c r="H1433" s="449" t="s">
        <v>5924</v>
      </c>
      <c r="I1433" s="234">
        <v>44984.4</v>
      </c>
      <c r="J1433" s="234">
        <v>0</v>
      </c>
      <c r="K1433" s="234">
        <v>76.13</v>
      </c>
      <c r="L1433" s="234">
        <v>0</v>
      </c>
      <c r="M1433" s="85">
        <v>1368</v>
      </c>
      <c r="N1433" s="85">
        <v>0</v>
      </c>
      <c r="O1433" s="234">
        <v>0</v>
      </c>
      <c r="P1433" s="234">
        <v>1259.27</v>
      </c>
      <c r="Q1433" s="234">
        <v>0</v>
      </c>
      <c r="R1433" s="234">
        <v>30454.36</v>
      </c>
      <c r="S1433" s="234">
        <v>14714.899999999998</v>
      </c>
      <c r="T1433" s="227" t="s">
        <v>1581</v>
      </c>
      <c r="U1433" s="496">
        <v>796</v>
      </c>
      <c r="V1433" s="158" t="s">
        <v>672</v>
      </c>
      <c r="W1433" s="158" t="s">
        <v>2731</v>
      </c>
      <c r="X1433" s="92" t="s">
        <v>2732</v>
      </c>
      <c r="Y1433" s="267">
        <v>5600200017441</v>
      </c>
      <c r="Z1433" s="228" t="s">
        <v>1581</v>
      </c>
      <c r="AA1433" s="243">
        <v>31713.63</v>
      </c>
      <c r="AB1433" s="244">
        <v>29591.360000000001</v>
      </c>
      <c r="AC1433" s="81"/>
      <c r="AD1433" s="243">
        <v>863</v>
      </c>
      <c r="AE1433" s="243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>
        <v>0</v>
      </c>
      <c r="AU1433" s="81"/>
      <c r="AV1433" s="245"/>
      <c r="AW1433" s="81"/>
      <c r="AX1433" s="81">
        <v>0</v>
      </c>
      <c r="AY1433" s="244"/>
      <c r="AZ1433" s="244">
        <v>1259.27</v>
      </c>
      <c r="BA1433" s="176">
        <v>0</v>
      </c>
      <c r="BB1433" s="244">
        <v>46428.53</v>
      </c>
      <c r="BC1433" s="244">
        <v>14714.899999999998</v>
      </c>
      <c r="BD1433" s="85"/>
      <c r="BE1433" s="170">
        <v>797</v>
      </c>
      <c r="BF1433" s="1" t="s">
        <v>2821</v>
      </c>
      <c r="BG1433" s="158" t="s">
        <v>2731</v>
      </c>
      <c r="BH1433" s="92" t="s">
        <v>2732</v>
      </c>
      <c r="BI1433" s="244">
        <v>29591.360000000001</v>
      </c>
      <c r="BJ1433" s="159">
        <v>29591.360000000001</v>
      </c>
      <c r="BK1433" s="159">
        <v>0</v>
      </c>
      <c r="BL1433" s="158"/>
      <c r="BM1433" s="86" t="s">
        <v>677</v>
      </c>
      <c r="BN1433" s="247"/>
      <c r="BO1433" s="247"/>
      <c r="BP1433" s="86"/>
      <c r="BQ1433" s="324" t="s">
        <v>296</v>
      </c>
      <c r="BR1433" s="284" t="s">
        <v>138</v>
      </c>
      <c r="BS1433" s="443" t="s">
        <v>709</v>
      </c>
      <c r="BT1433" s="444" t="s">
        <v>755</v>
      </c>
      <c r="BU1433" s="383" t="s">
        <v>702</v>
      </c>
      <c r="BV1433" s="384" t="s">
        <v>1581</v>
      </c>
      <c r="BW1433" s="384">
        <v>60110</v>
      </c>
      <c r="BX1433" s="446" t="s">
        <v>2868</v>
      </c>
      <c r="BY1433" s="62"/>
      <c r="BZ1433" s="495">
        <v>567</v>
      </c>
      <c r="CA1433" s="320" t="b">
        <f>EXACT(A1433,CH1433)</f>
        <v>1</v>
      </c>
      <c r="CB1433" s="318" t="b">
        <f>EXACT(D1433,CF1433)</f>
        <v>1</v>
      </c>
      <c r="CC1433" s="318" t="b">
        <f>EXACT(E1433,CG1433)</f>
        <v>1</v>
      </c>
      <c r="CD1433" s="502">
        <f>+S1432-BC1432</f>
        <v>0</v>
      </c>
      <c r="CE1433" s="17" t="s">
        <v>672</v>
      </c>
      <c r="CF1433" s="51" t="s">
        <v>2731</v>
      </c>
      <c r="CG1433" s="51" t="s">
        <v>2732</v>
      </c>
      <c r="CH1433" s="312">
        <v>5600200017441</v>
      </c>
      <c r="CM1433" s="273"/>
    </row>
    <row r="1434" spans="1:93">
      <c r="A1434" s="461" t="s">
        <v>4776</v>
      </c>
      <c r="B1434" s="83" t="s">
        <v>709</v>
      </c>
      <c r="C1434" s="158" t="s">
        <v>686</v>
      </c>
      <c r="D1434" s="158" t="s">
        <v>319</v>
      </c>
      <c r="E1434" s="92" t="s">
        <v>2002</v>
      </c>
      <c r="F1434" s="461" t="s">
        <v>4776</v>
      </c>
      <c r="G1434" s="1" t="s">
        <v>1580</v>
      </c>
      <c r="H1434" s="449" t="s">
        <v>976</v>
      </c>
      <c r="I1434" s="234">
        <v>15468.8</v>
      </c>
      <c r="J1434" s="234">
        <v>0</v>
      </c>
      <c r="K1434" s="234">
        <v>107.4</v>
      </c>
      <c r="L1434" s="234">
        <v>0</v>
      </c>
      <c r="M1434" s="85">
        <v>3107</v>
      </c>
      <c r="N1434" s="85">
        <v>0</v>
      </c>
      <c r="O1434" s="234">
        <v>0</v>
      </c>
      <c r="P1434" s="234">
        <v>0</v>
      </c>
      <c r="Q1434" s="234">
        <v>0</v>
      </c>
      <c r="R1434" s="234">
        <v>8622</v>
      </c>
      <c r="S1434" s="234">
        <v>10061.199999999997</v>
      </c>
      <c r="T1434" s="227" t="s">
        <v>1581</v>
      </c>
      <c r="U1434" s="496">
        <v>786</v>
      </c>
      <c r="V1434" s="158" t="s">
        <v>686</v>
      </c>
      <c r="W1434" s="158" t="s">
        <v>319</v>
      </c>
      <c r="X1434" s="92" t="s">
        <v>2002</v>
      </c>
      <c r="Y1434" s="267">
        <v>5600200020779</v>
      </c>
      <c r="Z1434" s="228" t="s">
        <v>1581</v>
      </c>
      <c r="AA1434" s="233">
        <v>8622</v>
      </c>
      <c r="AB1434" s="141">
        <v>7335</v>
      </c>
      <c r="AC1434" s="234"/>
      <c r="AD1434" s="235">
        <v>863</v>
      </c>
      <c r="AE1434" s="235">
        <v>424</v>
      </c>
      <c r="AF1434" s="141"/>
      <c r="AG1434" s="141"/>
      <c r="AH1434" s="141"/>
      <c r="AI1434" s="141"/>
      <c r="AJ1434" s="141"/>
      <c r="AK1434" s="141"/>
      <c r="AL1434" s="141"/>
      <c r="AM1434" s="85"/>
      <c r="AN1434" s="85"/>
      <c r="AO1434" s="85"/>
      <c r="AP1434" s="85"/>
      <c r="AQ1434" s="159"/>
      <c r="AR1434" s="159"/>
      <c r="AS1434" s="85"/>
      <c r="AT1434" s="85"/>
      <c r="AU1434" s="85"/>
      <c r="AV1434" s="236"/>
      <c r="AW1434" s="85"/>
      <c r="AX1434" s="85">
        <v>0</v>
      </c>
      <c r="AY1434" s="159"/>
      <c r="AZ1434" s="159">
        <v>0</v>
      </c>
      <c r="BA1434" s="176">
        <v>0</v>
      </c>
      <c r="BB1434" s="159">
        <v>18683.199999999997</v>
      </c>
      <c r="BC1434" s="159">
        <v>10061.199999999997</v>
      </c>
      <c r="BD1434" s="85"/>
      <c r="BE1434" s="170">
        <v>787</v>
      </c>
      <c r="BF1434" s="1" t="s">
        <v>2256</v>
      </c>
      <c r="BG1434" s="158" t="s">
        <v>319</v>
      </c>
      <c r="BH1434" s="92" t="s">
        <v>2002</v>
      </c>
      <c r="BI1434" s="159">
        <v>7335</v>
      </c>
      <c r="BJ1434" s="159">
        <v>7335</v>
      </c>
      <c r="BK1434" s="159">
        <v>0</v>
      </c>
      <c r="BL1434" s="158"/>
      <c r="BM1434" s="1"/>
      <c r="BN1434" s="248"/>
      <c r="BO1434" s="248"/>
      <c r="BP1434" s="1"/>
      <c r="BQ1434" s="325" t="s">
        <v>801</v>
      </c>
      <c r="BR1434" s="325" t="s">
        <v>698</v>
      </c>
      <c r="BS1434" s="443" t="s">
        <v>51</v>
      </c>
      <c r="BT1434" s="563" t="s">
        <v>2003</v>
      </c>
      <c r="BU1434" s="563" t="s">
        <v>752</v>
      </c>
      <c r="BV1434" s="563" t="s">
        <v>1581</v>
      </c>
      <c r="BW1434" s="569" t="s">
        <v>776</v>
      </c>
      <c r="BX1434" s="569" t="s">
        <v>3266</v>
      </c>
      <c r="BY1434" s="51"/>
      <c r="BZ1434" s="495">
        <v>63</v>
      </c>
      <c r="CA1434" s="320" t="b">
        <f>EXACT(A1434,CH1434)</f>
        <v>1</v>
      </c>
      <c r="CB1434" s="318" t="b">
        <f>EXACT(D1434,CF1434)</f>
        <v>1</v>
      </c>
      <c r="CC1434" s="318" t="b">
        <f>EXACT(E1434,CG1434)</f>
        <v>1</v>
      </c>
      <c r="CD1434" s="502">
        <f>+S1433-BC1433</f>
        <v>0</v>
      </c>
      <c r="CE1434" s="51" t="s">
        <v>686</v>
      </c>
      <c r="CF1434" s="17" t="s">
        <v>319</v>
      </c>
      <c r="CG1434" s="103" t="s">
        <v>2002</v>
      </c>
      <c r="CH1434" s="275">
        <v>5600200020779</v>
      </c>
      <c r="CM1434" s="273"/>
      <c r="CO1434" s="158"/>
    </row>
    <row r="1435" spans="1:93">
      <c r="A1435" s="451" t="s">
        <v>5524</v>
      </c>
      <c r="B1435" s="83" t="s">
        <v>709</v>
      </c>
      <c r="C1435" s="129" t="s">
        <v>672</v>
      </c>
      <c r="D1435" s="158" t="s">
        <v>5522</v>
      </c>
      <c r="E1435" s="92" t="s">
        <v>5523</v>
      </c>
      <c r="F1435" s="451" t="s">
        <v>5524</v>
      </c>
      <c r="G1435" s="59" t="s">
        <v>1580</v>
      </c>
      <c r="H1435" s="449" t="s">
        <v>5525</v>
      </c>
      <c r="I1435" s="234">
        <v>31729.25</v>
      </c>
      <c r="J1435" s="234">
        <v>0</v>
      </c>
      <c r="K1435" s="234">
        <v>0</v>
      </c>
      <c r="L1435" s="234">
        <v>0</v>
      </c>
      <c r="M1435" s="85">
        <v>0</v>
      </c>
      <c r="N1435" s="85">
        <v>0</v>
      </c>
      <c r="O1435" s="234">
        <v>0</v>
      </c>
      <c r="P1435" s="234">
        <v>0</v>
      </c>
      <c r="Q1435" s="234">
        <v>0</v>
      </c>
      <c r="R1435" s="234">
        <v>18305.849999999999</v>
      </c>
      <c r="S1435" s="234">
        <v>9423.4000000000015</v>
      </c>
      <c r="T1435" s="227" t="s">
        <v>1581</v>
      </c>
      <c r="U1435" s="496">
        <v>1268</v>
      </c>
      <c r="V1435" s="129" t="s">
        <v>672</v>
      </c>
      <c r="W1435" s="158" t="s">
        <v>5522</v>
      </c>
      <c r="X1435" s="92" t="s">
        <v>5523</v>
      </c>
      <c r="Y1435" s="262">
        <v>5600300019632</v>
      </c>
      <c r="Z1435" s="228" t="s">
        <v>1581</v>
      </c>
      <c r="AA1435" s="266">
        <v>22305.85</v>
      </c>
      <c r="AB1435" s="66">
        <v>17018.849999999999</v>
      </c>
      <c r="AC1435" s="65"/>
      <c r="AD1435" s="266">
        <v>863</v>
      </c>
      <c r="AE1435" s="266">
        <v>424</v>
      </c>
      <c r="AF1435" s="65"/>
      <c r="AG1435" s="65"/>
      <c r="AH1435" s="65"/>
      <c r="AI1435" s="65"/>
      <c r="AJ1435" s="65"/>
      <c r="AK1435" s="65"/>
      <c r="AL1435" s="65"/>
      <c r="AM1435" s="65"/>
      <c r="AN1435" s="65"/>
      <c r="AO1435" s="65"/>
      <c r="AP1435" s="65"/>
      <c r="AQ1435" s="65"/>
      <c r="AR1435" s="65"/>
      <c r="AS1435" s="65"/>
      <c r="AT1435" s="65"/>
      <c r="AU1435" s="65"/>
      <c r="AV1435" s="148"/>
      <c r="AW1435" s="65"/>
      <c r="AX1435" s="65">
        <v>4000</v>
      </c>
      <c r="AY1435" s="66"/>
      <c r="AZ1435" s="66">
        <v>0</v>
      </c>
      <c r="BA1435" s="74">
        <v>0</v>
      </c>
      <c r="BB1435" s="66">
        <v>31729.25</v>
      </c>
      <c r="BC1435" s="66">
        <v>9423.4000000000015</v>
      </c>
      <c r="BD1435" s="252"/>
      <c r="BE1435" s="170">
        <v>1270</v>
      </c>
      <c r="BF1435" s="101" t="s">
        <v>5651</v>
      </c>
      <c r="BG1435" s="158" t="s">
        <v>5522</v>
      </c>
      <c r="BH1435" s="92" t="s">
        <v>5523</v>
      </c>
      <c r="BI1435" s="169">
        <v>17018.849999999999</v>
      </c>
      <c r="BJ1435" s="124">
        <v>17018.849999999999</v>
      </c>
      <c r="BK1435" s="124">
        <v>0</v>
      </c>
      <c r="BL1435" s="158"/>
      <c r="BM1435" s="48"/>
      <c r="BN1435" s="67"/>
      <c r="BO1435" s="67"/>
      <c r="BP1435" s="59"/>
      <c r="BQ1435" s="369">
        <v>155</v>
      </c>
      <c r="BR1435" s="380" t="s">
        <v>698</v>
      </c>
      <c r="BS1435" s="381" t="s">
        <v>51</v>
      </c>
      <c r="BT1435" s="383" t="s">
        <v>706</v>
      </c>
      <c r="BU1435" s="383" t="s">
        <v>707</v>
      </c>
      <c r="BV1435" s="383" t="s">
        <v>1581</v>
      </c>
      <c r="BW1435" s="383">
        <v>60220</v>
      </c>
      <c r="BX1435" s="385" t="s">
        <v>5854</v>
      </c>
      <c r="BY1435" s="23"/>
      <c r="BZ1435" s="475">
        <v>796</v>
      </c>
      <c r="CA1435" s="320" t="b">
        <f>EXACT(A1435,CH1435)</f>
        <v>1</v>
      </c>
      <c r="CB1435" s="318" t="b">
        <f>EXACT(D1435,CF1435)</f>
        <v>1</v>
      </c>
      <c r="CC1435" s="318" t="b">
        <f>EXACT(E1435,CG1435)</f>
        <v>1</v>
      </c>
      <c r="CD1435" s="502">
        <f>+S1434-BC1434</f>
        <v>0</v>
      </c>
      <c r="CE1435" s="17" t="s">
        <v>672</v>
      </c>
      <c r="CF1435" s="17" t="s">
        <v>5522</v>
      </c>
      <c r="CG1435" s="103" t="s">
        <v>5523</v>
      </c>
      <c r="CH1435" s="275">
        <v>5600300019632</v>
      </c>
    </row>
    <row r="1436" spans="1:93">
      <c r="A1436" s="452" t="s">
        <v>4450</v>
      </c>
      <c r="B1436" s="83" t="s">
        <v>709</v>
      </c>
      <c r="C1436" s="129" t="s">
        <v>686</v>
      </c>
      <c r="D1436" s="158" t="s">
        <v>1155</v>
      </c>
      <c r="E1436" s="92" t="s">
        <v>2034</v>
      </c>
      <c r="F1436" s="452" t="s">
        <v>4450</v>
      </c>
      <c r="G1436" s="59" t="s">
        <v>1580</v>
      </c>
      <c r="H1436" s="449" t="s">
        <v>3101</v>
      </c>
      <c r="I1436" s="234">
        <v>43525.599999999999</v>
      </c>
      <c r="J1436" s="234">
        <v>0</v>
      </c>
      <c r="K1436" s="234">
        <v>80.55</v>
      </c>
      <c r="L1436" s="234">
        <v>0</v>
      </c>
      <c r="M1436" s="85">
        <v>1229</v>
      </c>
      <c r="N1436" s="85">
        <v>0</v>
      </c>
      <c r="O1436" s="234">
        <v>0</v>
      </c>
      <c r="P1436" s="234">
        <v>968.73</v>
      </c>
      <c r="Q1436" s="234">
        <v>0</v>
      </c>
      <c r="R1436" s="234">
        <v>29863</v>
      </c>
      <c r="S1436" s="234">
        <v>14003.420000000002</v>
      </c>
      <c r="T1436" s="227" t="s">
        <v>1581</v>
      </c>
      <c r="U1436" s="496">
        <v>1215</v>
      </c>
      <c r="V1436" s="129" t="s">
        <v>686</v>
      </c>
      <c r="W1436" s="158" t="s">
        <v>1155</v>
      </c>
      <c r="X1436" s="92" t="s">
        <v>2034</v>
      </c>
      <c r="Y1436" s="262">
        <v>5600400011226</v>
      </c>
      <c r="Z1436" s="228" t="s">
        <v>1581</v>
      </c>
      <c r="AA1436" s="54">
        <v>30831.73</v>
      </c>
      <c r="AB1436" s="55">
        <v>29000</v>
      </c>
      <c r="AC1436" s="56"/>
      <c r="AD1436" s="175">
        <v>863</v>
      </c>
      <c r="AE1436" s="175"/>
      <c r="AF1436" s="55"/>
      <c r="AG1436" s="55"/>
      <c r="AH1436" s="55"/>
      <c r="AI1436" s="55"/>
      <c r="AJ1436" s="55"/>
      <c r="AK1436" s="55"/>
      <c r="AL1436" s="55"/>
      <c r="AM1436" s="57"/>
      <c r="AN1436" s="57"/>
      <c r="AO1436" s="57">
        <v>0</v>
      </c>
      <c r="AP1436" s="57"/>
      <c r="AQ1436" s="58"/>
      <c r="AR1436" s="58"/>
      <c r="AS1436" s="57"/>
      <c r="AT1436" s="57"/>
      <c r="AU1436" s="57"/>
      <c r="AV1436" s="147"/>
      <c r="AW1436" s="57"/>
      <c r="AX1436" s="57">
        <v>0</v>
      </c>
      <c r="AY1436" s="58"/>
      <c r="AZ1436" s="58">
        <v>968.73</v>
      </c>
      <c r="BA1436" s="74">
        <v>0</v>
      </c>
      <c r="BB1436" s="58">
        <v>44835.15</v>
      </c>
      <c r="BC1436" s="58">
        <v>14003.420000000002</v>
      </c>
      <c r="BD1436" s="252"/>
      <c r="BE1436" s="170">
        <v>1217</v>
      </c>
      <c r="BF1436" s="101" t="s">
        <v>3154</v>
      </c>
      <c r="BG1436" s="158" t="s">
        <v>1155</v>
      </c>
      <c r="BH1436" s="92" t="s">
        <v>2034</v>
      </c>
      <c r="BI1436" s="124">
        <v>34617.57</v>
      </c>
      <c r="BJ1436" s="124">
        <v>29000</v>
      </c>
      <c r="BK1436" s="124">
        <v>5617.57</v>
      </c>
      <c r="BL1436" s="158"/>
      <c r="BM1436" s="59"/>
      <c r="BN1436" s="60"/>
      <c r="BO1436" s="60"/>
      <c r="BP1436" s="48"/>
      <c r="BQ1436" s="368" t="s">
        <v>3177</v>
      </c>
      <c r="BR1436" s="380" t="s">
        <v>698</v>
      </c>
      <c r="BS1436" s="381" t="s">
        <v>51</v>
      </c>
      <c r="BT1436" s="382" t="s">
        <v>805</v>
      </c>
      <c r="BU1436" s="383" t="s">
        <v>702</v>
      </c>
      <c r="BV1436" s="384" t="s">
        <v>1581</v>
      </c>
      <c r="BW1436" s="384">
        <v>60110</v>
      </c>
      <c r="BX1436" s="385" t="s">
        <v>3178</v>
      </c>
      <c r="BY1436" s="76"/>
      <c r="BZ1436" s="475">
        <v>786</v>
      </c>
      <c r="CA1436" s="320" t="b">
        <f>EXACT(A1436,CH1436)</f>
        <v>1</v>
      </c>
      <c r="CB1436" s="318" t="b">
        <f>EXACT(D1436,CF1436)</f>
        <v>1</v>
      </c>
      <c r="CC1436" s="318" t="b">
        <f>EXACT(E1436,CG1436)</f>
        <v>1</v>
      </c>
      <c r="CD1436" s="502">
        <f>+S1435-BC1435</f>
        <v>0</v>
      </c>
      <c r="CE1436" s="17" t="s">
        <v>686</v>
      </c>
      <c r="CF1436" s="157" t="s">
        <v>1155</v>
      </c>
      <c r="CG1436" s="99" t="s">
        <v>2034</v>
      </c>
      <c r="CH1436" s="275">
        <v>5600400011226</v>
      </c>
      <c r="CI1436" s="51"/>
      <c r="CM1436" s="273"/>
      <c r="CO1436" s="455"/>
    </row>
    <row r="1437" spans="1:93">
      <c r="A1437" s="452" t="s">
        <v>6212</v>
      </c>
      <c r="B1437" s="83" t="s">
        <v>709</v>
      </c>
      <c r="C1437" s="237" t="s">
        <v>672</v>
      </c>
      <c r="D1437" s="86" t="s">
        <v>6045</v>
      </c>
      <c r="E1437" s="92" t="s">
        <v>6211</v>
      </c>
      <c r="F1437" s="452" t="s">
        <v>6212</v>
      </c>
      <c r="G1437" s="59" t="s">
        <v>1580</v>
      </c>
      <c r="H1437" s="283" t="s">
        <v>6334</v>
      </c>
      <c r="I1437" s="244">
        <v>30710.49</v>
      </c>
      <c r="J1437" s="310">
        <v>0</v>
      </c>
      <c r="K1437" s="81">
        <v>0</v>
      </c>
      <c r="L1437" s="81">
        <v>0</v>
      </c>
      <c r="M1437" s="85">
        <v>0</v>
      </c>
      <c r="N1437" s="81">
        <v>0</v>
      </c>
      <c r="O1437" s="81">
        <v>0</v>
      </c>
      <c r="P1437" s="85">
        <v>243.85</v>
      </c>
      <c r="Q1437" s="81">
        <v>0</v>
      </c>
      <c r="R1437" s="85">
        <v>7432.93</v>
      </c>
      <c r="S1437" s="81">
        <v>23033.71</v>
      </c>
      <c r="T1437" s="227" t="s">
        <v>1581</v>
      </c>
      <c r="U1437" s="496">
        <v>1096</v>
      </c>
      <c r="V1437" s="237" t="s">
        <v>672</v>
      </c>
      <c r="W1437" s="86" t="s">
        <v>6045</v>
      </c>
      <c r="X1437" s="92" t="s">
        <v>6211</v>
      </c>
      <c r="Y1437" s="261">
        <v>5600400018565</v>
      </c>
      <c r="Z1437" s="228" t="s">
        <v>1581</v>
      </c>
      <c r="AA1437" s="243">
        <v>7676.7800000000007</v>
      </c>
      <c r="AB1437" s="81">
        <v>6569.93</v>
      </c>
      <c r="AC1437" s="81"/>
      <c r="AD1437" s="81">
        <v>863</v>
      </c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245"/>
      <c r="AW1437" s="81"/>
      <c r="AX1437" s="81">
        <v>0</v>
      </c>
      <c r="AY1437" s="81"/>
      <c r="AZ1437" s="81">
        <v>243.85</v>
      </c>
      <c r="BA1437" s="85">
        <v>0</v>
      </c>
      <c r="BB1437" s="81">
        <v>30710.49</v>
      </c>
      <c r="BC1437" s="81">
        <v>23033.71</v>
      </c>
      <c r="BD1437" s="260"/>
      <c r="BE1437" s="170">
        <v>1097</v>
      </c>
      <c r="BF1437" s="81" t="s">
        <v>6441</v>
      </c>
      <c r="BG1437" s="86" t="s">
        <v>6045</v>
      </c>
      <c r="BH1437" s="86" t="s">
        <v>6211</v>
      </c>
      <c r="BI1437" s="81">
        <v>6569.93</v>
      </c>
      <c r="BJ1437" s="85">
        <v>6569.93</v>
      </c>
      <c r="BK1437" s="81">
        <v>0</v>
      </c>
      <c r="BL1437" s="86"/>
      <c r="BM1437" s="86"/>
      <c r="BN1437" s="247"/>
      <c r="BO1437" s="247"/>
      <c r="BP1437" s="48"/>
      <c r="BQ1437" s="368" t="s">
        <v>6446</v>
      </c>
      <c r="BR1437" s="380" t="s">
        <v>3171</v>
      </c>
      <c r="BS1437" s="381" t="s">
        <v>709</v>
      </c>
      <c r="BT1437" s="382" t="s">
        <v>2467</v>
      </c>
      <c r="BU1437" s="383" t="s">
        <v>1416</v>
      </c>
      <c r="BV1437" s="384" t="s">
        <v>1581</v>
      </c>
      <c r="BW1437" s="384">
        <v>60000</v>
      </c>
      <c r="BX1437" s="385" t="s">
        <v>6447</v>
      </c>
      <c r="BZ1437" s="475">
        <v>1268</v>
      </c>
      <c r="CA1437" s="320" t="b">
        <f>EXACT(A1437,CH1437)</f>
        <v>1</v>
      </c>
      <c r="CB1437" s="318" t="b">
        <f>EXACT(D1437,CF1437)</f>
        <v>1</v>
      </c>
      <c r="CC1437" s="318" t="b">
        <f>EXACT(E1437,CG1437)</f>
        <v>1</v>
      </c>
      <c r="CD1437" s="502">
        <f>+S1436-BC1436</f>
        <v>0</v>
      </c>
      <c r="CE1437" s="17" t="s">
        <v>672</v>
      </c>
      <c r="CF1437" s="17" t="s">
        <v>6045</v>
      </c>
      <c r="CG1437" s="103" t="s">
        <v>6211</v>
      </c>
      <c r="CH1437" s="275">
        <v>5600400018565</v>
      </c>
      <c r="CL1437" s="51"/>
      <c r="CM1437" s="273"/>
      <c r="CO1437" s="158"/>
    </row>
    <row r="1438" spans="1:93">
      <c r="A1438" s="452" t="s">
        <v>4326</v>
      </c>
      <c r="B1438" s="83" t="s">
        <v>709</v>
      </c>
      <c r="C1438" s="129" t="s">
        <v>695</v>
      </c>
      <c r="D1438" s="158" t="s">
        <v>696</v>
      </c>
      <c r="E1438" s="92" t="s">
        <v>697</v>
      </c>
      <c r="F1438" s="452" t="s">
        <v>4326</v>
      </c>
      <c r="G1438" s="59" t="s">
        <v>1580</v>
      </c>
      <c r="H1438" s="449" t="s">
        <v>820</v>
      </c>
      <c r="I1438" s="234">
        <v>16262.4</v>
      </c>
      <c r="J1438" s="234">
        <v>0</v>
      </c>
      <c r="K1438" s="234">
        <v>120.83</v>
      </c>
      <c r="L1438" s="234">
        <v>0</v>
      </c>
      <c r="M1438" s="85">
        <v>3196</v>
      </c>
      <c r="N1438" s="85">
        <v>0</v>
      </c>
      <c r="O1438" s="234">
        <v>0</v>
      </c>
      <c r="P1438" s="234">
        <v>0</v>
      </c>
      <c r="Q1438" s="234">
        <v>0</v>
      </c>
      <c r="R1438" s="234">
        <v>3088</v>
      </c>
      <c r="S1438" s="234">
        <v>16491.23</v>
      </c>
      <c r="T1438" s="227" t="s">
        <v>1581</v>
      </c>
      <c r="U1438" s="496">
        <v>15</v>
      </c>
      <c r="V1438" s="129" t="s">
        <v>695</v>
      </c>
      <c r="W1438" s="158" t="s">
        <v>696</v>
      </c>
      <c r="X1438" s="92" t="s">
        <v>697</v>
      </c>
      <c r="Y1438" s="262">
        <v>5600400018719</v>
      </c>
      <c r="Z1438" s="228" t="s">
        <v>1581</v>
      </c>
      <c r="AA1438" s="233">
        <v>3088</v>
      </c>
      <c r="AB1438" s="141">
        <v>2225</v>
      </c>
      <c r="AC1438" s="234"/>
      <c r="AD1438" s="235">
        <v>863</v>
      </c>
      <c r="AE1438" s="235"/>
      <c r="AF1438" s="141"/>
      <c r="AG1438" s="141"/>
      <c r="AH1438" s="141"/>
      <c r="AI1438" s="141"/>
      <c r="AJ1438" s="141"/>
      <c r="AK1438" s="141"/>
      <c r="AL1438" s="141"/>
      <c r="AM1438" s="85"/>
      <c r="AN1438" s="85"/>
      <c r="AO1438" s="85"/>
      <c r="AP1438" s="85"/>
      <c r="AQ1438" s="159"/>
      <c r="AR1438" s="159"/>
      <c r="AS1438" s="85"/>
      <c r="AT1438" s="85"/>
      <c r="AU1438" s="85"/>
      <c r="AV1438" s="236"/>
      <c r="AW1438" s="85"/>
      <c r="AX1438" s="85">
        <v>0</v>
      </c>
      <c r="AY1438" s="159"/>
      <c r="AZ1438" s="159">
        <v>0</v>
      </c>
      <c r="BA1438" s="176">
        <v>0</v>
      </c>
      <c r="BB1438" s="159">
        <v>19579.23</v>
      </c>
      <c r="BC1438" s="159">
        <v>16491.23</v>
      </c>
      <c r="BD1438" s="252"/>
      <c r="BE1438" s="170">
        <v>15</v>
      </c>
      <c r="BF1438" s="1" t="s">
        <v>6979</v>
      </c>
      <c r="BG1438" s="158" t="s">
        <v>696</v>
      </c>
      <c r="BH1438" s="92" t="s">
        <v>697</v>
      </c>
      <c r="BI1438" s="159">
        <v>2225</v>
      </c>
      <c r="BJ1438" s="159">
        <v>2225</v>
      </c>
      <c r="BK1438" s="159">
        <v>0</v>
      </c>
      <c r="BL1438" s="158"/>
      <c r="BM1438" s="1"/>
      <c r="BN1438" s="248"/>
      <c r="BO1438" s="248"/>
      <c r="BP1438" s="59"/>
      <c r="BQ1438" s="370" t="s">
        <v>699</v>
      </c>
      <c r="BR1438" s="387" t="s">
        <v>700</v>
      </c>
      <c r="BS1438" s="381" t="s">
        <v>51</v>
      </c>
      <c r="BT1438" s="388" t="s">
        <v>701</v>
      </c>
      <c r="BU1438" s="388" t="s">
        <v>702</v>
      </c>
      <c r="BV1438" s="388" t="s">
        <v>1581</v>
      </c>
      <c r="BW1438" s="389" t="s">
        <v>703</v>
      </c>
      <c r="BX1438" s="389" t="s">
        <v>5865</v>
      </c>
      <c r="BY1438" s="76"/>
      <c r="BZ1438" s="495">
        <v>1215</v>
      </c>
      <c r="CA1438" s="320" t="b">
        <f>EXACT(A1438,CH1438)</f>
        <v>1</v>
      </c>
      <c r="CB1438" s="318" t="b">
        <f>EXACT(D1438,CF1438)</f>
        <v>1</v>
      </c>
      <c r="CC1438" s="318" t="b">
        <f>EXACT(E1438,CG1438)</f>
        <v>1</v>
      </c>
      <c r="CD1438" s="502">
        <f>+S1438-BC1438</f>
        <v>0</v>
      </c>
      <c r="CE1438" s="17" t="s">
        <v>695</v>
      </c>
      <c r="CF1438" s="17" t="s">
        <v>696</v>
      </c>
      <c r="CG1438" s="103" t="s">
        <v>697</v>
      </c>
      <c r="CH1438" s="275">
        <v>5600400018719</v>
      </c>
    </row>
    <row r="1439" spans="1:93">
      <c r="A1439" s="452" t="s">
        <v>7471</v>
      </c>
      <c r="B1439" s="83" t="s">
        <v>709</v>
      </c>
      <c r="C1439" s="86" t="s">
        <v>686</v>
      </c>
      <c r="D1439" s="86" t="s">
        <v>911</v>
      </c>
      <c r="E1439" s="86" t="s">
        <v>6791</v>
      </c>
      <c r="F1439" s="452" t="s">
        <v>7471</v>
      </c>
      <c r="G1439" s="59" t="s">
        <v>1580</v>
      </c>
      <c r="H1439" s="449" t="s">
        <v>6922</v>
      </c>
      <c r="I1439" s="234">
        <v>44720</v>
      </c>
      <c r="J1439" s="234">
        <v>0</v>
      </c>
      <c r="K1439" s="234">
        <v>0</v>
      </c>
      <c r="L1439" s="234">
        <v>0</v>
      </c>
      <c r="M1439" s="85">
        <v>0</v>
      </c>
      <c r="N1439" s="85">
        <v>0</v>
      </c>
      <c r="O1439" s="234">
        <v>0</v>
      </c>
      <c r="P1439" s="234">
        <v>888.25</v>
      </c>
      <c r="Q1439" s="234">
        <v>0</v>
      </c>
      <c r="R1439" s="234">
        <v>30010</v>
      </c>
      <c r="S1439" s="234">
        <v>12470.720000000001</v>
      </c>
      <c r="T1439" s="227" t="s">
        <v>1581</v>
      </c>
      <c r="U1439" s="496">
        <v>746</v>
      </c>
      <c r="V1439" s="86" t="s">
        <v>686</v>
      </c>
      <c r="W1439" s="86" t="s">
        <v>911</v>
      </c>
      <c r="X1439" s="422" t="s">
        <v>6791</v>
      </c>
      <c r="Y1439" s="267">
        <v>5600400021493</v>
      </c>
      <c r="Z1439" s="228" t="s">
        <v>1581</v>
      </c>
      <c r="AA1439" s="243">
        <v>32249.279999999999</v>
      </c>
      <c r="AB1439" s="244">
        <v>26610</v>
      </c>
      <c r="AC1439" s="81"/>
      <c r="AD1439" s="243">
        <v>863</v>
      </c>
      <c r="AE1439" s="243">
        <v>424</v>
      </c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>
        <v>2113</v>
      </c>
      <c r="AU1439" s="81"/>
      <c r="AV1439" s="245"/>
      <c r="AW1439" s="81"/>
      <c r="AX1439" s="81">
        <v>1351.03</v>
      </c>
      <c r="AY1439" s="81"/>
      <c r="AZ1439" s="81">
        <v>888.25</v>
      </c>
      <c r="BA1439" s="85">
        <v>0</v>
      </c>
      <c r="BB1439" s="81">
        <v>44720</v>
      </c>
      <c r="BC1439" s="81">
        <v>12470.720000000001</v>
      </c>
      <c r="BD1439" s="85"/>
      <c r="BE1439" s="170">
        <v>747</v>
      </c>
      <c r="BF1439" s="158" t="s">
        <v>7088</v>
      </c>
      <c r="BG1439" s="158" t="s">
        <v>911</v>
      </c>
      <c r="BH1439" s="92" t="s">
        <v>6791</v>
      </c>
      <c r="BI1439" s="81">
        <v>26610</v>
      </c>
      <c r="BJ1439" s="85">
        <v>26610</v>
      </c>
      <c r="BK1439" s="81">
        <v>0</v>
      </c>
      <c r="BL1439" s="158"/>
      <c r="BM1439" s="86"/>
      <c r="BN1439" s="247"/>
      <c r="BO1439" s="247"/>
      <c r="BP1439" s="1"/>
      <c r="BQ1439" s="325" t="s">
        <v>7369</v>
      </c>
      <c r="BR1439" s="387" t="s">
        <v>725</v>
      </c>
      <c r="BS1439" s="381" t="s">
        <v>51</v>
      </c>
      <c r="BT1439" s="388" t="s">
        <v>702</v>
      </c>
      <c r="BU1439" s="388" t="s">
        <v>702</v>
      </c>
      <c r="BV1439" s="388" t="s">
        <v>1581</v>
      </c>
      <c r="BW1439" s="389">
        <v>60110</v>
      </c>
      <c r="BX1439" s="389"/>
      <c r="BZ1439" s="495">
        <v>1095</v>
      </c>
      <c r="CA1439" s="320" t="b">
        <f>EXACT(A1439,CH1439)</f>
        <v>1</v>
      </c>
      <c r="CB1439" s="318" t="b">
        <f>EXACT(D1439,CF1439)</f>
        <v>1</v>
      </c>
      <c r="CC1439" s="318" t="b">
        <f>EXACT(E1439,CG1439)</f>
        <v>1</v>
      </c>
      <c r="CD1439" s="502">
        <f>+S1438-BC1438</f>
        <v>0</v>
      </c>
      <c r="CE1439" s="51" t="s">
        <v>686</v>
      </c>
      <c r="CF1439" s="157" t="s">
        <v>911</v>
      </c>
      <c r="CG1439" s="99" t="s">
        <v>6791</v>
      </c>
      <c r="CH1439" s="311">
        <v>5600400021493</v>
      </c>
      <c r="CI1439" s="51"/>
      <c r="CJ1439" s="51"/>
      <c r="CM1439" s="273"/>
      <c r="CO1439" s="157"/>
    </row>
    <row r="1440" spans="1:93">
      <c r="A1440" s="452" t="s">
        <v>4435</v>
      </c>
      <c r="B1440" s="83" t="s">
        <v>709</v>
      </c>
      <c r="C1440" s="86" t="s">
        <v>686</v>
      </c>
      <c r="D1440" s="86" t="s">
        <v>3915</v>
      </c>
      <c r="E1440" s="92" t="s">
        <v>3916</v>
      </c>
      <c r="F1440" s="452" t="s">
        <v>4435</v>
      </c>
      <c r="G1440" s="59" t="s">
        <v>1580</v>
      </c>
      <c r="H1440" s="449" t="s">
        <v>4019</v>
      </c>
      <c r="I1440" s="244">
        <v>47150</v>
      </c>
      <c r="J1440" s="310">
        <v>0</v>
      </c>
      <c r="K1440" s="81">
        <v>56.63</v>
      </c>
      <c r="L1440" s="81">
        <v>0</v>
      </c>
      <c r="M1440" s="85">
        <v>0</v>
      </c>
      <c r="N1440" s="81">
        <v>0</v>
      </c>
      <c r="O1440" s="81">
        <v>0</v>
      </c>
      <c r="P1440" s="85">
        <v>1207.25</v>
      </c>
      <c r="Q1440" s="81">
        <v>0</v>
      </c>
      <c r="R1440" s="85">
        <v>31287</v>
      </c>
      <c r="S1440" s="81">
        <v>14712.379999999997</v>
      </c>
      <c r="T1440" s="227" t="s">
        <v>1581</v>
      </c>
      <c r="U1440" s="496">
        <v>1240</v>
      </c>
      <c r="V1440" s="86" t="s">
        <v>686</v>
      </c>
      <c r="W1440" s="86" t="s">
        <v>3915</v>
      </c>
      <c r="X1440" s="92" t="s">
        <v>3916</v>
      </c>
      <c r="Y1440" s="267">
        <v>5600490001403</v>
      </c>
      <c r="Z1440" s="228" t="s">
        <v>1581</v>
      </c>
      <c r="AA1440" s="233">
        <v>32494.25</v>
      </c>
      <c r="AB1440" s="141">
        <v>30000</v>
      </c>
      <c r="AC1440" s="234"/>
      <c r="AD1440" s="235">
        <v>863</v>
      </c>
      <c r="AE1440" s="235">
        <v>424</v>
      </c>
      <c r="AF1440" s="141"/>
      <c r="AG1440" s="141"/>
      <c r="AH1440" s="141"/>
      <c r="AI1440" s="141"/>
      <c r="AJ1440" s="141"/>
      <c r="AK1440" s="141"/>
      <c r="AL1440" s="141"/>
      <c r="AM1440" s="85"/>
      <c r="AN1440" s="85"/>
      <c r="AO1440" s="85"/>
      <c r="AP1440" s="85"/>
      <c r="AQ1440" s="159"/>
      <c r="AR1440" s="159"/>
      <c r="AS1440" s="85"/>
      <c r="AT1440" s="85"/>
      <c r="AU1440" s="85"/>
      <c r="AV1440" s="236"/>
      <c r="AW1440" s="85"/>
      <c r="AX1440" s="85">
        <v>0</v>
      </c>
      <c r="AY1440" s="159"/>
      <c r="AZ1440" s="159">
        <v>1207.25</v>
      </c>
      <c r="BA1440" s="176">
        <v>0</v>
      </c>
      <c r="BB1440" s="159">
        <v>47206.63</v>
      </c>
      <c r="BC1440" s="159">
        <v>14712.379999999997</v>
      </c>
      <c r="BD1440" s="85"/>
      <c r="BE1440" s="170">
        <v>1242</v>
      </c>
      <c r="BF1440" s="1" t="s">
        <v>4113</v>
      </c>
      <c r="BG1440" s="158" t="s">
        <v>3915</v>
      </c>
      <c r="BH1440" s="92" t="s">
        <v>3916</v>
      </c>
      <c r="BI1440" s="159">
        <v>32800</v>
      </c>
      <c r="BJ1440" s="159">
        <v>30000</v>
      </c>
      <c r="BK1440" s="159">
        <v>2800</v>
      </c>
      <c r="BL1440" s="158"/>
      <c r="BM1440" s="1"/>
      <c r="BN1440" s="248"/>
      <c r="BO1440" s="248"/>
      <c r="BP1440" s="86"/>
      <c r="BQ1440" s="324" t="s">
        <v>4244</v>
      </c>
      <c r="BR1440" s="380" t="s">
        <v>1080</v>
      </c>
      <c r="BS1440" s="381" t="s">
        <v>709</v>
      </c>
      <c r="BT1440" s="382" t="s">
        <v>3259</v>
      </c>
      <c r="BU1440" s="383" t="s">
        <v>3260</v>
      </c>
      <c r="BV1440" s="384" t="s">
        <v>128</v>
      </c>
      <c r="BW1440" s="384">
        <v>60110</v>
      </c>
      <c r="BX1440" s="385" t="s">
        <v>4245</v>
      </c>
      <c r="BZ1440" s="495">
        <v>15</v>
      </c>
      <c r="CA1440" s="320" t="b">
        <f>EXACT(A1440,CH1440)</f>
        <v>1</v>
      </c>
      <c r="CB1440" s="318" t="b">
        <f>EXACT(D1440,CF1440)</f>
        <v>1</v>
      </c>
      <c r="CC1440" s="318" t="b">
        <f>EXACT(E1440,CG1440)</f>
        <v>1</v>
      </c>
      <c r="CD1440" s="502">
        <f>+S1439-BC1439</f>
        <v>0</v>
      </c>
      <c r="CE1440" s="17" t="s">
        <v>686</v>
      </c>
      <c r="CF1440" s="17" t="s">
        <v>3915</v>
      </c>
      <c r="CG1440" s="103" t="s">
        <v>3916</v>
      </c>
      <c r="CH1440" s="275">
        <v>5600490001403</v>
      </c>
    </row>
    <row r="1441" spans="1:93">
      <c r="A1441" s="452" t="s">
        <v>4751</v>
      </c>
      <c r="B1441" s="83" t="s">
        <v>709</v>
      </c>
      <c r="C1441" s="158" t="s">
        <v>672</v>
      </c>
      <c r="D1441" s="158" t="s">
        <v>330</v>
      </c>
      <c r="E1441" s="92" t="s">
        <v>331</v>
      </c>
      <c r="F1441" s="452" t="s">
        <v>4751</v>
      </c>
      <c r="G1441" s="59" t="s">
        <v>1580</v>
      </c>
      <c r="H1441" s="449" t="s">
        <v>8209</v>
      </c>
      <c r="I1441" s="234">
        <v>19094.400000000001</v>
      </c>
      <c r="J1441" s="234">
        <v>0</v>
      </c>
      <c r="K1441" s="234">
        <v>209.63</v>
      </c>
      <c r="L1441" s="234">
        <v>0</v>
      </c>
      <c r="M1441" s="85">
        <v>4354</v>
      </c>
      <c r="N1441" s="85">
        <v>0</v>
      </c>
      <c r="O1441" s="234">
        <v>0</v>
      </c>
      <c r="P1441" s="234">
        <v>0</v>
      </c>
      <c r="Q1441" s="234">
        <v>0</v>
      </c>
      <c r="R1441" s="234">
        <v>14962</v>
      </c>
      <c r="S1441" s="234">
        <v>6596.0300000000025</v>
      </c>
      <c r="T1441" s="227" t="s">
        <v>1581</v>
      </c>
      <c r="U1441" s="496">
        <v>826</v>
      </c>
      <c r="V1441" s="158" t="s">
        <v>672</v>
      </c>
      <c r="W1441" s="158" t="s">
        <v>330</v>
      </c>
      <c r="X1441" s="92" t="s">
        <v>331</v>
      </c>
      <c r="Y1441" s="267">
        <v>5600490001756</v>
      </c>
      <c r="Z1441" s="228" t="s">
        <v>1581</v>
      </c>
      <c r="AA1441" s="141">
        <v>17062</v>
      </c>
      <c r="AB1441" s="141">
        <v>13675</v>
      </c>
      <c r="AC1441" s="1"/>
      <c r="AD1441" s="235">
        <v>863</v>
      </c>
      <c r="AE1441" s="235">
        <v>424</v>
      </c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>
        <v>0</v>
      </c>
      <c r="AU1441" s="1"/>
      <c r="AV1441" s="245"/>
      <c r="AW1441" s="1"/>
      <c r="AX1441" s="1">
        <v>2100</v>
      </c>
      <c r="AY1441" s="1"/>
      <c r="AZ1441" s="141">
        <v>0</v>
      </c>
      <c r="BA1441" s="176">
        <v>0</v>
      </c>
      <c r="BB1441" s="141">
        <v>23658.030000000002</v>
      </c>
      <c r="BC1441" s="141">
        <v>6596.0300000000025</v>
      </c>
      <c r="BD1441" s="85"/>
      <c r="BE1441" s="170">
        <v>827</v>
      </c>
      <c r="BF1441" s="1" t="s">
        <v>2266</v>
      </c>
      <c r="BG1441" s="158" t="s">
        <v>330</v>
      </c>
      <c r="BH1441" s="92" t="s">
        <v>331</v>
      </c>
      <c r="BI1441" s="141">
        <v>13675</v>
      </c>
      <c r="BJ1441" s="141">
        <v>13675</v>
      </c>
      <c r="BK1441" s="159">
        <v>0</v>
      </c>
      <c r="BL1441" s="158"/>
      <c r="BM1441" s="1" t="s">
        <v>704</v>
      </c>
      <c r="BN1441" s="1"/>
      <c r="BO1441" s="1"/>
      <c r="BP1441" s="86"/>
      <c r="BQ1441" s="324" t="s">
        <v>6641</v>
      </c>
      <c r="BR1441" s="380" t="s">
        <v>676</v>
      </c>
      <c r="BS1441" s="381" t="s">
        <v>51</v>
      </c>
      <c r="BT1441" s="382" t="s">
        <v>6642</v>
      </c>
      <c r="BU1441" s="383" t="s">
        <v>6643</v>
      </c>
      <c r="BV1441" s="384" t="s">
        <v>5708</v>
      </c>
      <c r="BW1441" s="384">
        <v>64120</v>
      </c>
      <c r="BX1441" s="385"/>
      <c r="BY1441" s="61"/>
      <c r="BZ1441" s="475">
        <v>746</v>
      </c>
      <c r="CA1441" s="320" t="b">
        <f>EXACT(A1441,CH1441)</f>
        <v>1</v>
      </c>
      <c r="CB1441" s="318" t="b">
        <f>EXACT(D1441,CF1441)</f>
        <v>1</v>
      </c>
      <c r="CC1441" s="318" t="b">
        <f>EXACT(E1441,CG1441)</f>
        <v>1</v>
      </c>
      <c r="CD1441" s="502">
        <f>+S1440-BC1440</f>
        <v>0</v>
      </c>
      <c r="CE1441" s="17" t="s">
        <v>672</v>
      </c>
      <c r="CF1441" s="17" t="s">
        <v>330</v>
      </c>
      <c r="CG1441" s="103" t="s">
        <v>331</v>
      </c>
      <c r="CH1441" s="275">
        <v>5600490001756</v>
      </c>
      <c r="CI1441" s="51"/>
      <c r="CM1441" s="273"/>
      <c r="CO1441" s="158"/>
    </row>
    <row r="1442" spans="1:93">
      <c r="A1442" s="511" t="s">
        <v>8489</v>
      </c>
      <c r="B1442" s="83" t="s">
        <v>709</v>
      </c>
      <c r="C1442" s="86" t="s">
        <v>686</v>
      </c>
      <c r="D1442" s="17" t="s">
        <v>8381</v>
      </c>
      <c r="E1442" s="75" t="s">
        <v>893</v>
      </c>
      <c r="F1442" s="514" t="s">
        <v>8489</v>
      </c>
      <c r="G1442" s="59" t="s">
        <v>1580</v>
      </c>
      <c r="H1442" s="98" t="s">
        <v>8585</v>
      </c>
      <c r="I1442" s="133">
        <v>57993.599999999999</v>
      </c>
      <c r="J1442" s="167">
        <v>0</v>
      </c>
      <c r="K1442" s="18">
        <v>0</v>
      </c>
      <c r="L1442" s="18">
        <v>0</v>
      </c>
      <c r="M1442" s="53">
        <v>0</v>
      </c>
      <c r="N1442" s="18">
        <v>0</v>
      </c>
      <c r="O1442" s="18">
        <v>0</v>
      </c>
      <c r="P1442" s="53">
        <v>1955.16</v>
      </c>
      <c r="Q1442" s="18">
        <v>0</v>
      </c>
      <c r="R1442" s="53">
        <v>17452</v>
      </c>
      <c r="S1442" s="18">
        <v>38586.44</v>
      </c>
      <c r="T1442" s="227" t="s">
        <v>1581</v>
      </c>
      <c r="U1442" s="496">
        <v>1272</v>
      </c>
      <c r="V1442" s="467" t="s">
        <v>686</v>
      </c>
      <c r="W1442" s="17" t="s">
        <v>8381</v>
      </c>
      <c r="X1442" s="17" t="s">
        <v>893</v>
      </c>
      <c r="Y1442" s="268">
        <v>5600490003171</v>
      </c>
      <c r="Z1442" s="228" t="s">
        <v>1581</v>
      </c>
      <c r="AA1442" s="243">
        <v>19407.16</v>
      </c>
      <c r="AB1442" s="81">
        <v>16165</v>
      </c>
      <c r="AC1442" s="81"/>
      <c r="AD1442" s="81">
        <v>863</v>
      </c>
      <c r="AE1442" s="81">
        <v>424</v>
      </c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245"/>
      <c r="AW1442" s="81"/>
      <c r="AX1442" s="81">
        <v>0</v>
      </c>
      <c r="AY1442" s="81"/>
      <c r="AZ1442" s="81">
        <v>1955.16</v>
      </c>
      <c r="BA1442" s="85">
        <v>0</v>
      </c>
      <c r="BB1442" s="81">
        <v>57993.599999999999</v>
      </c>
      <c r="BC1442" s="81">
        <v>38586.44</v>
      </c>
      <c r="BE1442" s="170">
        <v>1274</v>
      </c>
      <c r="BF1442" s="81" t="s">
        <v>8680</v>
      </c>
      <c r="BG1442" s="51" t="s">
        <v>8381</v>
      </c>
      <c r="BH1442" s="17" t="s">
        <v>893</v>
      </c>
      <c r="BI1442" s="81">
        <v>16165</v>
      </c>
      <c r="BJ1442" s="85">
        <v>16165</v>
      </c>
      <c r="BK1442" s="81">
        <v>0</v>
      </c>
      <c r="BM1442" s="86"/>
      <c r="BN1442" s="247"/>
      <c r="BO1442" s="247"/>
      <c r="BP1442" s="86"/>
      <c r="BQ1442" s="324" t="s">
        <v>8776</v>
      </c>
      <c r="BR1442" s="380"/>
      <c r="BS1442" s="381"/>
      <c r="BT1442" s="382" t="s">
        <v>702</v>
      </c>
      <c r="BU1442" s="383" t="s">
        <v>702</v>
      </c>
      <c r="BV1442" s="384" t="s">
        <v>1581</v>
      </c>
      <c r="BW1442" s="384">
        <v>60110</v>
      </c>
      <c r="BX1442" s="385" t="s">
        <v>8777</v>
      </c>
      <c r="BZ1442" s="475">
        <v>1240</v>
      </c>
      <c r="CA1442" s="320" t="b">
        <f>EXACT(A1442,CH1442)</f>
        <v>1</v>
      </c>
      <c r="CB1442" s="318" t="b">
        <f>EXACT(D1442,CF1442)</f>
        <v>1</v>
      </c>
      <c r="CC1442" s="318" t="b">
        <f>EXACT(E1442,CG1442)</f>
        <v>1</v>
      </c>
      <c r="CD1442" s="502">
        <f>+S1441-BC1441</f>
        <v>0</v>
      </c>
      <c r="CE1442" s="51" t="s">
        <v>686</v>
      </c>
      <c r="CF1442" s="157" t="s">
        <v>8381</v>
      </c>
      <c r="CG1442" s="103" t="s">
        <v>893</v>
      </c>
      <c r="CH1442" s="275">
        <v>5600490003171</v>
      </c>
      <c r="CI1442" s="51"/>
      <c r="CM1442" s="273"/>
      <c r="CO1442" s="364"/>
    </row>
    <row r="1443" spans="1:93">
      <c r="A1443" s="451" t="s">
        <v>5372</v>
      </c>
      <c r="B1443" s="83" t="s">
        <v>709</v>
      </c>
      <c r="C1443" s="158" t="s">
        <v>672</v>
      </c>
      <c r="D1443" s="158" t="s">
        <v>5370</v>
      </c>
      <c r="E1443" s="92" t="s">
        <v>5371</v>
      </c>
      <c r="F1443" s="451" t="s">
        <v>5372</v>
      </c>
      <c r="G1443" s="59" t="s">
        <v>1580</v>
      </c>
      <c r="H1443" s="449" t="s">
        <v>5373</v>
      </c>
      <c r="I1443" s="234">
        <v>55232</v>
      </c>
      <c r="J1443" s="234">
        <v>0</v>
      </c>
      <c r="K1443" s="234">
        <v>33.979999999999997</v>
      </c>
      <c r="L1443" s="234">
        <v>0</v>
      </c>
      <c r="M1443" s="85">
        <v>0</v>
      </c>
      <c r="N1443" s="85">
        <v>0</v>
      </c>
      <c r="O1443" s="234">
        <v>0</v>
      </c>
      <c r="P1443" s="234">
        <v>1180.76</v>
      </c>
      <c r="Q1443" s="234">
        <v>0</v>
      </c>
      <c r="R1443" s="234">
        <v>36827</v>
      </c>
      <c r="S1443" s="234">
        <v>17258.220000000008</v>
      </c>
      <c r="T1443" s="227" t="s">
        <v>1581</v>
      </c>
      <c r="U1443" s="496">
        <v>759</v>
      </c>
      <c r="V1443" s="158" t="s">
        <v>672</v>
      </c>
      <c r="W1443" s="158" t="s">
        <v>5370</v>
      </c>
      <c r="X1443" s="92" t="s">
        <v>5371</v>
      </c>
      <c r="Y1443" s="267">
        <v>5600490004534</v>
      </c>
      <c r="Z1443" s="228" t="s">
        <v>1581</v>
      </c>
      <c r="AA1443" s="243">
        <v>38007.760000000002</v>
      </c>
      <c r="AB1443" s="244">
        <v>28040</v>
      </c>
      <c r="AC1443" s="81"/>
      <c r="AD1443" s="243">
        <v>863</v>
      </c>
      <c r="AE1443" s="243">
        <v>424</v>
      </c>
      <c r="AF1443" s="81">
        <v>0</v>
      </c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>
        <v>7500</v>
      </c>
      <c r="AU1443" s="81"/>
      <c r="AV1443" s="245"/>
      <c r="AW1443" s="81"/>
      <c r="AX1443" s="81">
        <v>0</v>
      </c>
      <c r="AY1443" s="81"/>
      <c r="AZ1443" s="244">
        <v>1180.76</v>
      </c>
      <c r="BA1443" s="176">
        <v>0</v>
      </c>
      <c r="BB1443" s="244">
        <v>55265.98</v>
      </c>
      <c r="BC1443" s="244">
        <v>17258.22</v>
      </c>
      <c r="BD1443" s="85"/>
      <c r="BE1443" s="170">
        <v>760</v>
      </c>
      <c r="BF1443" s="1" t="s">
        <v>5607</v>
      </c>
      <c r="BG1443" s="158" t="s">
        <v>5370</v>
      </c>
      <c r="BH1443" s="92" t="s">
        <v>5371</v>
      </c>
      <c r="BI1443" s="244">
        <v>28040</v>
      </c>
      <c r="BJ1443" s="159">
        <v>28040</v>
      </c>
      <c r="BK1443" s="159">
        <v>0</v>
      </c>
      <c r="BL1443" s="456"/>
      <c r="BM1443" s="86" t="s">
        <v>677</v>
      </c>
      <c r="BN1443" s="247"/>
      <c r="BO1443" s="247"/>
      <c r="BP1443" s="1"/>
      <c r="BQ1443" s="325" t="s">
        <v>5774</v>
      </c>
      <c r="BR1443" s="387" t="s">
        <v>689</v>
      </c>
      <c r="BS1443" s="381" t="s">
        <v>709</v>
      </c>
      <c r="BT1443" s="388" t="s">
        <v>701</v>
      </c>
      <c r="BU1443" s="388" t="s">
        <v>702</v>
      </c>
      <c r="BV1443" s="388" t="s">
        <v>1581</v>
      </c>
      <c r="BW1443" s="389">
        <v>60110</v>
      </c>
      <c r="BX1443" s="389" t="s">
        <v>5775</v>
      </c>
      <c r="BY1443" s="23"/>
      <c r="BZ1443" s="475">
        <v>826</v>
      </c>
      <c r="CA1443" s="320" t="b">
        <f>EXACT(A1443,CH1443)</f>
        <v>1</v>
      </c>
      <c r="CB1443" s="318" t="b">
        <f>EXACT(D1443,CF1443)</f>
        <v>1</v>
      </c>
      <c r="CC1443" s="318" t="b">
        <f>EXACT(E1443,CG1443)</f>
        <v>1</v>
      </c>
      <c r="CD1443" s="502">
        <f>+S1442-BC1442</f>
        <v>0</v>
      </c>
      <c r="CE1443" s="51" t="s">
        <v>672</v>
      </c>
      <c r="CF1443" s="52" t="s">
        <v>5370</v>
      </c>
      <c r="CG1443" s="99" t="s">
        <v>5371</v>
      </c>
      <c r="CH1443" s="311">
        <v>5600490004534</v>
      </c>
      <c r="CI1443" s="51"/>
      <c r="CM1443" s="273"/>
    </row>
    <row r="1444" spans="1:93">
      <c r="A1444" s="452" t="s">
        <v>4494</v>
      </c>
      <c r="B1444" s="83" t="s">
        <v>709</v>
      </c>
      <c r="C1444" s="158" t="s">
        <v>672</v>
      </c>
      <c r="D1444" s="158" t="s">
        <v>2758</v>
      </c>
      <c r="E1444" s="158" t="s">
        <v>2759</v>
      </c>
      <c r="F1444" s="452" t="s">
        <v>4494</v>
      </c>
      <c r="G1444" s="59" t="s">
        <v>1580</v>
      </c>
      <c r="H1444" s="449" t="s">
        <v>6674</v>
      </c>
      <c r="I1444" s="234">
        <v>25081</v>
      </c>
      <c r="J1444" s="234">
        <v>0</v>
      </c>
      <c r="K1444" s="234">
        <v>45.3</v>
      </c>
      <c r="L1444" s="234">
        <v>0</v>
      </c>
      <c r="M1444" s="85">
        <v>1003</v>
      </c>
      <c r="N1444" s="85">
        <v>0</v>
      </c>
      <c r="O1444" s="234">
        <v>0</v>
      </c>
      <c r="P1444" s="234">
        <v>0</v>
      </c>
      <c r="Q1444" s="234">
        <v>0</v>
      </c>
      <c r="R1444" s="234">
        <v>14777</v>
      </c>
      <c r="S1444" s="234">
        <v>11352.3</v>
      </c>
      <c r="T1444" s="227" t="s">
        <v>1581</v>
      </c>
      <c r="U1444" s="496">
        <v>1142</v>
      </c>
      <c r="V1444" s="158" t="s">
        <v>672</v>
      </c>
      <c r="W1444" s="158" t="s">
        <v>2758</v>
      </c>
      <c r="X1444" s="158" t="s">
        <v>2759</v>
      </c>
      <c r="Y1444" s="267">
        <v>5600490008904</v>
      </c>
      <c r="Z1444" s="228" t="s">
        <v>1581</v>
      </c>
      <c r="AA1444" s="243">
        <v>14777</v>
      </c>
      <c r="AB1444" s="244">
        <v>13490</v>
      </c>
      <c r="AC1444" s="81"/>
      <c r="AD1444" s="243">
        <v>863</v>
      </c>
      <c r="AE1444" s="243">
        <v>424</v>
      </c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244"/>
      <c r="AR1444" s="244"/>
      <c r="AS1444" s="81"/>
      <c r="AT1444" s="81"/>
      <c r="AU1444" s="81"/>
      <c r="AV1444" s="245"/>
      <c r="AW1444" s="81"/>
      <c r="AX1444" s="81">
        <v>0</v>
      </c>
      <c r="AY1444" s="244"/>
      <c r="AZ1444" s="244">
        <v>0</v>
      </c>
      <c r="BA1444" s="176">
        <v>0</v>
      </c>
      <c r="BB1444" s="244">
        <v>26129.3</v>
      </c>
      <c r="BC1444" s="244">
        <v>11352.3</v>
      </c>
      <c r="BD1444" s="85"/>
      <c r="BE1444" s="170">
        <v>1143</v>
      </c>
      <c r="BF1444" s="1" t="s">
        <v>2839</v>
      </c>
      <c r="BG1444" s="158" t="s">
        <v>2758</v>
      </c>
      <c r="BH1444" s="158" t="s">
        <v>2759</v>
      </c>
      <c r="BI1444" s="244">
        <v>13490</v>
      </c>
      <c r="BJ1444" s="159">
        <v>13490</v>
      </c>
      <c r="BK1444" s="159">
        <v>0</v>
      </c>
      <c r="BL1444" s="158"/>
      <c r="BM1444" s="86"/>
      <c r="BN1444" s="247"/>
      <c r="BO1444" s="247"/>
      <c r="BP1444" s="86"/>
      <c r="BQ1444" s="324" t="s">
        <v>2861</v>
      </c>
      <c r="BR1444" s="380" t="s">
        <v>676</v>
      </c>
      <c r="BS1444" s="381" t="s">
        <v>709</v>
      </c>
      <c r="BT1444" s="382" t="s">
        <v>805</v>
      </c>
      <c r="BU1444" s="383" t="s">
        <v>702</v>
      </c>
      <c r="BV1444" s="384" t="s">
        <v>1581</v>
      </c>
      <c r="BW1444" s="384">
        <v>60110</v>
      </c>
      <c r="BX1444" s="385" t="s">
        <v>2862</v>
      </c>
      <c r="BY1444" s="71"/>
      <c r="BZ1444" s="475">
        <v>1272</v>
      </c>
      <c r="CA1444" s="320" t="b">
        <f>EXACT(A1444,CH1444)</f>
        <v>1</v>
      </c>
      <c r="CB1444" s="318" t="b">
        <f>EXACT(D1444,CF1444)</f>
        <v>1</v>
      </c>
      <c r="CC1444" s="318" t="b">
        <f>EXACT(E1444,CG1444)</f>
        <v>1</v>
      </c>
      <c r="CD1444" s="502">
        <f>+S1443-BC1443</f>
        <v>0</v>
      </c>
      <c r="CE1444" s="17" t="s">
        <v>672</v>
      </c>
      <c r="CF1444" s="157" t="s">
        <v>2758</v>
      </c>
      <c r="CG1444" s="103" t="s">
        <v>2759</v>
      </c>
      <c r="CH1444" s="275">
        <v>5600490008904</v>
      </c>
      <c r="CJ1444" s="51"/>
      <c r="CM1444" s="273"/>
      <c r="CO1444" s="157"/>
    </row>
    <row r="1445" spans="1:93">
      <c r="A1445" s="452" t="s">
        <v>4766</v>
      </c>
      <c r="B1445" s="83" t="s">
        <v>709</v>
      </c>
      <c r="C1445" s="158" t="s">
        <v>672</v>
      </c>
      <c r="D1445" s="158" t="s">
        <v>325</v>
      </c>
      <c r="E1445" s="92" t="s">
        <v>287</v>
      </c>
      <c r="F1445" s="452" t="s">
        <v>4766</v>
      </c>
      <c r="G1445" s="59" t="s">
        <v>1580</v>
      </c>
      <c r="H1445" s="449" t="s">
        <v>979</v>
      </c>
      <c r="I1445" s="234">
        <v>11327.4</v>
      </c>
      <c r="J1445" s="234">
        <v>0</v>
      </c>
      <c r="K1445" s="234">
        <v>95.4</v>
      </c>
      <c r="L1445" s="234">
        <v>0</v>
      </c>
      <c r="M1445" s="85">
        <v>2309</v>
      </c>
      <c r="N1445" s="85">
        <v>3515.4</v>
      </c>
      <c r="O1445" s="234">
        <v>0</v>
      </c>
      <c r="P1445" s="234">
        <v>0</v>
      </c>
      <c r="Q1445" s="234">
        <v>0</v>
      </c>
      <c r="R1445" s="234">
        <v>12497</v>
      </c>
      <c r="S1445" s="234">
        <v>3818.8900000000012</v>
      </c>
      <c r="T1445" s="227" t="s">
        <v>1581</v>
      </c>
      <c r="U1445" s="496">
        <v>800</v>
      </c>
      <c r="V1445" s="158" t="s">
        <v>672</v>
      </c>
      <c r="W1445" s="158" t="s">
        <v>325</v>
      </c>
      <c r="X1445" s="92" t="s">
        <v>287</v>
      </c>
      <c r="Y1445" s="267">
        <v>5600490008921</v>
      </c>
      <c r="Z1445" s="228" t="s">
        <v>1581</v>
      </c>
      <c r="AA1445" s="233">
        <v>13428.31</v>
      </c>
      <c r="AB1445" s="141">
        <v>11210</v>
      </c>
      <c r="AC1445" s="234"/>
      <c r="AD1445" s="235">
        <v>863</v>
      </c>
      <c r="AE1445" s="235">
        <v>424</v>
      </c>
      <c r="AF1445" s="141"/>
      <c r="AG1445" s="141"/>
      <c r="AH1445" s="141"/>
      <c r="AI1445" s="141"/>
      <c r="AJ1445" s="141"/>
      <c r="AK1445" s="141"/>
      <c r="AL1445" s="141"/>
      <c r="AM1445" s="85"/>
      <c r="AN1445" s="85"/>
      <c r="AO1445" s="85"/>
      <c r="AP1445" s="85"/>
      <c r="AQ1445" s="159"/>
      <c r="AR1445" s="159"/>
      <c r="AS1445" s="85"/>
      <c r="AT1445" s="85"/>
      <c r="AU1445" s="85"/>
      <c r="AV1445" s="236"/>
      <c r="AW1445" s="85"/>
      <c r="AX1445" s="85">
        <v>931.31</v>
      </c>
      <c r="AY1445" s="159"/>
      <c r="AZ1445" s="159">
        <v>0</v>
      </c>
      <c r="BA1445" s="176">
        <v>0</v>
      </c>
      <c r="BB1445" s="159">
        <v>17247.2</v>
      </c>
      <c r="BC1445" s="159">
        <v>3818.8900000000012</v>
      </c>
      <c r="BD1445" s="85"/>
      <c r="BE1445" s="170">
        <v>801</v>
      </c>
      <c r="BF1445" s="1" t="s">
        <v>2260</v>
      </c>
      <c r="BG1445" s="158" t="s">
        <v>325</v>
      </c>
      <c r="BH1445" s="92" t="s">
        <v>287</v>
      </c>
      <c r="BI1445" s="159">
        <v>11210</v>
      </c>
      <c r="BJ1445" s="159">
        <v>11210</v>
      </c>
      <c r="BK1445" s="159">
        <v>0</v>
      </c>
      <c r="BL1445" s="158"/>
      <c r="BM1445" s="1"/>
      <c r="BN1445" s="248"/>
      <c r="BO1445" s="248"/>
      <c r="BP1445" s="1"/>
      <c r="BQ1445" s="325" t="s">
        <v>3330</v>
      </c>
      <c r="BR1445" s="387" t="s">
        <v>725</v>
      </c>
      <c r="BS1445" s="381" t="s">
        <v>3331</v>
      </c>
      <c r="BT1445" s="388" t="s">
        <v>702</v>
      </c>
      <c r="BU1445" s="388" t="s">
        <v>702</v>
      </c>
      <c r="BV1445" s="388" t="s">
        <v>1581</v>
      </c>
      <c r="BW1445" s="389" t="s">
        <v>703</v>
      </c>
      <c r="BX1445" s="385" t="s">
        <v>1386</v>
      </c>
      <c r="BY1445" s="157"/>
      <c r="BZ1445" s="495">
        <v>759</v>
      </c>
      <c r="CA1445" s="320" t="b">
        <f>EXACT(A1445,CH1445)</f>
        <v>1</v>
      </c>
      <c r="CB1445" s="318" t="b">
        <f>EXACT(D1445,CF1445)</f>
        <v>1</v>
      </c>
      <c r="CC1445" s="318" t="b">
        <f>EXACT(E1445,CG1445)</f>
        <v>1</v>
      </c>
      <c r="CD1445" s="502">
        <f>+S1444-BC1444</f>
        <v>0</v>
      </c>
      <c r="CE1445" s="17" t="s">
        <v>672</v>
      </c>
      <c r="CF1445" s="157" t="s">
        <v>325</v>
      </c>
      <c r="CG1445" s="99" t="s">
        <v>287</v>
      </c>
      <c r="CH1445" s="311">
        <v>5600490008921</v>
      </c>
      <c r="CL1445" s="51"/>
      <c r="CM1445" s="273"/>
      <c r="CO1445" s="157"/>
    </row>
    <row r="1446" spans="1:93">
      <c r="A1446" s="452" t="s">
        <v>6215</v>
      </c>
      <c r="B1446" s="83" t="s">
        <v>709</v>
      </c>
      <c r="C1446" s="86" t="s">
        <v>672</v>
      </c>
      <c r="D1446" s="86" t="s">
        <v>6213</v>
      </c>
      <c r="E1446" s="92" t="s">
        <v>6214</v>
      </c>
      <c r="F1446" s="452" t="s">
        <v>6215</v>
      </c>
      <c r="G1446" s="59" t="s">
        <v>1580</v>
      </c>
      <c r="H1446" s="283" t="s">
        <v>6335</v>
      </c>
      <c r="I1446" s="244">
        <v>45943.199999999997</v>
      </c>
      <c r="J1446" s="310">
        <v>0</v>
      </c>
      <c r="K1446" s="81">
        <v>0</v>
      </c>
      <c r="L1446" s="81">
        <v>0</v>
      </c>
      <c r="M1446" s="85">
        <v>0</v>
      </c>
      <c r="N1446" s="81">
        <v>0</v>
      </c>
      <c r="O1446" s="81">
        <v>0</v>
      </c>
      <c r="P1446" s="85">
        <v>172.16</v>
      </c>
      <c r="Q1446" s="81">
        <v>0</v>
      </c>
      <c r="R1446" s="85">
        <v>32028</v>
      </c>
      <c r="S1446" s="81">
        <v>13743.039999999997</v>
      </c>
      <c r="T1446" s="227" t="s">
        <v>1581</v>
      </c>
      <c r="U1446" s="496">
        <v>200</v>
      </c>
      <c r="V1446" s="86" t="s">
        <v>672</v>
      </c>
      <c r="W1446" s="86" t="s">
        <v>6213</v>
      </c>
      <c r="X1446" s="92" t="s">
        <v>6214</v>
      </c>
      <c r="Y1446" s="268">
        <v>5600500056175</v>
      </c>
      <c r="Z1446" s="228" t="s">
        <v>1581</v>
      </c>
      <c r="AA1446" s="243">
        <v>32200.16</v>
      </c>
      <c r="AB1446" s="81">
        <v>27555</v>
      </c>
      <c r="AC1446" s="81"/>
      <c r="AD1446" s="81">
        <v>863</v>
      </c>
      <c r="AE1446" s="81">
        <v>424</v>
      </c>
      <c r="AF1446" s="81">
        <v>2197</v>
      </c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245"/>
      <c r="AW1446" s="81"/>
      <c r="AX1446" s="81">
        <v>0</v>
      </c>
      <c r="AY1446" s="81">
        <v>989</v>
      </c>
      <c r="AZ1446" s="81">
        <v>172.16</v>
      </c>
      <c r="BA1446" s="85">
        <v>0</v>
      </c>
      <c r="BB1446" s="81">
        <v>45943.199999999997</v>
      </c>
      <c r="BC1446" s="81">
        <v>13743.039999999997</v>
      </c>
      <c r="BE1446" s="170">
        <v>200</v>
      </c>
      <c r="BF1446" s="81" t="s">
        <v>6442</v>
      </c>
      <c r="BG1446" s="86" t="s">
        <v>6213</v>
      </c>
      <c r="BH1446" s="86" t="s">
        <v>6214</v>
      </c>
      <c r="BI1446" s="81">
        <v>27555</v>
      </c>
      <c r="BJ1446" s="85">
        <v>27555</v>
      </c>
      <c r="BK1446" s="81">
        <v>0</v>
      </c>
      <c r="BL1446" s="86"/>
      <c r="BM1446" s="86"/>
      <c r="BN1446" s="247"/>
      <c r="BO1446" s="247"/>
      <c r="BP1446" s="86"/>
      <c r="BQ1446" s="324" t="s">
        <v>6574</v>
      </c>
      <c r="BR1446" s="381" t="s">
        <v>709</v>
      </c>
      <c r="BS1446" s="381" t="s">
        <v>6575</v>
      </c>
      <c r="BT1446" s="382" t="s">
        <v>719</v>
      </c>
      <c r="BU1446" s="383" t="s">
        <v>719</v>
      </c>
      <c r="BV1446" s="384" t="s">
        <v>1581</v>
      </c>
      <c r="BW1446" s="384">
        <v>60140</v>
      </c>
      <c r="BX1446" s="385" t="s">
        <v>6576</v>
      </c>
      <c r="BZ1446" s="495">
        <v>1141</v>
      </c>
      <c r="CA1446" s="320" t="b">
        <f>EXACT(A1446,CH1446)</f>
        <v>1</v>
      </c>
      <c r="CB1446" s="318" t="b">
        <f>EXACT(D1446,CF1446)</f>
        <v>1</v>
      </c>
      <c r="CC1446" s="318" t="b">
        <f>EXACT(E1446,CG1446)</f>
        <v>1</v>
      </c>
      <c r="CD1446" s="502">
        <f>+S1446-BC1446</f>
        <v>0</v>
      </c>
      <c r="CE1446" s="17" t="s">
        <v>672</v>
      </c>
      <c r="CF1446" s="157" t="s">
        <v>6213</v>
      </c>
      <c r="CG1446" s="99" t="s">
        <v>6214</v>
      </c>
      <c r="CH1446" s="311">
        <v>5600500056175</v>
      </c>
      <c r="CL1446" s="51"/>
      <c r="CM1446" s="273"/>
      <c r="CO1446" s="450"/>
    </row>
    <row r="1447" spans="1:93">
      <c r="A1447" s="452" t="s">
        <v>7762</v>
      </c>
      <c r="B1447" s="83" t="s">
        <v>709</v>
      </c>
      <c r="C1447" s="158" t="s">
        <v>6221</v>
      </c>
      <c r="D1447" s="158" t="s">
        <v>7631</v>
      </c>
      <c r="E1447" s="92" t="s">
        <v>7632</v>
      </c>
      <c r="F1447" s="452" t="s">
        <v>7762</v>
      </c>
      <c r="G1447" s="59" t="s">
        <v>1580</v>
      </c>
      <c r="H1447" s="449" t="s">
        <v>7876</v>
      </c>
      <c r="I1447" s="234">
        <v>45980.2</v>
      </c>
      <c r="J1447" s="234">
        <v>0</v>
      </c>
      <c r="K1447" s="234">
        <v>0</v>
      </c>
      <c r="L1447" s="234">
        <v>0</v>
      </c>
      <c r="M1447" s="85">
        <v>0</v>
      </c>
      <c r="N1447" s="85">
        <v>0</v>
      </c>
      <c r="O1447" s="234">
        <v>0</v>
      </c>
      <c r="P1447" s="234">
        <v>1389.68</v>
      </c>
      <c r="Q1447" s="234">
        <v>0</v>
      </c>
      <c r="R1447" s="234">
        <v>2701.5</v>
      </c>
      <c r="S1447" s="234">
        <v>41889.019999999997</v>
      </c>
      <c r="T1447" s="227" t="s">
        <v>1581</v>
      </c>
      <c r="U1447" s="496">
        <v>35</v>
      </c>
      <c r="V1447" s="158" t="s">
        <v>6221</v>
      </c>
      <c r="W1447" s="158" t="s">
        <v>7631</v>
      </c>
      <c r="X1447" s="92" t="s">
        <v>7632</v>
      </c>
      <c r="Y1447" s="267" t="s">
        <v>7762</v>
      </c>
      <c r="Z1447" s="228" t="s">
        <v>1581</v>
      </c>
      <c r="AA1447" s="243">
        <v>4091.1800000000003</v>
      </c>
      <c r="AB1447" s="244">
        <v>900</v>
      </c>
      <c r="AC1447" s="81"/>
      <c r="AD1447" s="243">
        <v>863</v>
      </c>
      <c r="AE1447" s="243"/>
      <c r="AF1447" s="81">
        <v>938.5</v>
      </c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245"/>
      <c r="AW1447" s="81"/>
      <c r="AX1447" s="81">
        <v>0</v>
      </c>
      <c r="AY1447" s="81"/>
      <c r="AZ1447" s="244">
        <v>1389.68</v>
      </c>
      <c r="BA1447" s="176">
        <v>0</v>
      </c>
      <c r="BB1447" s="244">
        <v>45980.2</v>
      </c>
      <c r="BC1447" s="244">
        <v>41889.019999999997</v>
      </c>
      <c r="BD1447" s="85"/>
      <c r="BE1447" s="170">
        <v>35</v>
      </c>
      <c r="BF1447" s="1" t="s">
        <v>8270</v>
      </c>
      <c r="BG1447" s="158" t="s">
        <v>7631</v>
      </c>
      <c r="BH1447" s="92" t="s">
        <v>7632</v>
      </c>
      <c r="BI1447" s="244">
        <v>900</v>
      </c>
      <c r="BJ1447" s="159">
        <v>900</v>
      </c>
      <c r="BK1447" s="159">
        <v>0</v>
      </c>
      <c r="BL1447" s="158"/>
      <c r="BM1447" s="86"/>
      <c r="BN1447" s="247"/>
      <c r="BO1447" s="247"/>
      <c r="BP1447" s="1"/>
      <c r="BQ1447" s="284" t="s">
        <v>8061</v>
      </c>
      <c r="BR1447" s="380" t="s">
        <v>709</v>
      </c>
      <c r="BS1447" s="381" t="s">
        <v>754</v>
      </c>
      <c r="BT1447" s="382" t="s">
        <v>719</v>
      </c>
      <c r="BU1447" s="383" t="s">
        <v>719</v>
      </c>
      <c r="BV1447" s="384" t="s">
        <v>1581</v>
      </c>
      <c r="BW1447" s="384">
        <v>60140</v>
      </c>
      <c r="BX1447" s="385" t="s">
        <v>8062</v>
      </c>
      <c r="BY1447" s="51"/>
      <c r="BZ1447" s="475">
        <v>800</v>
      </c>
      <c r="CA1447" s="320" t="b">
        <f>EXACT(A1447,CH1447)</f>
        <v>1</v>
      </c>
      <c r="CB1447" s="318" t="b">
        <f>EXACT(D1447,CF1447)</f>
        <v>1</v>
      </c>
      <c r="CC1447" s="318" t="b">
        <f>EXACT(E1447,CG1447)</f>
        <v>1</v>
      </c>
      <c r="CD1447" s="502">
        <f>+S1447-BC1447</f>
        <v>0</v>
      </c>
      <c r="CE1447" s="17" t="s">
        <v>6221</v>
      </c>
      <c r="CF1447" s="157" t="s">
        <v>7631</v>
      </c>
      <c r="CG1447" s="99" t="s">
        <v>7632</v>
      </c>
      <c r="CH1447" s="311" t="s">
        <v>7762</v>
      </c>
      <c r="CM1447" s="273"/>
      <c r="CO1447" s="455"/>
    </row>
    <row r="1448" spans="1:93">
      <c r="A1448" s="452" t="s">
        <v>4491</v>
      </c>
      <c r="B1448" s="83" t="s">
        <v>709</v>
      </c>
      <c r="C1448" s="86" t="s">
        <v>686</v>
      </c>
      <c r="D1448" s="86" t="s">
        <v>1244</v>
      </c>
      <c r="E1448" s="92" t="s">
        <v>1245</v>
      </c>
      <c r="F1448" s="452" t="s">
        <v>4491</v>
      </c>
      <c r="G1448" s="59" t="s">
        <v>1580</v>
      </c>
      <c r="H1448" s="449" t="s">
        <v>1062</v>
      </c>
      <c r="I1448" s="244">
        <v>17911.95</v>
      </c>
      <c r="J1448" s="310">
        <v>0</v>
      </c>
      <c r="K1448" s="81">
        <v>0</v>
      </c>
      <c r="L1448" s="81">
        <v>0</v>
      </c>
      <c r="M1448" s="85">
        <v>1647</v>
      </c>
      <c r="N1448" s="81">
        <v>0</v>
      </c>
      <c r="O1448" s="81">
        <v>0</v>
      </c>
      <c r="P1448" s="85">
        <v>0</v>
      </c>
      <c r="Q1448" s="81">
        <v>0</v>
      </c>
      <c r="R1448" s="85">
        <v>13287</v>
      </c>
      <c r="S1448" s="81">
        <v>6271.9500000000007</v>
      </c>
      <c r="T1448" s="227" t="s">
        <v>1581</v>
      </c>
      <c r="U1448" s="496">
        <v>1148</v>
      </c>
      <c r="V1448" s="86" t="s">
        <v>686</v>
      </c>
      <c r="W1448" s="86" t="s">
        <v>1244</v>
      </c>
      <c r="X1448" s="92" t="s">
        <v>1245</v>
      </c>
      <c r="Y1448" s="268">
        <v>5600790009060</v>
      </c>
      <c r="Z1448" s="228" t="s">
        <v>1581</v>
      </c>
      <c r="AA1448" s="233">
        <v>13287</v>
      </c>
      <c r="AB1448" s="141">
        <v>0</v>
      </c>
      <c r="AC1448" s="234">
        <v>12000</v>
      </c>
      <c r="AD1448" s="235">
        <v>863</v>
      </c>
      <c r="AE1448" s="235">
        <v>424</v>
      </c>
      <c r="AF1448" s="141"/>
      <c r="AG1448" s="141"/>
      <c r="AH1448" s="141"/>
      <c r="AI1448" s="141"/>
      <c r="AJ1448" s="141"/>
      <c r="AK1448" s="141"/>
      <c r="AL1448" s="141"/>
      <c r="AM1448" s="85"/>
      <c r="AN1448" s="85"/>
      <c r="AO1448" s="85"/>
      <c r="AP1448" s="85"/>
      <c r="AQ1448" s="159"/>
      <c r="AR1448" s="159">
        <v>0</v>
      </c>
      <c r="AS1448" s="85"/>
      <c r="AT1448" s="85"/>
      <c r="AU1448" s="85"/>
      <c r="AV1448" s="236"/>
      <c r="AW1448" s="85"/>
      <c r="AX1448" s="85">
        <v>0</v>
      </c>
      <c r="AY1448" s="159"/>
      <c r="AZ1448" s="159">
        <v>0</v>
      </c>
      <c r="BA1448" s="176">
        <v>0</v>
      </c>
      <c r="BB1448" s="159">
        <v>19558.95</v>
      </c>
      <c r="BC1448" s="159">
        <v>6271.9500000000007</v>
      </c>
      <c r="BD1448" s="85"/>
      <c r="BE1448" s="170">
        <v>1149</v>
      </c>
      <c r="BF1448" s="1" t="s">
        <v>2347</v>
      </c>
      <c r="BG1448" s="158" t="s">
        <v>1244</v>
      </c>
      <c r="BH1448" s="92" t="s">
        <v>1245</v>
      </c>
      <c r="BI1448" s="159">
        <v>0</v>
      </c>
      <c r="BJ1448" s="159">
        <v>0</v>
      </c>
      <c r="BK1448" s="159">
        <v>0</v>
      </c>
      <c r="BL1448" s="158"/>
      <c r="BM1448" s="1"/>
      <c r="BN1448" s="248"/>
      <c r="BO1448" s="248"/>
      <c r="BP1448" s="86"/>
      <c r="BQ1448" s="324" t="s">
        <v>1898</v>
      </c>
      <c r="BR1448" s="380" t="s">
        <v>709</v>
      </c>
      <c r="BS1448" s="381" t="s">
        <v>1899</v>
      </c>
      <c r="BT1448" s="382" t="s">
        <v>719</v>
      </c>
      <c r="BU1448" s="383" t="s">
        <v>719</v>
      </c>
      <c r="BV1448" s="384" t="s">
        <v>1581</v>
      </c>
      <c r="BW1448" s="384">
        <v>60140</v>
      </c>
      <c r="BX1448" s="385"/>
      <c r="BZ1448" s="475">
        <v>200</v>
      </c>
      <c r="CA1448" s="320" t="b">
        <f>EXACT(A1448,CH1448)</f>
        <v>1</v>
      </c>
      <c r="CB1448" s="318" t="b">
        <f>EXACT(D1448,CF1448)</f>
        <v>1</v>
      </c>
      <c r="CC1448" s="318" t="b">
        <f>EXACT(E1448,CG1448)</f>
        <v>1</v>
      </c>
      <c r="CD1448" s="502">
        <f>+S1447-BC1447</f>
        <v>0</v>
      </c>
      <c r="CE1448" s="1" t="s">
        <v>686</v>
      </c>
      <c r="CF1448" s="90" t="s">
        <v>1244</v>
      </c>
      <c r="CG1448" s="103" t="s">
        <v>1245</v>
      </c>
      <c r="CH1448" s="275">
        <v>5600790009060</v>
      </c>
      <c r="CJ1448" s="51"/>
      <c r="CM1448" s="273"/>
      <c r="CO1448" s="157"/>
    </row>
    <row r="1449" spans="1:93">
      <c r="A1449" s="452" t="s">
        <v>4831</v>
      </c>
      <c r="B1449" s="83" t="s">
        <v>709</v>
      </c>
      <c r="C1449" s="158" t="s">
        <v>672</v>
      </c>
      <c r="D1449" s="158" t="s">
        <v>3366</v>
      </c>
      <c r="E1449" s="92" t="s">
        <v>2721</v>
      </c>
      <c r="F1449" s="452" t="s">
        <v>4831</v>
      </c>
      <c r="G1449" s="59" t="s">
        <v>1580</v>
      </c>
      <c r="H1449" s="449" t="s">
        <v>3461</v>
      </c>
      <c r="I1449" s="234">
        <v>44576</v>
      </c>
      <c r="J1449" s="234">
        <v>0</v>
      </c>
      <c r="K1449" s="234">
        <v>56.63</v>
      </c>
      <c r="L1449" s="234">
        <v>0</v>
      </c>
      <c r="M1449" s="85">
        <v>0</v>
      </c>
      <c r="N1449" s="85">
        <v>0</v>
      </c>
      <c r="O1449" s="234">
        <v>0</v>
      </c>
      <c r="P1449" s="234">
        <v>1254.93</v>
      </c>
      <c r="Q1449" s="234">
        <v>0</v>
      </c>
      <c r="R1449" s="234">
        <v>30930.44</v>
      </c>
      <c r="S1449" s="234">
        <v>12447.259999999998</v>
      </c>
      <c r="T1449" s="227" t="s">
        <v>1581</v>
      </c>
      <c r="U1449" s="496">
        <v>313</v>
      </c>
      <c r="V1449" s="158" t="s">
        <v>672</v>
      </c>
      <c r="W1449" s="158" t="s">
        <v>3366</v>
      </c>
      <c r="X1449" s="92" t="s">
        <v>2721</v>
      </c>
      <c r="Y1449" s="267">
        <v>5600790016597</v>
      </c>
      <c r="Z1449" s="228" t="s">
        <v>1581</v>
      </c>
      <c r="AA1449" s="233">
        <v>32185.37</v>
      </c>
      <c r="AB1449" s="141">
        <v>24643.439999999999</v>
      </c>
      <c r="AC1449" s="234"/>
      <c r="AD1449" s="235">
        <v>863</v>
      </c>
      <c r="AE1449" s="235">
        <v>424</v>
      </c>
      <c r="AF1449" s="141"/>
      <c r="AG1449" s="141"/>
      <c r="AH1449" s="141"/>
      <c r="AI1449" s="141"/>
      <c r="AJ1449" s="141"/>
      <c r="AK1449" s="141"/>
      <c r="AL1449" s="141"/>
      <c r="AM1449" s="85"/>
      <c r="AN1449" s="85"/>
      <c r="AO1449" s="85"/>
      <c r="AP1449" s="85"/>
      <c r="AQ1449" s="159"/>
      <c r="AR1449" s="159">
        <v>5000</v>
      </c>
      <c r="AS1449" s="85"/>
      <c r="AT1449" s="85"/>
      <c r="AU1449" s="85"/>
      <c r="AV1449" s="236"/>
      <c r="AW1449" s="85"/>
      <c r="AX1449" s="85">
        <v>0</v>
      </c>
      <c r="AY1449" s="159"/>
      <c r="AZ1449" s="159">
        <v>1254.93</v>
      </c>
      <c r="BA1449" s="176">
        <v>0</v>
      </c>
      <c r="BB1449" s="159">
        <v>44632.63</v>
      </c>
      <c r="BC1449" s="159">
        <v>12447.259999999998</v>
      </c>
      <c r="BD1449" s="85"/>
      <c r="BE1449" s="170">
        <v>314</v>
      </c>
      <c r="BF1449" s="1" t="s">
        <v>3545</v>
      </c>
      <c r="BG1449" s="158" t="s">
        <v>3366</v>
      </c>
      <c r="BH1449" s="92" t="s">
        <v>2721</v>
      </c>
      <c r="BI1449" s="159">
        <v>24643.439999999999</v>
      </c>
      <c r="BJ1449" s="159">
        <v>24643.439999999999</v>
      </c>
      <c r="BK1449" s="159">
        <v>0</v>
      </c>
      <c r="BL1449" s="456"/>
      <c r="BM1449" s="1" t="s">
        <v>66</v>
      </c>
      <c r="BN1449" s="248"/>
      <c r="BO1449" s="248"/>
      <c r="BP1449" s="86"/>
      <c r="BQ1449" s="324">
        <v>11</v>
      </c>
      <c r="BR1449" s="380" t="s">
        <v>245</v>
      </c>
      <c r="BS1449" s="381" t="s">
        <v>709</v>
      </c>
      <c r="BT1449" s="382" t="s">
        <v>1506</v>
      </c>
      <c r="BU1449" s="383" t="s">
        <v>719</v>
      </c>
      <c r="BV1449" s="384" t="s">
        <v>1581</v>
      </c>
      <c r="BW1449" s="384">
        <v>60210</v>
      </c>
      <c r="BX1449" s="385" t="s">
        <v>3667</v>
      </c>
      <c r="BY1449" s="51"/>
      <c r="BZ1449" s="495">
        <v>35</v>
      </c>
      <c r="CA1449" s="320" t="b">
        <f>EXACT(A1449,CH1449)</f>
        <v>1</v>
      </c>
      <c r="CB1449" s="318" t="b">
        <f>EXACT(D1449,CF1449)</f>
        <v>1</v>
      </c>
      <c r="CC1449" s="318" t="b">
        <f>EXACT(E1449,CG1449)</f>
        <v>1</v>
      </c>
      <c r="CD1449" s="502">
        <f>+S1448-BC1448</f>
        <v>0</v>
      </c>
      <c r="CE1449" s="51" t="s">
        <v>672</v>
      </c>
      <c r="CF1449" s="157" t="s">
        <v>3366</v>
      </c>
      <c r="CG1449" s="103" t="s">
        <v>2721</v>
      </c>
      <c r="CH1449" s="275">
        <v>5600790016597</v>
      </c>
      <c r="CM1449" s="273"/>
      <c r="CO1449" s="157"/>
    </row>
    <row r="1450" spans="1:93">
      <c r="A1450" s="452" t="s">
        <v>4720</v>
      </c>
      <c r="B1450" s="83" t="s">
        <v>709</v>
      </c>
      <c r="C1450" s="158" t="s">
        <v>686</v>
      </c>
      <c r="D1450" s="158" t="s">
        <v>3403</v>
      </c>
      <c r="E1450" s="92" t="s">
        <v>2711</v>
      </c>
      <c r="F1450" s="452" t="s">
        <v>4720</v>
      </c>
      <c r="G1450" s="59" t="s">
        <v>1580</v>
      </c>
      <c r="H1450" s="449" t="s">
        <v>3494</v>
      </c>
      <c r="I1450" s="234">
        <v>44277.599999999999</v>
      </c>
      <c r="J1450" s="234">
        <v>0</v>
      </c>
      <c r="K1450" s="234">
        <v>32.18</v>
      </c>
      <c r="L1450" s="234">
        <v>0</v>
      </c>
      <c r="M1450" s="85">
        <v>0</v>
      </c>
      <c r="N1450" s="85">
        <v>0</v>
      </c>
      <c r="O1450" s="234">
        <v>0</v>
      </c>
      <c r="P1450" s="234">
        <v>725.47</v>
      </c>
      <c r="Q1450" s="234">
        <v>0</v>
      </c>
      <c r="R1450" s="234">
        <v>22567</v>
      </c>
      <c r="S1450" s="234">
        <v>21017.309999999998</v>
      </c>
      <c r="T1450" s="227" t="s">
        <v>1581</v>
      </c>
      <c r="U1450" s="496">
        <v>882</v>
      </c>
      <c r="V1450" s="158" t="s">
        <v>686</v>
      </c>
      <c r="W1450" s="158" t="s">
        <v>3403</v>
      </c>
      <c r="X1450" s="92" t="s">
        <v>2711</v>
      </c>
      <c r="Y1450" s="267">
        <v>5600800003115</v>
      </c>
      <c r="Z1450" s="228" t="s">
        <v>1581</v>
      </c>
      <c r="AA1450" s="243">
        <v>23292.47</v>
      </c>
      <c r="AB1450" s="244">
        <v>21180</v>
      </c>
      <c r="AC1450" s="81"/>
      <c r="AD1450" s="243">
        <v>863</v>
      </c>
      <c r="AE1450" s="243">
        <v>424</v>
      </c>
      <c r="AF1450" s="81"/>
      <c r="AG1450" s="81"/>
      <c r="AH1450" s="81"/>
      <c r="AI1450" s="81">
        <v>100</v>
      </c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245"/>
      <c r="AW1450" s="81"/>
      <c r="AX1450" s="81">
        <v>0</v>
      </c>
      <c r="AY1450" s="244"/>
      <c r="AZ1450" s="244">
        <v>725.47</v>
      </c>
      <c r="BA1450" s="176">
        <v>0</v>
      </c>
      <c r="BB1450" s="244">
        <v>44309.78</v>
      </c>
      <c r="BC1450" s="244">
        <v>21017.309999999998</v>
      </c>
      <c r="BD1450" s="85"/>
      <c r="BE1450" s="170">
        <v>883</v>
      </c>
      <c r="BF1450" s="1" t="s">
        <v>3575</v>
      </c>
      <c r="BG1450" s="158" t="s">
        <v>3403</v>
      </c>
      <c r="BH1450" s="92" t="s">
        <v>2711</v>
      </c>
      <c r="BI1450" s="244">
        <v>21180</v>
      </c>
      <c r="BJ1450" s="159">
        <v>21180</v>
      </c>
      <c r="BK1450" s="159">
        <v>0</v>
      </c>
      <c r="BL1450" s="158"/>
      <c r="BM1450" s="86" t="s">
        <v>704</v>
      </c>
      <c r="BN1450" s="247"/>
      <c r="BO1450" s="247"/>
      <c r="BP1450" s="1"/>
      <c r="BQ1450" s="325">
        <v>166</v>
      </c>
      <c r="BR1450" s="387" t="s">
        <v>689</v>
      </c>
      <c r="BS1450" s="381" t="s">
        <v>709</v>
      </c>
      <c r="BT1450" s="388" t="s">
        <v>741</v>
      </c>
      <c r="BU1450" s="388" t="s">
        <v>679</v>
      </c>
      <c r="BV1450" s="388" t="s">
        <v>1581</v>
      </c>
      <c r="BW1450" s="389">
        <v>60160</v>
      </c>
      <c r="BX1450" s="389" t="s">
        <v>3658</v>
      </c>
      <c r="BY1450" s="84"/>
      <c r="BZ1450" s="495">
        <v>1147</v>
      </c>
      <c r="CA1450" s="320" t="b">
        <f>EXACT(A1450,CH1450)</f>
        <v>1</v>
      </c>
      <c r="CB1450" s="318" t="b">
        <f>EXACT(D1450,CF1450)</f>
        <v>1</v>
      </c>
      <c r="CC1450" s="318" t="b">
        <f>EXACT(E1450,CG1450)</f>
        <v>1</v>
      </c>
      <c r="CD1450" s="502">
        <f>+S1449-BC1449</f>
        <v>0</v>
      </c>
      <c r="CE1450" s="51" t="s">
        <v>686</v>
      </c>
      <c r="CF1450" s="17" t="s">
        <v>3403</v>
      </c>
      <c r="CG1450" s="103" t="s">
        <v>2711</v>
      </c>
      <c r="CH1450" s="275">
        <v>5600800003115</v>
      </c>
      <c r="CL1450" s="51"/>
      <c r="CM1450" s="273"/>
      <c r="CO1450" s="157"/>
    </row>
    <row r="1451" spans="1:93">
      <c r="A1451" s="452" t="s">
        <v>4617</v>
      </c>
      <c r="B1451" s="83" t="s">
        <v>709</v>
      </c>
      <c r="C1451" s="158" t="s">
        <v>686</v>
      </c>
      <c r="D1451" s="158" t="s">
        <v>203</v>
      </c>
      <c r="E1451" s="92" t="s">
        <v>202</v>
      </c>
      <c r="F1451" s="452" t="s">
        <v>4617</v>
      </c>
      <c r="G1451" s="59" t="s">
        <v>1580</v>
      </c>
      <c r="H1451" s="449" t="s">
        <v>1032</v>
      </c>
      <c r="I1451" s="234">
        <v>23680.799999999999</v>
      </c>
      <c r="J1451" s="234">
        <v>0</v>
      </c>
      <c r="K1451" s="234">
        <v>84.25</v>
      </c>
      <c r="L1451" s="234">
        <v>0</v>
      </c>
      <c r="M1451" s="85">
        <v>1571</v>
      </c>
      <c r="N1451" s="85">
        <v>0</v>
      </c>
      <c r="O1451" s="234">
        <v>0</v>
      </c>
      <c r="P1451" s="234">
        <v>0</v>
      </c>
      <c r="Q1451" s="234">
        <v>0</v>
      </c>
      <c r="R1451" s="234">
        <v>15424</v>
      </c>
      <c r="S1451" s="234">
        <v>8425.9199999999983</v>
      </c>
      <c r="T1451" s="227" t="s">
        <v>1581</v>
      </c>
      <c r="U1451" s="496">
        <v>1040</v>
      </c>
      <c r="V1451" s="158" t="s">
        <v>686</v>
      </c>
      <c r="W1451" s="158" t="s">
        <v>203</v>
      </c>
      <c r="X1451" s="92" t="s">
        <v>202</v>
      </c>
      <c r="Y1451" s="268">
        <v>5600800004286</v>
      </c>
      <c r="Z1451" s="228" t="s">
        <v>1581</v>
      </c>
      <c r="AA1451" s="141">
        <v>16910.13</v>
      </c>
      <c r="AB1451" s="141">
        <v>14000</v>
      </c>
      <c r="AC1451" s="1"/>
      <c r="AD1451" s="235">
        <v>0</v>
      </c>
      <c r="AE1451" s="235">
        <v>424</v>
      </c>
      <c r="AF1451" s="1"/>
      <c r="AG1451" s="1"/>
      <c r="AH1451" s="1"/>
      <c r="AI1451" s="1">
        <v>1000</v>
      </c>
      <c r="AJ1451" s="1"/>
      <c r="AK1451" s="1"/>
      <c r="AL1451" s="1"/>
      <c r="AM1451" s="1"/>
      <c r="AN1451" s="1"/>
      <c r="AO1451" s="1">
        <v>0</v>
      </c>
      <c r="AP1451" s="1"/>
      <c r="AQ1451" s="1"/>
      <c r="AR1451" s="1"/>
      <c r="AS1451" s="1"/>
      <c r="AT1451" s="1"/>
      <c r="AU1451" s="1"/>
      <c r="AV1451" s="236"/>
      <c r="AW1451" s="1"/>
      <c r="AX1451" s="1">
        <v>1486.13</v>
      </c>
      <c r="AY1451" s="1"/>
      <c r="AZ1451" s="1">
        <v>0</v>
      </c>
      <c r="BA1451" s="1">
        <v>0</v>
      </c>
      <c r="BB1451" s="1">
        <v>25336.05</v>
      </c>
      <c r="BC1451" s="1">
        <v>8425.9199999999983</v>
      </c>
      <c r="BD1451" s="85"/>
      <c r="BE1451" s="170">
        <v>1041</v>
      </c>
      <c r="BF1451" s="158" t="s">
        <v>2314</v>
      </c>
      <c r="BG1451" s="158" t="s">
        <v>203</v>
      </c>
      <c r="BH1451" s="92" t="s">
        <v>202</v>
      </c>
      <c r="BI1451" s="1">
        <v>22435</v>
      </c>
      <c r="BJ1451" s="1">
        <v>14000</v>
      </c>
      <c r="BK1451" s="1">
        <v>8435</v>
      </c>
      <c r="BL1451" s="158"/>
      <c r="BM1451" s="1"/>
      <c r="BN1451" s="1"/>
      <c r="BO1451" s="1"/>
      <c r="BP1451" s="86"/>
      <c r="BQ1451" s="324">
        <v>366</v>
      </c>
      <c r="BR1451" s="380">
        <v>1</v>
      </c>
      <c r="BS1451" s="381" t="s">
        <v>51</v>
      </c>
      <c r="BT1451" s="382" t="s">
        <v>679</v>
      </c>
      <c r="BU1451" s="382" t="s">
        <v>679</v>
      </c>
      <c r="BV1451" s="384" t="s">
        <v>1581</v>
      </c>
      <c r="BW1451" s="384">
        <v>60160</v>
      </c>
      <c r="BX1451" s="385" t="s">
        <v>1564</v>
      </c>
      <c r="BZ1451" s="475">
        <v>314</v>
      </c>
      <c r="CA1451" s="320" t="b">
        <f>EXACT(A1451,CH1451)</f>
        <v>1</v>
      </c>
      <c r="CB1451" s="318" t="b">
        <f>EXACT(D1451,CF1451)</f>
        <v>1</v>
      </c>
      <c r="CC1451" s="318" t="b">
        <f>EXACT(E1451,CG1451)</f>
        <v>1</v>
      </c>
      <c r="CD1451" s="502">
        <f>+S1450-BC1450</f>
        <v>0</v>
      </c>
      <c r="CE1451" s="17" t="s">
        <v>686</v>
      </c>
      <c r="CF1451" s="17" t="s">
        <v>203</v>
      </c>
      <c r="CG1451" s="103" t="s">
        <v>202</v>
      </c>
      <c r="CH1451" s="275">
        <v>5600800004286</v>
      </c>
      <c r="CM1451" s="273"/>
      <c r="CO1451" s="157"/>
    </row>
    <row r="1452" spans="1:93">
      <c r="A1452" s="451" t="s">
        <v>7477</v>
      </c>
      <c r="B1452" s="83" t="s">
        <v>709</v>
      </c>
      <c r="C1452" s="158" t="s">
        <v>672</v>
      </c>
      <c r="D1452" s="86" t="s">
        <v>320</v>
      </c>
      <c r="E1452" s="86" t="s">
        <v>174</v>
      </c>
      <c r="F1452" s="451" t="s">
        <v>7477</v>
      </c>
      <c r="G1452" s="59" t="s">
        <v>1580</v>
      </c>
      <c r="H1452" s="449" t="s">
        <v>6927</v>
      </c>
      <c r="I1452" s="244">
        <v>33799.97</v>
      </c>
      <c r="J1452" s="310">
        <v>0</v>
      </c>
      <c r="K1452" s="81">
        <v>0</v>
      </c>
      <c r="L1452" s="81">
        <v>0</v>
      </c>
      <c r="M1452" s="85">
        <v>0</v>
      </c>
      <c r="N1452" s="81">
        <v>0</v>
      </c>
      <c r="O1452" s="81">
        <v>0</v>
      </c>
      <c r="P1452" s="85">
        <v>148.33000000000001</v>
      </c>
      <c r="Q1452" s="81">
        <v>0</v>
      </c>
      <c r="R1452" s="85">
        <v>2342</v>
      </c>
      <c r="S1452" s="81">
        <v>31309.64</v>
      </c>
      <c r="T1452" s="227" t="s">
        <v>1581</v>
      </c>
      <c r="U1452" s="496">
        <v>792</v>
      </c>
      <c r="V1452" s="158" t="s">
        <v>672</v>
      </c>
      <c r="W1452" s="86" t="s">
        <v>320</v>
      </c>
      <c r="X1452" s="422" t="s">
        <v>174</v>
      </c>
      <c r="Y1452" s="267">
        <v>5600800007226</v>
      </c>
      <c r="Z1452" s="228" t="s">
        <v>1581</v>
      </c>
      <c r="AA1452" s="233">
        <v>2490.33</v>
      </c>
      <c r="AB1452" s="141">
        <v>1055</v>
      </c>
      <c r="AC1452" s="234"/>
      <c r="AD1452" s="235">
        <v>863</v>
      </c>
      <c r="AE1452" s="235">
        <v>424</v>
      </c>
      <c r="AF1452" s="141">
        <v>0</v>
      </c>
      <c r="AG1452" s="141"/>
      <c r="AH1452" s="141"/>
      <c r="AI1452" s="141">
        <v>0</v>
      </c>
      <c r="AJ1452" s="141"/>
      <c r="AK1452" s="141"/>
      <c r="AL1452" s="141"/>
      <c r="AM1452" s="85"/>
      <c r="AN1452" s="85"/>
      <c r="AO1452" s="85"/>
      <c r="AP1452" s="85"/>
      <c r="AQ1452" s="159"/>
      <c r="AR1452" s="159"/>
      <c r="AS1452" s="85"/>
      <c r="AT1452" s="85"/>
      <c r="AU1452" s="85"/>
      <c r="AV1452" s="236"/>
      <c r="AW1452" s="85"/>
      <c r="AX1452" s="85">
        <v>0</v>
      </c>
      <c r="AY1452" s="159"/>
      <c r="AZ1452" s="159">
        <v>148.33000000000001</v>
      </c>
      <c r="BA1452" s="176">
        <v>0</v>
      </c>
      <c r="BB1452" s="159">
        <v>33799.97</v>
      </c>
      <c r="BC1452" s="159">
        <v>31309.64</v>
      </c>
      <c r="BD1452" s="85"/>
      <c r="BE1452" s="170">
        <v>793</v>
      </c>
      <c r="BF1452" s="1" t="s">
        <v>7097</v>
      </c>
      <c r="BG1452" s="158" t="s">
        <v>320</v>
      </c>
      <c r="BH1452" s="92" t="s">
        <v>174</v>
      </c>
      <c r="BI1452" s="159">
        <v>1055</v>
      </c>
      <c r="BJ1452" s="159">
        <v>1055</v>
      </c>
      <c r="BK1452" s="159">
        <v>0</v>
      </c>
      <c r="BL1452" s="158"/>
      <c r="BM1452" s="1"/>
      <c r="BN1452" s="248"/>
      <c r="BO1452" s="248"/>
      <c r="BP1452" s="86"/>
      <c r="BQ1452" s="324">
        <v>529</v>
      </c>
      <c r="BR1452" s="380" t="s">
        <v>730</v>
      </c>
      <c r="BS1452" s="381" t="s">
        <v>709</v>
      </c>
      <c r="BT1452" s="382" t="s">
        <v>747</v>
      </c>
      <c r="BU1452" s="388" t="s">
        <v>679</v>
      </c>
      <c r="BV1452" s="388" t="s">
        <v>1581</v>
      </c>
      <c r="BW1452" s="389">
        <v>60160</v>
      </c>
      <c r="BX1452" s="385" t="s">
        <v>7360</v>
      </c>
      <c r="BY1452" s="23"/>
      <c r="BZ1452" s="475">
        <v>882</v>
      </c>
      <c r="CA1452" s="320" t="b">
        <f>EXACT(A1452,CH1452)</f>
        <v>1</v>
      </c>
      <c r="CB1452" s="318" t="b">
        <f>EXACT(D1452,CF1452)</f>
        <v>1</v>
      </c>
      <c r="CC1452" s="318" t="b">
        <f>EXACT(E1452,CG1452)</f>
        <v>1</v>
      </c>
      <c r="CD1452" s="502">
        <f>+S1451-BC1451</f>
        <v>0</v>
      </c>
      <c r="CE1452" s="17" t="s">
        <v>672</v>
      </c>
      <c r="CF1452" s="157" t="s">
        <v>320</v>
      </c>
      <c r="CG1452" s="103" t="s">
        <v>174</v>
      </c>
      <c r="CH1452" s="275">
        <v>5600800007226</v>
      </c>
      <c r="CJ1452" s="51"/>
      <c r="CL1452" s="51"/>
      <c r="CM1452" s="273"/>
      <c r="CO1452" s="157"/>
    </row>
    <row r="1453" spans="1:93">
      <c r="A1453" s="511" t="s">
        <v>8543</v>
      </c>
      <c r="B1453" s="83" t="s">
        <v>709</v>
      </c>
      <c r="C1453" s="86" t="s">
        <v>686</v>
      </c>
      <c r="D1453" s="17" t="s">
        <v>8443</v>
      </c>
      <c r="E1453" s="75" t="s">
        <v>8444</v>
      </c>
      <c r="F1453" s="514" t="s">
        <v>8543</v>
      </c>
      <c r="G1453" s="59" t="s">
        <v>1580</v>
      </c>
      <c r="H1453" s="98" t="s">
        <v>8639</v>
      </c>
      <c r="I1453" s="133">
        <v>51520</v>
      </c>
      <c r="J1453" s="167">
        <v>0</v>
      </c>
      <c r="K1453" s="18">
        <v>0</v>
      </c>
      <c r="L1453" s="18">
        <v>0</v>
      </c>
      <c r="M1453" s="53">
        <v>0</v>
      </c>
      <c r="N1453" s="18">
        <v>0</v>
      </c>
      <c r="O1453" s="18">
        <v>0</v>
      </c>
      <c r="P1453" s="53">
        <v>1943.66</v>
      </c>
      <c r="Q1453" s="18">
        <v>0</v>
      </c>
      <c r="R1453" s="53">
        <v>28863</v>
      </c>
      <c r="S1453" s="18">
        <v>15824.989999999998</v>
      </c>
      <c r="T1453" s="227" t="s">
        <v>1581</v>
      </c>
      <c r="U1453" s="496">
        <v>1326</v>
      </c>
      <c r="V1453" s="467" t="s">
        <v>686</v>
      </c>
      <c r="W1453" s="17" t="s">
        <v>8443</v>
      </c>
      <c r="X1453" s="17" t="s">
        <v>8444</v>
      </c>
      <c r="Y1453" s="268">
        <v>5600800007765</v>
      </c>
      <c r="Z1453" s="228" t="s">
        <v>1581</v>
      </c>
      <c r="AA1453" s="80">
        <v>35695.01</v>
      </c>
      <c r="AB1453" s="18">
        <v>28000</v>
      </c>
      <c r="AD1453" s="18">
        <v>863</v>
      </c>
      <c r="AL1453" s="18">
        <v>0</v>
      </c>
      <c r="AO1453" s="18">
        <v>0</v>
      </c>
      <c r="AX1453" s="18">
        <v>4888.3500000000004</v>
      </c>
      <c r="AZ1453" s="81">
        <v>1943.66</v>
      </c>
      <c r="BA1453" s="85">
        <v>0</v>
      </c>
      <c r="BB1453" s="81">
        <v>51520</v>
      </c>
      <c r="BC1453" s="81">
        <v>15824.989999999998</v>
      </c>
      <c r="BE1453" s="170">
        <v>1328</v>
      </c>
      <c r="BF1453" s="18" t="s">
        <v>8734</v>
      </c>
      <c r="BG1453" s="51" t="s">
        <v>8443</v>
      </c>
      <c r="BH1453" s="17" t="s">
        <v>8444</v>
      </c>
      <c r="BI1453" s="18">
        <v>40050.339999999997</v>
      </c>
      <c r="BJ1453" s="53">
        <v>28000</v>
      </c>
      <c r="BK1453" s="18">
        <v>12050.339999999997</v>
      </c>
      <c r="BP1453" s="86"/>
      <c r="BQ1453" s="440" t="s">
        <v>8880</v>
      </c>
      <c r="BR1453" s="380">
        <v>6</v>
      </c>
      <c r="BS1453" s="381"/>
      <c r="BT1453" s="382" t="s">
        <v>679</v>
      </c>
      <c r="BU1453" s="383" t="s">
        <v>679</v>
      </c>
      <c r="BV1453" s="384" t="s">
        <v>1581</v>
      </c>
      <c r="BW1453" s="384">
        <v>60160</v>
      </c>
      <c r="BX1453" s="385" t="s">
        <v>8881</v>
      </c>
      <c r="BZ1453" s="475">
        <v>1040</v>
      </c>
      <c r="CA1453" s="320" t="b">
        <f>EXACT(A1453,CH1453)</f>
        <v>1</v>
      </c>
      <c r="CB1453" s="318" t="b">
        <f>EXACT(D1453,CF1453)</f>
        <v>1</v>
      </c>
      <c r="CC1453" s="318" t="b">
        <f>EXACT(E1453,CG1453)</f>
        <v>1</v>
      </c>
      <c r="CD1453" s="502">
        <f>+S1452-BC1452</f>
        <v>0</v>
      </c>
      <c r="CE1453" s="51" t="s">
        <v>686</v>
      </c>
      <c r="CF1453" s="94" t="s">
        <v>8443</v>
      </c>
      <c r="CG1453" s="99" t="s">
        <v>8444</v>
      </c>
      <c r="CH1453" s="275">
        <v>5600800007765</v>
      </c>
      <c r="CI1453" s="51"/>
      <c r="CM1453" s="273"/>
    </row>
    <row r="1454" spans="1:93">
      <c r="A1454" s="452" t="s">
        <v>7518</v>
      </c>
      <c r="B1454" s="83" t="s">
        <v>709</v>
      </c>
      <c r="C1454" s="86" t="s">
        <v>672</v>
      </c>
      <c r="D1454" s="86" t="s">
        <v>6836</v>
      </c>
      <c r="E1454" s="86" t="s">
        <v>5437</v>
      </c>
      <c r="F1454" s="452" t="s">
        <v>7518</v>
      </c>
      <c r="G1454" s="59" t="s">
        <v>1580</v>
      </c>
      <c r="H1454" s="449" t="s">
        <v>6965</v>
      </c>
      <c r="I1454" s="234">
        <v>37125.78</v>
      </c>
      <c r="J1454" s="234">
        <v>0</v>
      </c>
      <c r="K1454" s="234">
        <v>0</v>
      </c>
      <c r="L1454" s="234">
        <v>0</v>
      </c>
      <c r="M1454" s="85">
        <v>0</v>
      </c>
      <c r="N1454" s="85">
        <v>0</v>
      </c>
      <c r="O1454" s="234">
        <v>0</v>
      </c>
      <c r="P1454" s="234">
        <v>564.62</v>
      </c>
      <c r="Q1454" s="234">
        <v>0</v>
      </c>
      <c r="R1454" s="234">
        <v>23318.39</v>
      </c>
      <c r="S1454" s="234">
        <v>13242.77</v>
      </c>
      <c r="T1454" s="227" t="s">
        <v>1581</v>
      </c>
      <c r="U1454" s="496">
        <v>1186</v>
      </c>
      <c r="V1454" s="86" t="s">
        <v>672</v>
      </c>
      <c r="W1454" s="86" t="s">
        <v>6836</v>
      </c>
      <c r="X1454" s="422" t="s">
        <v>5437</v>
      </c>
      <c r="Y1454" s="267">
        <v>5600800008842</v>
      </c>
      <c r="Z1454" s="228" t="s">
        <v>1581</v>
      </c>
      <c r="AA1454" s="233">
        <v>23883.01</v>
      </c>
      <c r="AB1454" s="141">
        <v>22031.39</v>
      </c>
      <c r="AC1454" s="234"/>
      <c r="AD1454" s="235">
        <v>863</v>
      </c>
      <c r="AE1454" s="235">
        <v>424</v>
      </c>
      <c r="AF1454" s="141"/>
      <c r="AG1454" s="141"/>
      <c r="AH1454" s="141"/>
      <c r="AI1454" s="141"/>
      <c r="AJ1454" s="141"/>
      <c r="AK1454" s="141"/>
      <c r="AL1454" s="141"/>
      <c r="AM1454" s="85"/>
      <c r="AN1454" s="85"/>
      <c r="AO1454" s="85"/>
      <c r="AP1454" s="85"/>
      <c r="AQ1454" s="159"/>
      <c r="AR1454" s="85"/>
      <c r="AS1454" s="85"/>
      <c r="AT1454" s="85"/>
      <c r="AU1454" s="85"/>
      <c r="AV1454" s="236"/>
      <c r="AW1454" s="85"/>
      <c r="AX1454" s="85">
        <v>0</v>
      </c>
      <c r="AY1454" s="159"/>
      <c r="AZ1454" s="159">
        <v>564.62</v>
      </c>
      <c r="BA1454" s="176">
        <v>0</v>
      </c>
      <c r="BB1454" s="159">
        <v>37125.78</v>
      </c>
      <c r="BC1454" s="159">
        <v>13242.77</v>
      </c>
      <c r="BD1454" s="85"/>
      <c r="BE1454" s="170">
        <v>1188</v>
      </c>
      <c r="BF1454" s="1" t="s">
        <v>7150</v>
      </c>
      <c r="BG1454" s="158" t="s">
        <v>6836</v>
      </c>
      <c r="BH1454" s="92" t="s">
        <v>5437</v>
      </c>
      <c r="BI1454" s="159">
        <v>22031.39</v>
      </c>
      <c r="BJ1454" s="159">
        <v>22031.39</v>
      </c>
      <c r="BK1454" s="159">
        <v>0</v>
      </c>
      <c r="BL1454" s="158"/>
      <c r="BM1454" s="1"/>
      <c r="BN1454" s="248"/>
      <c r="BO1454" s="248"/>
      <c r="BP1454" s="1"/>
      <c r="BQ1454" s="325" t="s">
        <v>7299</v>
      </c>
      <c r="BR1454" s="387" t="s">
        <v>698</v>
      </c>
      <c r="BS1454" s="381" t="s">
        <v>51</v>
      </c>
      <c r="BT1454" s="388" t="s">
        <v>809</v>
      </c>
      <c r="BU1454" s="383" t="s">
        <v>752</v>
      </c>
      <c r="BV1454" s="384" t="s">
        <v>1581</v>
      </c>
      <c r="BW1454" s="384">
        <v>60190</v>
      </c>
      <c r="BX1454" s="389" t="s">
        <v>7300</v>
      </c>
      <c r="BY1454" s="51"/>
      <c r="BZ1454" s="475">
        <v>792</v>
      </c>
      <c r="CA1454" s="320" t="b">
        <f>EXACT(A1454,CH1454)</f>
        <v>1</v>
      </c>
      <c r="CB1454" s="318" t="b">
        <f>EXACT(D1454,CF1454)</f>
        <v>1</v>
      </c>
      <c r="CC1454" s="318" t="b">
        <f>EXACT(E1454,CG1454)</f>
        <v>1</v>
      </c>
      <c r="CD1454" s="502">
        <f>+S1453-BC1453</f>
        <v>0</v>
      </c>
      <c r="CE1454" s="17" t="s">
        <v>672</v>
      </c>
      <c r="CF1454" s="17" t="s">
        <v>6836</v>
      </c>
      <c r="CG1454" s="103" t="s">
        <v>5437</v>
      </c>
      <c r="CH1454" s="275">
        <v>5600800008842</v>
      </c>
    </row>
    <row r="1455" spans="1:93">
      <c r="A1455" s="452" t="s">
        <v>4421</v>
      </c>
      <c r="B1455" s="83" t="s">
        <v>709</v>
      </c>
      <c r="C1455" s="158" t="s">
        <v>686</v>
      </c>
      <c r="D1455" s="158" t="s">
        <v>616</v>
      </c>
      <c r="E1455" s="92" t="s">
        <v>617</v>
      </c>
      <c r="F1455" s="452" t="s">
        <v>4421</v>
      </c>
      <c r="G1455" s="59" t="s">
        <v>1580</v>
      </c>
      <c r="H1455" s="449" t="s">
        <v>658</v>
      </c>
      <c r="I1455" s="234">
        <v>26161.200000000001</v>
      </c>
      <c r="J1455" s="234">
        <v>0</v>
      </c>
      <c r="K1455" s="234">
        <v>95.4</v>
      </c>
      <c r="L1455" s="234">
        <v>0</v>
      </c>
      <c r="M1455" s="85">
        <v>1970</v>
      </c>
      <c r="N1455" s="85">
        <v>0</v>
      </c>
      <c r="O1455" s="234">
        <v>0</v>
      </c>
      <c r="P1455" s="234">
        <v>0</v>
      </c>
      <c r="Q1455" s="234">
        <v>0</v>
      </c>
      <c r="R1455" s="234">
        <v>23798.7</v>
      </c>
      <c r="S1455" s="234">
        <v>2396.8500000000022</v>
      </c>
      <c r="T1455" s="227" t="s">
        <v>1581</v>
      </c>
      <c r="U1455" s="496">
        <v>1265</v>
      </c>
      <c r="V1455" s="158" t="s">
        <v>686</v>
      </c>
      <c r="W1455" s="158" t="s">
        <v>616</v>
      </c>
      <c r="X1455" s="92" t="s">
        <v>617</v>
      </c>
      <c r="Y1455" s="267">
        <v>5600800012289</v>
      </c>
      <c r="Z1455" s="228" t="s">
        <v>1581</v>
      </c>
      <c r="AA1455" s="233">
        <v>25829.75</v>
      </c>
      <c r="AB1455" s="141">
        <v>22935.7</v>
      </c>
      <c r="AC1455" s="234"/>
      <c r="AD1455" s="235">
        <v>863</v>
      </c>
      <c r="AE1455" s="235"/>
      <c r="AF1455" s="141"/>
      <c r="AG1455" s="141"/>
      <c r="AH1455" s="141"/>
      <c r="AI1455" s="141"/>
      <c r="AJ1455" s="141"/>
      <c r="AK1455" s="141"/>
      <c r="AL1455" s="141"/>
      <c r="AM1455" s="85"/>
      <c r="AN1455" s="85"/>
      <c r="AO1455" s="85"/>
      <c r="AP1455" s="85"/>
      <c r="AQ1455" s="159"/>
      <c r="AR1455" s="159"/>
      <c r="AS1455" s="85"/>
      <c r="AT1455" s="85"/>
      <c r="AU1455" s="85"/>
      <c r="AV1455" s="236"/>
      <c r="AW1455" s="85"/>
      <c r="AX1455" s="85">
        <v>2031.05</v>
      </c>
      <c r="AY1455" s="159"/>
      <c r="AZ1455" s="159">
        <v>0</v>
      </c>
      <c r="BA1455" s="176">
        <v>0</v>
      </c>
      <c r="BB1455" s="159">
        <v>28226.600000000002</v>
      </c>
      <c r="BC1455" s="159">
        <v>2396.8500000000022</v>
      </c>
      <c r="BD1455" s="85"/>
      <c r="BE1455" s="170">
        <v>1267</v>
      </c>
      <c r="BF1455" s="1" t="s">
        <v>1897</v>
      </c>
      <c r="BG1455" s="158" t="s">
        <v>616</v>
      </c>
      <c r="BH1455" s="92" t="s">
        <v>617</v>
      </c>
      <c r="BI1455" s="159">
        <v>22935.7</v>
      </c>
      <c r="BJ1455" s="159">
        <v>22935.7</v>
      </c>
      <c r="BK1455" s="159">
        <v>0</v>
      </c>
      <c r="BL1455" s="158"/>
      <c r="BM1455" s="1"/>
      <c r="BN1455" s="248"/>
      <c r="BO1455" s="248"/>
      <c r="BP1455" s="86"/>
      <c r="BQ1455" s="324" t="s">
        <v>59</v>
      </c>
      <c r="BR1455" s="380" t="s">
        <v>725</v>
      </c>
      <c r="BS1455" s="381" t="s">
        <v>709</v>
      </c>
      <c r="BT1455" s="382" t="s">
        <v>714</v>
      </c>
      <c r="BU1455" s="383" t="s">
        <v>707</v>
      </c>
      <c r="BV1455" s="384" t="s">
        <v>1581</v>
      </c>
      <c r="BW1455" s="384">
        <v>60220</v>
      </c>
      <c r="BX1455" s="385" t="s">
        <v>1965</v>
      </c>
      <c r="BZ1455" s="475">
        <v>1326</v>
      </c>
      <c r="CA1455" s="320" t="b">
        <f>EXACT(A1455,CH1455)</f>
        <v>1</v>
      </c>
      <c r="CB1455" s="318" t="b">
        <f>EXACT(D1455,CF1455)</f>
        <v>1</v>
      </c>
      <c r="CC1455" s="318" t="b">
        <f>EXACT(E1455,CG1455)</f>
        <v>1</v>
      </c>
      <c r="CD1455" s="502">
        <f>+S1454-BC1454</f>
        <v>0</v>
      </c>
      <c r="CE1455" s="17" t="s">
        <v>686</v>
      </c>
      <c r="CF1455" s="17" t="s">
        <v>616</v>
      </c>
      <c r="CG1455" s="103" t="s">
        <v>617</v>
      </c>
      <c r="CH1455" s="275">
        <v>5600800012289</v>
      </c>
    </row>
    <row r="1456" spans="1:93">
      <c r="A1456" s="452" t="s">
        <v>4824</v>
      </c>
      <c r="B1456" s="83" t="s">
        <v>709</v>
      </c>
      <c r="C1456" s="158" t="s">
        <v>686</v>
      </c>
      <c r="D1456" s="158" t="s">
        <v>3005</v>
      </c>
      <c r="E1456" s="92" t="s">
        <v>3006</v>
      </c>
      <c r="F1456" s="452" t="s">
        <v>4824</v>
      </c>
      <c r="G1456" s="59" t="s">
        <v>1580</v>
      </c>
      <c r="H1456" s="449" t="s">
        <v>3066</v>
      </c>
      <c r="I1456" s="234">
        <v>36792</v>
      </c>
      <c r="J1456" s="234">
        <v>0</v>
      </c>
      <c r="K1456" s="234">
        <v>107.4</v>
      </c>
      <c r="L1456" s="234">
        <v>0</v>
      </c>
      <c r="M1456" s="85">
        <v>1059</v>
      </c>
      <c r="N1456" s="85">
        <v>0</v>
      </c>
      <c r="O1456" s="234">
        <v>0</v>
      </c>
      <c r="P1456" s="234">
        <v>606.25</v>
      </c>
      <c r="Q1456" s="234">
        <v>0</v>
      </c>
      <c r="R1456" s="234">
        <v>31847</v>
      </c>
      <c r="S1456" s="234">
        <v>5505.1500000000015</v>
      </c>
      <c r="T1456" s="227" t="s">
        <v>1581</v>
      </c>
      <c r="U1456" s="496">
        <v>304</v>
      </c>
      <c r="V1456" s="158" t="s">
        <v>686</v>
      </c>
      <c r="W1456" s="158" t="s">
        <v>3005</v>
      </c>
      <c r="X1456" s="92" t="s">
        <v>3006</v>
      </c>
      <c r="Y1456" s="267">
        <v>5600800013986</v>
      </c>
      <c r="Z1456" s="228" t="s">
        <v>1581</v>
      </c>
      <c r="AA1456" s="243">
        <v>32453.25</v>
      </c>
      <c r="AB1456" s="244">
        <v>30360</v>
      </c>
      <c r="AC1456" s="81"/>
      <c r="AD1456" s="243">
        <v>863</v>
      </c>
      <c r="AE1456" s="243">
        <v>424</v>
      </c>
      <c r="AF1456" s="81"/>
      <c r="AG1456" s="81"/>
      <c r="AH1456" s="81"/>
      <c r="AI1456" s="81">
        <v>200</v>
      </c>
      <c r="AJ1456" s="81"/>
      <c r="AK1456" s="81"/>
      <c r="AL1456" s="81"/>
      <c r="AM1456" s="81"/>
      <c r="AN1456" s="81"/>
      <c r="AO1456" s="81"/>
      <c r="AP1456" s="81"/>
      <c r="AQ1456" s="244"/>
      <c r="AR1456" s="244"/>
      <c r="AS1456" s="81"/>
      <c r="AT1456" s="81"/>
      <c r="AU1456" s="81"/>
      <c r="AV1456" s="245"/>
      <c r="AW1456" s="81"/>
      <c r="AX1456" s="81">
        <v>0</v>
      </c>
      <c r="AY1456" s="244"/>
      <c r="AZ1456" s="244">
        <v>606.25</v>
      </c>
      <c r="BA1456" s="176">
        <v>0</v>
      </c>
      <c r="BB1456" s="244">
        <v>37958.400000000001</v>
      </c>
      <c r="BC1456" s="244">
        <v>5505.1500000000015</v>
      </c>
      <c r="BD1456" s="85"/>
      <c r="BE1456" s="170">
        <v>305</v>
      </c>
      <c r="BF1456" s="1" t="s">
        <v>3117</v>
      </c>
      <c r="BG1456" s="158" t="s">
        <v>3005</v>
      </c>
      <c r="BH1456" s="92" t="s">
        <v>3006</v>
      </c>
      <c r="BI1456" s="244">
        <v>30360</v>
      </c>
      <c r="BJ1456" s="159">
        <v>30360</v>
      </c>
      <c r="BK1456" s="159">
        <v>0</v>
      </c>
      <c r="BL1456" s="158"/>
      <c r="BM1456" s="86" t="s">
        <v>66</v>
      </c>
      <c r="BN1456" s="247"/>
      <c r="BO1456" s="247"/>
      <c r="BP1456" s="86"/>
      <c r="BQ1456" s="324" t="s">
        <v>3166</v>
      </c>
      <c r="BR1456" s="380" t="s">
        <v>716</v>
      </c>
      <c r="BS1456" s="381" t="s">
        <v>51</v>
      </c>
      <c r="BT1456" s="382" t="s">
        <v>741</v>
      </c>
      <c r="BU1456" s="383" t="s">
        <v>679</v>
      </c>
      <c r="BV1456" s="384" t="s">
        <v>1581</v>
      </c>
      <c r="BW1456" s="384">
        <v>60160</v>
      </c>
      <c r="BX1456" s="385" t="s">
        <v>3167</v>
      </c>
      <c r="BY1456" s="61"/>
      <c r="BZ1456" s="475">
        <v>1186</v>
      </c>
      <c r="CA1456" s="320" t="b">
        <f>EXACT(A1456,CH1456)</f>
        <v>1</v>
      </c>
      <c r="CB1456" s="318" t="b">
        <f>EXACT(D1456,CF1456)</f>
        <v>1</v>
      </c>
      <c r="CC1456" s="318" t="b">
        <f>EXACT(E1456,CG1456)</f>
        <v>1</v>
      </c>
      <c r="CD1456" s="502">
        <f>+S1455-BC1455</f>
        <v>0</v>
      </c>
      <c r="CE1456" s="17" t="s">
        <v>686</v>
      </c>
      <c r="CF1456" s="157" t="s">
        <v>3005</v>
      </c>
      <c r="CG1456" s="99" t="s">
        <v>3006</v>
      </c>
      <c r="CH1456" s="311">
        <v>5600800013986</v>
      </c>
      <c r="CM1456" s="273"/>
      <c r="CO1456" s="158"/>
    </row>
    <row r="1457" spans="1:93">
      <c r="A1457" s="452" t="s">
        <v>4708</v>
      </c>
      <c r="B1457" s="83" t="s">
        <v>709</v>
      </c>
      <c r="C1457" s="158" t="s">
        <v>672</v>
      </c>
      <c r="D1457" s="158" t="s">
        <v>1389</v>
      </c>
      <c r="E1457" s="92" t="s">
        <v>598</v>
      </c>
      <c r="F1457" s="452" t="s">
        <v>4708</v>
      </c>
      <c r="G1457" s="59" t="s">
        <v>1580</v>
      </c>
      <c r="H1457" s="449" t="s">
        <v>645</v>
      </c>
      <c r="I1457" s="234">
        <v>23116.799999999999</v>
      </c>
      <c r="J1457" s="234">
        <v>0</v>
      </c>
      <c r="K1457" s="234">
        <v>177.38</v>
      </c>
      <c r="L1457" s="234">
        <v>0</v>
      </c>
      <c r="M1457" s="85">
        <v>2125</v>
      </c>
      <c r="N1457" s="85">
        <v>0</v>
      </c>
      <c r="O1457" s="234">
        <v>0</v>
      </c>
      <c r="P1457" s="234">
        <v>0</v>
      </c>
      <c r="Q1457" s="234">
        <v>0</v>
      </c>
      <c r="R1457" s="234">
        <v>8733</v>
      </c>
      <c r="S1457" s="234">
        <v>16686.18</v>
      </c>
      <c r="T1457" s="227" t="s">
        <v>1581</v>
      </c>
      <c r="U1457" s="496">
        <v>894</v>
      </c>
      <c r="V1457" s="158" t="s">
        <v>672</v>
      </c>
      <c r="W1457" s="158" t="s">
        <v>1389</v>
      </c>
      <c r="X1457" s="92" t="s">
        <v>598</v>
      </c>
      <c r="Y1457" s="267">
        <v>5600800015806</v>
      </c>
      <c r="Z1457" s="228" t="s">
        <v>1581</v>
      </c>
      <c r="AA1457" s="243">
        <v>8733</v>
      </c>
      <c r="AB1457" s="244">
        <v>7670</v>
      </c>
      <c r="AC1457" s="81"/>
      <c r="AD1457" s="243">
        <v>863</v>
      </c>
      <c r="AE1457" s="243"/>
      <c r="AF1457" s="81"/>
      <c r="AG1457" s="81"/>
      <c r="AH1457" s="81"/>
      <c r="AI1457" s="81">
        <v>200</v>
      </c>
      <c r="AJ1457" s="81"/>
      <c r="AK1457" s="81"/>
      <c r="AL1457" s="81"/>
      <c r="AM1457" s="81"/>
      <c r="AN1457" s="81"/>
      <c r="AO1457" s="81"/>
      <c r="AP1457" s="81"/>
      <c r="AQ1457" s="244"/>
      <c r="AR1457" s="244"/>
      <c r="AS1457" s="81"/>
      <c r="AT1457" s="81"/>
      <c r="AU1457" s="81"/>
      <c r="AV1457" s="245"/>
      <c r="AW1457" s="81"/>
      <c r="AX1457" s="81">
        <v>0</v>
      </c>
      <c r="AY1457" s="244"/>
      <c r="AZ1457" s="244">
        <v>0</v>
      </c>
      <c r="BA1457" s="176">
        <v>0</v>
      </c>
      <c r="BB1457" s="244">
        <v>25419.18</v>
      </c>
      <c r="BC1457" s="244">
        <v>16686.18</v>
      </c>
      <c r="BD1457" s="85"/>
      <c r="BE1457" s="170">
        <v>895</v>
      </c>
      <c r="BF1457" s="1" t="s">
        <v>1884</v>
      </c>
      <c r="BG1457" s="158" t="s">
        <v>1389</v>
      </c>
      <c r="BH1457" s="92" t="s">
        <v>598</v>
      </c>
      <c r="BI1457" s="244">
        <v>7670</v>
      </c>
      <c r="BJ1457" s="159">
        <v>7670</v>
      </c>
      <c r="BK1457" s="159">
        <v>0</v>
      </c>
      <c r="BL1457" s="158"/>
      <c r="BM1457" s="86"/>
      <c r="BN1457" s="247"/>
      <c r="BO1457" s="247"/>
      <c r="BP1457" s="1"/>
      <c r="BQ1457" s="284" t="s">
        <v>1956</v>
      </c>
      <c r="BR1457" s="380" t="s">
        <v>676</v>
      </c>
      <c r="BS1457" s="381" t="s">
        <v>709</v>
      </c>
      <c r="BT1457" s="383" t="s">
        <v>731</v>
      </c>
      <c r="BU1457" s="383" t="s">
        <v>679</v>
      </c>
      <c r="BV1457" s="383" t="s">
        <v>1581</v>
      </c>
      <c r="BW1457" s="383">
        <v>60160</v>
      </c>
      <c r="BX1457" s="385" t="s">
        <v>1957</v>
      </c>
      <c r="BY1457" s="84"/>
      <c r="BZ1457" s="495">
        <v>1265</v>
      </c>
      <c r="CA1457" s="320" t="b">
        <f>EXACT(A1457,CH1457)</f>
        <v>1</v>
      </c>
      <c r="CB1457" s="318" t="b">
        <f>EXACT(D1457,CF1457)</f>
        <v>1</v>
      </c>
      <c r="CC1457" s="318" t="b">
        <f>EXACT(E1457,CG1457)</f>
        <v>1</v>
      </c>
      <c r="CD1457" s="502">
        <f>+S1456-BC1456</f>
        <v>0</v>
      </c>
      <c r="CE1457" s="17" t="s">
        <v>672</v>
      </c>
      <c r="CF1457" s="17" t="s">
        <v>1389</v>
      </c>
      <c r="CG1457" s="103" t="s">
        <v>598</v>
      </c>
      <c r="CH1457" s="275">
        <v>5600800015806</v>
      </c>
      <c r="CM1457" s="273"/>
      <c r="CO1457" s="157"/>
    </row>
    <row r="1458" spans="1:93">
      <c r="A1458" s="452" t="s">
        <v>4425</v>
      </c>
      <c r="B1458" s="83" t="s">
        <v>709</v>
      </c>
      <c r="C1458" s="158" t="s">
        <v>695</v>
      </c>
      <c r="D1458" s="158" t="s">
        <v>3433</v>
      </c>
      <c r="E1458" s="92" t="s">
        <v>1379</v>
      </c>
      <c r="F1458" s="452" t="s">
        <v>4425</v>
      </c>
      <c r="G1458" s="59" t="s">
        <v>1580</v>
      </c>
      <c r="H1458" s="449" t="s">
        <v>3519</v>
      </c>
      <c r="I1458" s="234">
        <v>34768.07</v>
      </c>
      <c r="J1458" s="234">
        <v>0</v>
      </c>
      <c r="K1458" s="234">
        <v>0</v>
      </c>
      <c r="L1458" s="234">
        <v>0</v>
      </c>
      <c r="M1458" s="85">
        <v>0</v>
      </c>
      <c r="N1458" s="85">
        <v>0</v>
      </c>
      <c r="O1458" s="234">
        <v>0</v>
      </c>
      <c r="P1458" s="234">
        <v>446.73</v>
      </c>
      <c r="Q1458" s="234">
        <v>0</v>
      </c>
      <c r="R1458" s="234">
        <v>7483</v>
      </c>
      <c r="S1458" s="234">
        <v>26838.34</v>
      </c>
      <c r="T1458" s="227" t="s">
        <v>1581</v>
      </c>
      <c r="U1458" s="496">
        <v>1257</v>
      </c>
      <c r="V1458" s="158" t="s">
        <v>695</v>
      </c>
      <c r="W1458" s="158" t="s">
        <v>3433</v>
      </c>
      <c r="X1458" s="92" t="s">
        <v>1379</v>
      </c>
      <c r="Y1458" s="267">
        <v>5600800019755</v>
      </c>
      <c r="Z1458" s="228" t="s">
        <v>1581</v>
      </c>
      <c r="AA1458" s="233">
        <v>7929.73</v>
      </c>
      <c r="AB1458" s="141">
        <v>0</v>
      </c>
      <c r="AC1458" s="234">
        <v>6420</v>
      </c>
      <c r="AD1458" s="235">
        <v>863</v>
      </c>
      <c r="AE1458" s="235"/>
      <c r="AF1458" s="141"/>
      <c r="AG1458" s="141"/>
      <c r="AH1458" s="141"/>
      <c r="AI1458" s="141">
        <v>200</v>
      </c>
      <c r="AJ1458" s="141"/>
      <c r="AK1458" s="141"/>
      <c r="AL1458" s="141"/>
      <c r="AM1458" s="85"/>
      <c r="AN1458" s="85"/>
      <c r="AO1458" s="85"/>
      <c r="AP1458" s="85"/>
      <c r="AQ1458" s="159"/>
      <c r="AR1458" s="159"/>
      <c r="AS1458" s="85"/>
      <c r="AT1458" s="85"/>
      <c r="AU1458" s="85"/>
      <c r="AV1458" s="236"/>
      <c r="AW1458" s="85"/>
      <c r="AX1458" s="85">
        <v>0</v>
      </c>
      <c r="AY1458" s="159"/>
      <c r="AZ1458" s="159">
        <v>446.73</v>
      </c>
      <c r="BA1458" s="176">
        <v>0</v>
      </c>
      <c r="BB1458" s="159">
        <v>34768.07</v>
      </c>
      <c r="BC1458" s="159">
        <v>26838.34</v>
      </c>
      <c r="BD1458" s="85"/>
      <c r="BE1458" s="170">
        <v>1259</v>
      </c>
      <c r="BF1458" s="1" t="s">
        <v>7162</v>
      </c>
      <c r="BG1458" s="158" t="s">
        <v>3433</v>
      </c>
      <c r="BH1458" s="92" t="s">
        <v>1379</v>
      </c>
      <c r="BI1458" s="159">
        <v>0</v>
      </c>
      <c r="BJ1458" s="159">
        <v>0</v>
      </c>
      <c r="BK1458" s="159">
        <v>0</v>
      </c>
      <c r="BL1458" s="158"/>
      <c r="BM1458" s="1"/>
      <c r="BN1458" s="248"/>
      <c r="BO1458" s="248"/>
      <c r="BP1458" s="1"/>
      <c r="BQ1458" s="325">
        <v>9</v>
      </c>
      <c r="BR1458" s="387" t="s">
        <v>700</v>
      </c>
      <c r="BS1458" s="381" t="s">
        <v>709</v>
      </c>
      <c r="BT1458" s="388" t="s">
        <v>678</v>
      </c>
      <c r="BU1458" s="388" t="s">
        <v>679</v>
      </c>
      <c r="BV1458" s="388" t="s">
        <v>1581</v>
      </c>
      <c r="BW1458" s="389">
        <v>60160</v>
      </c>
      <c r="BX1458" s="389" t="s">
        <v>3704</v>
      </c>
      <c r="BZ1458" s="495">
        <v>305</v>
      </c>
      <c r="CA1458" s="320" t="b">
        <f>EXACT(A1458,CH1458)</f>
        <v>1</v>
      </c>
      <c r="CB1458" s="318" t="b">
        <f>EXACT(D1458,CF1458)</f>
        <v>1</v>
      </c>
      <c r="CC1458" s="318" t="b">
        <f>EXACT(E1458,CG1458)</f>
        <v>1</v>
      </c>
      <c r="CD1458" s="502">
        <f>+S1457-BC1457</f>
        <v>0</v>
      </c>
      <c r="CE1458" s="17" t="s">
        <v>695</v>
      </c>
      <c r="CF1458" s="17" t="s">
        <v>3433</v>
      </c>
      <c r="CG1458" s="103" t="s">
        <v>1379</v>
      </c>
      <c r="CH1458" s="275">
        <v>5600800019755</v>
      </c>
    </row>
    <row r="1459" spans="1:93">
      <c r="A1459" s="511" t="s">
        <v>8959</v>
      </c>
      <c r="B1459" s="83" t="s">
        <v>709</v>
      </c>
      <c r="C1459" s="86" t="s">
        <v>672</v>
      </c>
      <c r="D1459" s="17" t="s">
        <v>30</v>
      </c>
      <c r="E1459" s="75" t="s">
        <v>8957</v>
      </c>
      <c r="F1459" s="514" t="s">
        <v>8959</v>
      </c>
      <c r="G1459" s="59" t="s">
        <v>1580</v>
      </c>
      <c r="H1459" s="98" t="s">
        <v>8961</v>
      </c>
      <c r="I1459" s="133">
        <v>19848</v>
      </c>
      <c r="J1459" s="167">
        <v>0</v>
      </c>
      <c r="K1459" s="18">
        <v>0</v>
      </c>
      <c r="L1459" s="18">
        <v>0</v>
      </c>
      <c r="M1459" s="53">
        <v>0</v>
      </c>
      <c r="N1459" s="18">
        <v>0</v>
      </c>
      <c r="O1459" s="18">
        <v>0</v>
      </c>
      <c r="P1459" s="53">
        <v>0</v>
      </c>
      <c r="Q1459" s="18">
        <v>0</v>
      </c>
      <c r="R1459" s="53">
        <v>17593</v>
      </c>
      <c r="S1459" s="18">
        <v>1138.2000000000007</v>
      </c>
      <c r="T1459" s="227" t="s">
        <v>1581</v>
      </c>
      <c r="U1459" s="496">
        <v>1477</v>
      </c>
      <c r="V1459" s="467" t="s">
        <v>672</v>
      </c>
      <c r="W1459" s="17" t="s">
        <v>30</v>
      </c>
      <c r="X1459" s="17" t="s">
        <v>8957</v>
      </c>
      <c r="Y1459" s="268">
        <v>5600800034452</v>
      </c>
      <c r="Z1459" s="228" t="s">
        <v>1581</v>
      </c>
      <c r="AA1459" s="243">
        <v>18709.8</v>
      </c>
      <c r="AB1459" s="81">
        <v>16730</v>
      </c>
      <c r="AC1459" s="81"/>
      <c r="AD1459" s="81">
        <v>863</v>
      </c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245"/>
      <c r="AW1459" s="81"/>
      <c r="AX1459" s="81">
        <v>1116.8</v>
      </c>
      <c r="AY1459" s="81"/>
      <c r="AZ1459" s="81">
        <v>0</v>
      </c>
      <c r="BA1459" s="85">
        <v>0</v>
      </c>
      <c r="BB1459" s="81">
        <v>19848</v>
      </c>
      <c r="BC1459" s="81">
        <v>1138.2000000000007</v>
      </c>
      <c r="BE1459" s="170">
        <v>1480</v>
      </c>
      <c r="BF1459" s="81" t="s">
        <v>8963</v>
      </c>
      <c r="BG1459" s="51" t="s">
        <v>30</v>
      </c>
      <c r="BH1459" s="17" t="s">
        <v>8957</v>
      </c>
      <c r="BI1459" s="81">
        <v>16730</v>
      </c>
      <c r="BJ1459" s="85">
        <v>16730</v>
      </c>
      <c r="BK1459" s="81">
        <v>0</v>
      </c>
      <c r="BM1459" s="86"/>
      <c r="BN1459" s="247"/>
      <c r="BO1459" s="247"/>
      <c r="BP1459" s="86"/>
      <c r="BQ1459" s="324">
        <v>106</v>
      </c>
      <c r="BR1459" s="380">
        <v>2</v>
      </c>
      <c r="BS1459" s="381"/>
      <c r="BT1459" s="382" t="s">
        <v>679</v>
      </c>
      <c r="BU1459" s="383" t="s">
        <v>679</v>
      </c>
      <c r="BV1459" s="384" t="s">
        <v>1581</v>
      </c>
      <c r="BW1459" s="384">
        <v>60160</v>
      </c>
      <c r="BX1459" s="382" t="s">
        <v>8965</v>
      </c>
      <c r="BZ1459" s="475">
        <v>894</v>
      </c>
      <c r="CA1459" s="320" t="b">
        <f>EXACT(A1459,CH1459)</f>
        <v>1</v>
      </c>
      <c r="CB1459" s="318" t="b">
        <f>EXACT(D1459,CF1459)</f>
        <v>1</v>
      </c>
      <c r="CC1459" s="318" t="b">
        <f>EXACT(E1459,CG1459)</f>
        <v>1</v>
      </c>
      <c r="CD1459" s="502">
        <f>+S1459-BC1459</f>
        <v>0</v>
      </c>
      <c r="CE1459" s="17" t="s">
        <v>672</v>
      </c>
      <c r="CF1459" s="157" t="s">
        <v>30</v>
      </c>
      <c r="CG1459" s="99" t="s">
        <v>8957</v>
      </c>
      <c r="CH1459" s="311">
        <v>5600800034452</v>
      </c>
      <c r="CL1459" s="51"/>
      <c r="CM1459" s="273"/>
      <c r="CO1459" s="51"/>
    </row>
    <row r="1460" spans="1:93">
      <c r="A1460" s="452" t="s">
        <v>4919</v>
      </c>
      <c r="B1460" s="83" t="s">
        <v>709</v>
      </c>
      <c r="C1460" s="158" t="s">
        <v>672</v>
      </c>
      <c r="D1460" s="158" t="s">
        <v>229</v>
      </c>
      <c r="E1460" s="92" t="s">
        <v>2054</v>
      </c>
      <c r="F1460" s="452" t="s">
        <v>4919</v>
      </c>
      <c r="G1460" s="59" t="s">
        <v>1580</v>
      </c>
      <c r="H1460" s="449" t="s">
        <v>632</v>
      </c>
      <c r="I1460" s="234">
        <v>20124</v>
      </c>
      <c r="J1460" s="234">
        <v>0</v>
      </c>
      <c r="K1460" s="234">
        <v>0</v>
      </c>
      <c r="L1460" s="234">
        <v>0</v>
      </c>
      <c r="M1460" s="85">
        <v>1851</v>
      </c>
      <c r="N1460" s="85">
        <v>0</v>
      </c>
      <c r="O1460" s="234">
        <v>0</v>
      </c>
      <c r="P1460" s="234">
        <v>0</v>
      </c>
      <c r="Q1460" s="234">
        <v>0</v>
      </c>
      <c r="R1460" s="234">
        <v>15097</v>
      </c>
      <c r="S1460" s="234">
        <v>5270.2799999999988</v>
      </c>
      <c r="T1460" s="227" t="s">
        <v>1581</v>
      </c>
      <c r="U1460" s="496">
        <v>466</v>
      </c>
      <c r="V1460" s="158" t="s">
        <v>672</v>
      </c>
      <c r="W1460" s="158" t="s">
        <v>229</v>
      </c>
      <c r="X1460" s="92" t="s">
        <v>2054</v>
      </c>
      <c r="Y1460" s="267">
        <v>5600800038245</v>
      </c>
      <c r="Z1460" s="228" t="s">
        <v>1581</v>
      </c>
      <c r="AA1460" s="233">
        <v>16704.72</v>
      </c>
      <c r="AB1460" s="141">
        <v>13810</v>
      </c>
      <c r="AC1460" s="234"/>
      <c r="AD1460" s="235">
        <v>863</v>
      </c>
      <c r="AE1460" s="235">
        <v>424</v>
      </c>
      <c r="AF1460" s="141"/>
      <c r="AG1460" s="141"/>
      <c r="AH1460" s="141"/>
      <c r="AI1460" s="141"/>
      <c r="AJ1460" s="141"/>
      <c r="AK1460" s="141"/>
      <c r="AL1460" s="141"/>
      <c r="AM1460" s="85"/>
      <c r="AN1460" s="85"/>
      <c r="AO1460" s="85"/>
      <c r="AP1460" s="85"/>
      <c r="AQ1460" s="159"/>
      <c r="AR1460" s="159"/>
      <c r="AS1460" s="85"/>
      <c r="AT1460" s="85"/>
      <c r="AU1460" s="85"/>
      <c r="AV1460" s="236"/>
      <c r="AW1460" s="85"/>
      <c r="AX1460" s="85">
        <v>1607.72</v>
      </c>
      <c r="AY1460" s="159"/>
      <c r="AZ1460" s="159">
        <v>0</v>
      </c>
      <c r="BA1460" s="176">
        <v>0</v>
      </c>
      <c r="BB1460" s="159">
        <v>21975</v>
      </c>
      <c r="BC1460" s="159">
        <v>5270.2799999999988</v>
      </c>
      <c r="BD1460" s="85"/>
      <c r="BE1460" s="170">
        <v>467</v>
      </c>
      <c r="BF1460" s="1" t="s">
        <v>1873</v>
      </c>
      <c r="BG1460" s="158" t="s">
        <v>229</v>
      </c>
      <c r="BH1460" s="92" t="s">
        <v>2054</v>
      </c>
      <c r="BI1460" s="159">
        <v>13810</v>
      </c>
      <c r="BJ1460" s="159">
        <v>13810</v>
      </c>
      <c r="BK1460" s="159">
        <v>0</v>
      </c>
      <c r="BL1460" s="158"/>
      <c r="BM1460" s="1"/>
      <c r="BN1460" s="248"/>
      <c r="BO1460" s="248"/>
      <c r="BP1460" s="86"/>
      <c r="BQ1460" s="324" t="s">
        <v>1914</v>
      </c>
      <c r="BR1460" s="380" t="s">
        <v>689</v>
      </c>
      <c r="BS1460" s="381" t="s">
        <v>709</v>
      </c>
      <c r="BT1460" s="382" t="s">
        <v>692</v>
      </c>
      <c r="BU1460" s="383" t="s">
        <v>679</v>
      </c>
      <c r="BV1460" s="384" t="s">
        <v>1581</v>
      </c>
      <c r="BW1460" s="384">
        <v>60160</v>
      </c>
      <c r="BX1460" s="385" t="s">
        <v>1915</v>
      </c>
      <c r="BZ1460" s="495">
        <v>1257</v>
      </c>
      <c r="CA1460" s="320" t="b">
        <f>EXACT(A1460,CH1460)</f>
        <v>1</v>
      </c>
      <c r="CB1460" s="318" t="b">
        <f>EXACT(D1460,CF1460)</f>
        <v>1</v>
      </c>
      <c r="CC1460" s="318" t="b">
        <f>EXACT(E1460,CG1460)</f>
        <v>1</v>
      </c>
      <c r="CD1460" s="502">
        <f>+S1459-BC1459</f>
        <v>0</v>
      </c>
      <c r="CE1460" s="17" t="s">
        <v>672</v>
      </c>
      <c r="CF1460" s="17" t="s">
        <v>229</v>
      </c>
      <c r="CG1460" s="103" t="s">
        <v>2054</v>
      </c>
      <c r="CH1460" s="275">
        <v>5600800038245</v>
      </c>
      <c r="CI1460" s="51"/>
      <c r="CL1460" s="51"/>
      <c r="CM1460" s="273"/>
      <c r="CO1460" s="157"/>
    </row>
    <row r="1461" spans="1:93">
      <c r="A1461" s="452" t="s">
        <v>5030</v>
      </c>
      <c r="B1461" s="83" t="s">
        <v>709</v>
      </c>
      <c r="C1461" s="158" t="s">
        <v>686</v>
      </c>
      <c r="D1461" s="158" t="s">
        <v>2536</v>
      </c>
      <c r="E1461" s="92" t="s">
        <v>1500</v>
      </c>
      <c r="F1461" s="452" t="s">
        <v>5030</v>
      </c>
      <c r="G1461" s="59" t="s">
        <v>1580</v>
      </c>
      <c r="H1461" s="449" t="s">
        <v>1856</v>
      </c>
      <c r="I1461" s="234">
        <v>13113.6</v>
      </c>
      <c r="J1461" s="234">
        <v>0</v>
      </c>
      <c r="K1461" s="234">
        <v>225.75</v>
      </c>
      <c r="L1461" s="234">
        <v>0</v>
      </c>
      <c r="M1461" s="85">
        <v>4761</v>
      </c>
      <c r="N1461" s="85">
        <v>0</v>
      </c>
      <c r="O1461" s="234">
        <v>0</v>
      </c>
      <c r="P1461" s="234">
        <v>0</v>
      </c>
      <c r="Q1461" s="234">
        <v>0</v>
      </c>
      <c r="R1461" s="234">
        <v>863</v>
      </c>
      <c r="S1461" s="234">
        <v>17237.349999999999</v>
      </c>
      <c r="T1461" s="227" t="s">
        <v>1581</v>
      </c>
      <c r="U1461" s="496">
        <v>664</v>
      </c>
      <c r="V1461" s="158" t="s">
        <v>686</v>
      </c>
      <c r="W1461" s="158" t="s">
        <v>2536</v>
      </c>
      <c r="X1461" s="92" t="s">
        <v>1500</v>
      </c>
      <c r="Y1461" s="267">
        <v>5600890002199</v>
      </c>
      <c r="Z1461" s="228" t="s">
        <v>1581</v>
      </c>
      <c r="AA1461" s="233">
        <v>863</v>
      </c>
      <c r="AB1461" s="141">
        <v>0</v>
      </c>
      <c r="AC1461" s="234"/>
      <c r="AD1461" s="235">
        <v>863</v>
      </c>
      <c r="AE1461" s="235"/>
      <c r="AF1461" s="141"/>
      <c r="AG1461" s="141"/>
      <c r="AH1461" s="141"/>
      <c r="AI1461" s="141"/>
      <c r="AJ1461" s="141"/>
      <c r="AK1461" s="141"/>
      <c r="AL1461" s="141"/>
      <c r="AM1461" s="85"/>
      <c r="AN1461" s="85"/>
      <c r="AO1461" s="85"/>
      <c r="AP1461" s="85"/>
      <c r="AQ1461" s="159"/>
      <c r="AR1461" s="159"/>
      <c r="AS1461" s="85"/>
      <c r="AT1461" s="85"/>
      <c r="AU1461" s="85"/>
      <c r="AV1461" s="236"/>
      <c r="AW1461" s="85"/>
      <c r="AX1461" s="85">
        <v>0</v>
      </c>
      <c r="AY1461" s="159"/>
      <c r="AZ1461" s="159">
        <v>0</v>
      </c>
      <c r="BA1461" s="176">
        <v>0</v>
      </c>
      <c r="BB1461" s="159">
        <v>18100.349999999999</v>
      </c>
      <c r="BC1461" s="159">
        <v>17237.349999999999</v>
      </c>
      <c r="BD1461" s="85"/>
      <c r="BE1461" s="170">
        <v>665</v>
      </c>
      <c r="BF1461" s="1" t="s">
        <v>2235</v>
      </c>
      <c r="BG1461" s="158" t="s">
        <v>2536</v>
      </c>
      <c r="BH1461" s="92" t="s">
        <v>1500</v>
      </c>
      <c r="BI1461" s="159">
        <v>0</v>
      </c>
      <c r="BJ1461" s="159">
        <v>0</v>
      </c>
      <c r="BK1461" s="159">
        <v>0</v>
      </c>
      <c r="BL1461" s="158"/>
      <c r="BM1461" s="1"/>
      <c r="BN1461" s="248"/>
      <c r="BO1461" s="248"/>
      <c r="BP1461" s="1"/>
      <c r="BQ1461" s="325">
        <v>40</v>
      </c>
      <c r="BR1461" s="387" t="s">
        <v>676</v>
      </c>
      <c r="BS1461" s="381" t="s">
        <v>51</v>
      </c>
      <c r="BT1461" s="388" t="s">
        <v>741</v>
      </c>
      <c r="BU1461" s="388" t="s">
        <v>679</v>
      </c>
      <c r="BV1461" s="388" t="s">
        <v>1581</v>
      </c>
      <c r="BW1461" s="389" t="s">
        <v>680</v>
      </c>
      <c r="BX1461" s="389"/>
      <c r="BY1461" s="51"/>
      <c r="BZ1461" s="475">
        <v>1478</v>
      </c>
      <c r="CA1461" s="320" t="b">
        <f>EXACT(A1461,CH1461)</f>
        <v>1</v>
      </c>
      <c r="CB1461" s="318" t="b">
        <f>EXACT(D1461,CF1461)</f>
        <v>1</v>
      </c>
      <c r="CC1461" s="318" t="b">
        <f>EXACT(E1461,CG1461)</f>
        <v>1</v>
      </c>
      <c r="CD1461" s="502">
        <f>+S1460-BC1460</f>
        <v>0</v>
      </c>
      <c r="CE1461" s="51" t="s">
        <v>686</v>
      </c>
      <c r="CF1461" s="157" t="s">
        <v>2536</v>
      </c>
      <c r="CG1461" s="99" t="s">
        <v>1500</v>
      </c>
      <c r="CH1461" s="311">
        <v>5600890002199</v>
      </c>
      <c r="CM1461" s="273"/>
      <c r="CO1461" s="157"/>
    </row>
    <row r="1462" spans="1:93">
      <c r="A1462" s="452" t="s">
        <v>7469</v>
      </c>
      <c r="B1462" s="83" t="s">
        <v>709</v>
      </c>
      <c r="C1462" s="86" t="s">
        <v>686</v>
      </c>
      <c r="D1462" s="1" t="s">
        <v>6787</v>
      </c>
      <c r="E1462" s="1" t="s">
        <v>6788</v>
      </c>
      <c r="F1462" s="452" t="s">
        <v>7469</v>
      </c>
      <c r="G1462" s="59" t="s">
        <v>1580</v>
      </c>
      <c r="H1462" s="86" t="s">
        <v>6920</v>
      </c>
      <c r="I1462" s="86">
        <v>32189</v>
      </c>
      <c r="J1462" s="86">
        <v>0</v>
      </c>
      <c r="K1462" s="86">
        <v>0</v>
      </c>
      <c r="L1462" s="86">
        <v>0</v>
      </c>
      <c r="M1462" s="86">
        <v>0</v>
      </c>
      <c r="N1462" s="86">
        <v>0</v>
      </c>
      <c r="O1462" s="86">
        <v>0</v>
      </c>
      <c r="P1462" s="86">
        <v>307.83999999999997</v>
      </c>
      <c r="Q1462" s="86">
        <v>0</v>
      </c>
      <c r="R1462" s="86">
        <v>14062.99</v>
      </c>
      <c r="S1462" s="86">
        <v>17818.169999999998</v>
      </c>
      <c r="T1462" s="227" t="s">
        <v>1581</v>
      </c>
      <c r="U1462" s="496">
        <v>720</v>
      </c>
      <c r="V1462" s="86" t="s">
        <v>686</v>
      </c>
      <c r="W1462" s="1" t="s">
        <v>6787</v>
      </c>
      <c r="X1462" s="1" t="s">
        <v>6788</v>
      </c>
      <c r="Y1462" s="86">
        <v>5600890002539</v>
      </c>
      <c r="Z1462" s="228" t="s">
        <v>1581</v>
      </c>
      <c r="AA1462" s="86">
        <v>14370.83</v>
      </c>
      <c r="AB1462" s="86">
        <v>11775.99</v>
      </c>
      <c r="AC1462" s="86"/>
      <c r="AD1462" s="86">
        <v>863</v>
      </c>
      <c r="AE1462" s="86">
        <v>424</v>
      </c>
      <c r="AF1462" s="86"/>
      <c r="AG1462" s="86"/>
      <c r="AH1462" s="86"/>
      <c r="AI1462" s="86">
        <v>1000</v>
      </c>
      <c r="AJ1462" s="86"/>
      <c r="AK1462" s="86"/>
      <c r="AL1462" s="86"/>
      <c r="AM1462" s="86"/>
      <c r="AN1462" s="86"/>
      <c r="AO1462" s="86"/>
      <c r="AP1462" s="86"/>
      <c r="AQ1462" s="86"/>
      <c r="AR1462" s="86"/>
      <c r="AS1462" s="86"/>
      <c r="AT1462" s="86"/>
      <c r="AU1462" s="86"/>
      <c r="AV1462" s="86"/>
      <c r="AW1462" s="86"/>
      <c r="AX1462" s="86">
        <v>0</v>
      </c>
      <c r="AY1462" s="86"/>
      <c r="AZ1462" s="86">
        <v>307.83999999999997</v>
      </c>
      <c r="BA1462" s="86">
        <v>0</v>
      </c>
      <c r="BB1462" s="86">
        <v>32189</v>
      </c>
      <c r="BC1462" s="86">
        <v>17818.169999999998</v>
      </c>
      <c r="BD1462" s="86"/>
      <c r="BE1462" s="170">
        <v>721</v>
      </c>
      <c r="BF1462" s="86" t="s">
        <v>7086</v>
      </c>
      <c r="BG1462" s="86" t="s">
        <v>6787</v>
      </c>
      <c r="BH1462" s="86" t="s">
        <v>6788</v>
      </c>
      <c r="BI1462" s="86">
        <v>11775.99</v>
      </c>
      <c r="BJ1462" s="86">
        <v>11775.99</v>
      </c>
      <c r="BK1462" s="86">
        <v>0</v>
      </c>
      <c r="BL1462" s="86"/>
      <c r="BM1462" s="86"/>
      <c r="BN1462" s="86"/>
      <c r="BO1462" s="86"/>
      <c r="BP1462" s="86"/>
      <c r="BQ1462" s="324" t="s">
        <v>7277</v>
      </c>
      <c r="BR1462" s="390">
        <v>1</v>
      </c>
      <c r="BS1462" s="381" t="s">
        <v>709</v>
      </c>
      <c r="BT1462" s="382" t="s">
        <v>679</v>
      </c>
      <c r="BU1462" s="383" t="s">
        <v>679</v>
      </c>
      <c r="BV1462" s="384" t="s">
        <v>1581</v>
      </c>
      <c r="BW1462" s="384">
        <v>60160</v>
      </c>
      <c r="BX1462" s="400" t="s">
        <v>7371</v>
      </c>
      <c r="BY1462" s="17"/>
      <c r="BZ1462" s="495">
        <v>467</v>
      </c>
      <c r="CA1462" s="320" t="b">
        <f>EXACT(A1462,CH1462)</f>
        <v>1</v>
      </c>
      <c r="CB1462" s="318" t="b">
        <f>EXACT(D1462,CF1462)</f>
        <v>1</v>
      </c>
      <c r="CC1462" s="318" t="b">
        <f>EXACT(E1462,CG1462)</f>
        <v>1</v>
      </c>
      <c r="CD1462" s="502">
        <f>+S1461-BC1461</f>
        <v>0</v>
      </c>
      <c r="CE1462" s="51" t="s">
        <v>686</v>
      </c>
      <c r="CF1462" s="157" t="s">
        <v>6787</v>
      </c>
      <c r="CG1462" s="99" t="s">
        <v>6788</v>
      </c>
      <c r="CH1462" s="311">
        <v>5600890002539</v>
      </c>
      <c r="CJ1462" s="51"/>
      <c r="CM1462" s="273"/>
      <c r="CO1462" s="450"/>
    </row>
    <row r="1463" spans="1:93">
      <c r="A1463" s="511" t="s">
        <v>9041</v>
      </c>
      <c r="B1463" s="83"/>
      <c r="C1463" s="86" t="s">
        <v>686</v>
      </c>
      <c r="D1463" s="86" t="s">
        <v>9039</v>
      </c>
      <c r="E1463" s="92" t="s">
        <v>9040</v>
      </c>
      <c r="F1463" s="514" t="s">
        <v>9041</v>
      </c>
      <c r="G1463" s="59" t="s">
        <v>1580</v>
      </c>
      <c r="H1463" s="283">
        <v>6281419375</v>
      </c>
      <c r="I1463" s="244">
        <v>54230.400000000001</v>
      </c>
      <c r="J1463" s="310">
        <v>0</v>
      </c>
      <c r="K1463" s="81">
        <v>0</v>
      </c>
      <c r="L1463" s="81">
        <v>0</v>
      </c>
      <c r="M1463" s="85">
        <v>0</v>
      </c>
      <c r="N1463" s="81">
        <v>0</v>
      </c>
      <c r="O1463" s="81">
        <v>0</v>
      </c>
      <c r="P1463" s="85">
        <v>1714.7</v>
      </c>
      <c r="Q1463" s="81">
        <v>0</v>
      </c>
      <c r="R1463" s="85">
        <v>37343</v>
      </c>
      <c r="S1463" s="81">
        <v>15172.700000000004</v>
      </c>
      <c r="T1463" s="227" t="s">
        <v>1581</v>
      </c>
      <c r="U1463" s="496">
        <v>1394</v>
      </c>
      <c r="V1463" s="467" t="s">
        <v>686</v>
      </c>
      <c r="W1463" s="86" t="s">
        <v>9039</v>
      </c>
      <c r="X1463" s="86" t="s">
        <v>9040</v>
      </c>
      <c r="Y1463" s="268" t="s">
        <v>9041</v>
      </c>
      <c r="Z1463" s="228" t="s">
        <v>1581</v>
      </c>
      <c r="AA1463" s="243">
        <v>39057.699999999997</v>
      </c>
      <c r="AB1463" s="81">
        <v>36480</v>
      </c>
      <c r="AC1463" s="81"/>
      <c r="AD1463" s="81">
        <v>863</v>
      </c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245"/>
      <c r="AW1463" s="81"/>
      <c r="AX1463" s="81">
        <v>0</v>
      </c>
      <c r="AY1463" s="81"/>
      <c r="AZ1463" s="81">
        <v>1714.7</v>
      </c>
      <c r="BA1463" s="85">
        <v>0</v>
      </c>
      <c r="BB1463" s="81">
        <v>54230.400000000001</v>
      </c>
      <c r="BC1463" s="81">
        <v>15172.700000000004</v>
      </c>
      <c r="BE1463" s="170">
        <v>1397</v>
      </c>
      <c r="BF1463" s="81" t="s">
        <v>9144</v>
      </c>
      <c r="BG1463" s="1" t="s">
        <v>9039</v>
      </c>
      <c r="BH1463" s="86" t="s">
        <v>9040</v>
      </c>
      <c r="BI1463" s="81">
        <v>36480</v>
      </c>
      <c r="BJ1463" s="85">
        <v>36480</v>
      </c>
      <c r="BK1463" s="81">
        <v>0</v>
      </c>
      <c r="BL1463" s="86"/>
      <c r="BM1463" s="86"/>
      <c r="BN1463" s="247"/>
      <c r="BO1463" s="247"/>
      <c r="BP1463" s="86"/>
      <c r="BQ1463" s="440" t="s">
        <v>9229</v>
      </c>
      <c r="BR1463" s="382" t="s">
        <v>720</v>
      </c>
      <c r="BS1463" s="395"/>
      <c r="BT1463" s="382" t="s">
        <v>731</v>
      </c>
      <c r="BU1463" s="383" t="s">
        <v>679</v>
      </c>
      <c r="BV1463" s="384" t="s">
        <v>1581</v>
      </c>
      <c r="BW1463" s="384">
        <v>60160</v>
      </c>
      <c r="BX1463" s="382"/>
      <c r="BY1463" s="1"/>
      <c r="BZ1463" s="495">
        <v>665</v>
      </c>
      <c r="CA1463" s="320" t="b">
        <f>EXACT(A1463,CH1463)</f>
        <v>1</v>
      </c>
      <c r="CB1463" s="318" t="b">
        <f>EXACT(D1463,CF1463)</f>
        <v>1</v>
      </c>
      <c r="CC1463" s="318" t="b">
        <f>EXACT(E1463,CG1463)</f>
        <v>1</v>
      </c>
      <c r="CD1463" s="502">
        <f>+S1462-BC1462</f>
        <v>0</v>
      </c>
      <c r="CE1463" s="17" t="s">
        <v>686</v>
      </c>
      <c r="CF1463" s="17" t="s">
        <v>9039</v>
      </c>
      <c r="CG1463" s="103" t="s">
        <v>9040</v>
      </c>
      <c r="CH1463" s="275" t="s">
        <v>9041</v>
      </c>
    </row>
    <row r="1464" spans="1:93">
      <c r="A1464" s="452" t="s">
        <v>7813</v>
      </c>
      <c r="B1464" s="83" t="s">
        <v>709</v>
      </c>
      <c r="C1464" s="158" t="s">
        <v>672</v>
      </c>
      <c r="D1464" s="158" t="s">
        <v>1247</v>
      </c>
      <c r="E1464" s="92" t="s">
        <v>6058</v>
      </c>
      <c r="F1464" s="452" t="s">
        <v>7813</v>
      </c>
      <c r="G1464" s="59" t="s">
        <v>1580</v>
      </c>
      <c r="H1464" s="449" t="s">
        <v>7928</v>
      </c>
      <c r="I1464" s="234">
        <v>34917.519999999997</v>
      </c>
      <c r="J1464" s="234">
        <v>0</v>
      </c>
      <c r="K1464" s="234">
        <v>0</v>
      </c>
      <c r="L1464" s="234">
        <v>0</v>
      </c>
      <c r="M1464" s="85">
        <v>0</v>
      </c>
      <c r="N1464" s="85">
        <v>0</v>
      </c>
      <c r="O1464" s="234">
        <v>0</v>
      </c>
      <c r="P1464" s="234">
        <v>392.31</v>
      </c>
      <c r="Q1464" s="234">
        <v>0</v>
      </c>
      <c r="R1464" s="234">
        <v>5863</v>
      </c>
      <c r="S1464" s="234">
        <v>28662.209999999995</v>
      </c>
      <c r="T1464" s="227" t="s">
        <v>1581</v>
      </c>
      <c r="U1464" s="496">
        <v>693</v>
      </c>
      <c r="V1464" s="158" t="s">
        <v>672</v>
      </c>
      <c r="W1464" s="158" t="s">
        <v>1247</v>
      </c>
      <c r="X1464" s="92" t="s">
        <v>6058</v>
      </c>
      <c r="Y1464" s="269" t="s">
        <v>7813</v>
      </c>
      <c r="Z1464" s="228" t="s">
        <v>1581</v>
      </c>
      <c r="AA1464" s="243">
        <v>6255.31</v>
      </c>
      <c r="AB1464" s="244">
        <v>5000</v>
      </c>
      <c r="AC1464" s="81"/>
      <c r="AD1464" s="243">
        <v>863</v>
      </c>
      <c r="AE1464" s="243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245"/>
      <c r="AW1464" s="81"/>
      <c r="AX1464" s="81">
        <v>0</v>
      </c>
      <c r="AY1464" s="244"/>
      <c r="AZ1464" s="244">
        <v>392.31</v>
      </c>
      <c r="BA1464" s="176">
        <v>0</v>
      </c>
      <c r="BB1464" s="244">
        <v>34917.519999999997</v>
      </c>
      <c r="BC1464" s="244">
        <v>28662.209999999995</v>
      </c>
      <c r="BD1464" s="85"/>
      <c r="BE1464" s="170">
        <v>694</v>
      </c>
      <c r="BF1464" s="1" t="s">
        <v>8325</v>
      </c>
      <c r="BG1464" s="158" t="s">
        <v>1247</v>
      </c>
      <c r="BH1464" s="92" t="s">
        <v>6058</v>
      </c>
      <c r="BI1464" s="244">
        <v>5000</v>
      </c>
      <c r="BJ1464" s="159">
        <v>5000</v>
      </c>
      <c r="BK1464" s="159">
        <v>0</v>
      </c>
      <c r="BL1464" s="158"/>
      <c r="BM1464" s="86"/>
      <c r="BN1464" s="247"/>
      <c r="BO1464" s="247"/>
      <c r="BP1464" s="86"/>
      <c r="BQ1464" s="324" t="s">
        <v>8093</v>
      </c>
      <c r="BR1464" s="380">
        <v>6</v>
      </c>
      <c r="BS1464" s="381" t="s">
        <v>709</v>
      </c>
      <c r="BT1464" s="382" t="s">
        <v>679</v>
      </c>
      <c r="BU1464" s="383" t="s">
        <v>679</v>
      </c>
      <c r="BV1464" s="384" t="s">
        <v>1435</v>
      </c>
      <c r="BW1464" s="384">
        <v>60160</v>
      </c>
      <c r="BX1464" s="385" t="s">
        <v>8094</v>
      </c>
      <c r="BY1464" s="76"/>
      <c r="BZ1464" s="475">
        <v>720</v>
      </c>
      <c r="CA1464" s="320" t="b">
        <f>EXACT(A1464,CH1464)</f>
        <v>1</v>
      </c>
      <c r="CB1464" s="318" t="b">
        <f>EXACT(D1464,CF1464)</f>
        <v>1</v>
      </c>
      <c r="CC1464" s="318" t="b">
        <f>EXACT(E1464,CG1464)</f>
        <v>1</v>
      </c>
      <c r="CD1464" s="502">
        <f>+S1463-BC1463</f>
        <v>0</v>
      </c>
      <c r="CE1464" s="17" t="s">
        <v>672</v>
      </c>
      <c r="CF1464" s="17" t="s">
        <v>1247</v>
      </c>
      <c r="CG1464" s="103" t="s">
        <v>6058</v>
      </c>
      <c r="CH1464" s="275" t="s">
        <v>7813</v>
      </c>
    </row>
    <row r="1465" spans="1:93">
      <c r="A1465" s="452" t="s">
        <v>7860</v>
      </c>
      <c r="B1465" s="83" t="s">
        <v>709</v>
      </c>
      <c r="C1465" s="158" t="s">
        <v>672</v>
      </c>
      <c r="D1465" s="158" t="s">
        <v>515</v>
      </c>
      <c r="E1465" s="92" t="s">
        <v>7755</v>
      </c>
      <c r="F1465" s="452" t="s">
        <v>7860</v>
      </c>
      <c r="G1465" s="59" t="s">
        <v>1580</v>
      </c>
      <c r="H1465" s="449" t="s">
        <v>7978</v>
      </c>
      <c r="I1465" s="234">
        <v>55232</v>
      </c>
      <c r="J1465" s="234">
        <v>0</v>
      </c>
      <c r="K1465" s="234">
        <v>0</v>
      </c>
      <c r="L1465" s="234">
        <v>0</v>
      </c>
      <c r="M1465" s="85">
        <v>0</v>
      </c>
      <c r="N1465" s="85">
        <v>0</v>
      </c>
      <c r="O1465" s="234">
        <v>0</v>
      </c>
      <c r="P1465" s="234">
        <v>2175.9899999999998</v>
      </c>
      <c r="Q1465" s="234">
        <v>0</v>
      </c>
      <c r="R1465" s="234">
        <v>21852</v>
      </c>
      <c r="S1465" s="234">
        <v>31204.010000000002</v>
      </c>
      <c r="T1465" s="227" t="s">
        <v>1581</v>
      </c>
      <c r="U1465" s="496">
        <v>1233</v>
      </c>
      <c r="V1465" s="158" t="s">
        <v>672</v>
      </c>
      <c r="W1465" s="158" t="s">
        <v>515</v>
      </c>
      <c r="X1465" s="92" t="s">
        <v>7755</v>
      </c>
      <c r="Y1465" s="267" t="s">
        <v>7860</v>
      </c>
      <c r="Z1465" s="228" t="s">
        <v>1581</v>
      </c>
      <c r="AA1465" s="141">
        <v>24027.989999999998</v>
      </c>
      <c r="AB1465" s="141">
        <v>20465</v>
      </c>
      <c r="AC1465" s="1"/>
      <c r="AD1465" s="235">
        <v>863</v>
      </c>
      <c r="AE1465" s="235">
        <v>424</v>
      </c>
      <c r="AF1465" s="1"/>
      <c r="AG1465" s="1"/>
      <c r="AH1465" s="1"/>
      <c r="AI1465" s="1">
        <v>100</v>
      </c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245"/>
      <c r="AW1465" s="1"/>
      <c r="AX1465" s="141">
        <v>0</v>
      </c>
      <c r="AY1465" s="1"/>
      <c r="AZ1465" s="141">
        <v>2175.9899999999998</v>
      </c>
      <c r="BA1465" s="176">
        <v>0</v>
      </c>
      <c r="BB1465" s="141">
        <v>55232</v>
      </c>
      <c r="BC1465" s="141">
        <v>31204.010000000002</v>
      </c>
      <c r="BD1465" s="85"/>
      <c r="BE1465" s="170">
        <v>1235</v>
      </c>
      <c r="BF1465" s="1" t="s">
        <v>8374</v>
      </c>
      <c r="BG1465" s="158" t="s">
        <v>515</v>
      </c>
      <c r="BH1465" s="92" t="s">
        <v>7755</v>
      </c>
      <c r="BI1465" s="141">
        <v>20465</v>
      </c>
      <c r="BJ1465" s="141">
        <v>20465</v>
      </c>
      <c r="BK1465" s="159">
        <v>0</v>
      </c>
      <c r="BL1465" s="158"/>
      <c r="BM1465" s="1"/>
      <c r="BN1465" s="1"/>
      <c r="BO1465" s="1"/>
      <c r="BP1465" s="1"/>
      <c r="BQ1465" s="284">
        <v>176</v>
      </c>
      <c r="BR1465" s="380">
        <v>15</v>
      </c>
      <c r="BS1465" s="381"/>
      <c r="BT1465" s="382" t="s">
        <v>747</v>
      </c>
      <c r="BU1465" s="383" t="s">
        <v>679</v>
      </c>
      <c r="BV1465" s="384" t="s">
        <v>1581</v>
      </c>
      <c r="BW1465" s="384">
        <v>60160</v>
      </c>
      <c r="BX1465" s="385" t="s">
        <v>8136</v>
      </c>
      <c r="BY1465" s="71"/>
      <c r="BZ1465" s="495">
        <v>1395</v>
      </c>
      <c r="CA1465" s="320" t="b">
        <f>EXACT(A1465,CH1465)</f>
        <v>1</v>
      </c>
      <c r="CB1465" s="318" t="b">
        <f>EXACT(D1465,CF1465)</f>
        <v>1</v>
      </c>
      <c r="CC1465" s="318" t="b">
        <f>EXACT(E1465,CG1465)</f>
        <v>1</v>
      </c>
      <c r="CD1465" s="502">
        <f>+S1464-BC1464</f>
        <v>0</v>
      </c>
      <c r="CE1465" s="51" t="s">
        <v>672</v>
      </c>
      <c r="CF1465" s="157" t="s">
        <v>515</v>
      </c>
      <c r="CG1465" s="99" t="s">
        <v>7755</v>
      </c>
      <c r="CH1465" s="311" t="s">
        <v>7860</v>
      </c>
      <c r="CJ1465" s="51"/>
      <c r="CM1465" s="273"/>
      <c r="CO1465" s="157"/>
    </row>
    <row r="1466" spans="1:93">
      <c r="A1466" s="452" t="s">
        <v>4370</v>
      </c>
      <c r="B1466" s="83" t="s">
        <v>709</v>
      </c>
      <c r="C1466" s="158" t="s">
        <v>686</v>
      </c>
      <c r="D1466" s="158" t="s">
        <v>2982</v>
      </c>
      <c r="E1466" s="92" t="s">
        <v>282</v>
      </c>
      <c r="F1466" s="452" t="s">
        <v>4370</v>
      </c>
      <c r="G1466" s="59" t="s">
        <v>1580</v>
      </c>
      <c r="H1466" s="449" t="s">
        <v>2983</v>
      </c>
      <c r="I1466" s="234">
        <v>22999.59</v>
      </c>
      <c r="J1466" s="234">
        <v>0</v>
      </c>
      <c r="K1466" s="234">
        <v>0</v>
      </c>
      <c r="L1466" s="234">
        <v>0</v>
      </c>
      <c r="M1466" s="85">
        <v>919</v>
      </c>
      <c r="N1466" s="85">
        <v>0</v>
      </c>
      <c r="O1466" s="234">
        <v>0</v>
      </c>
      <c r="P1466" s="234">
        <v>0</v>
      </c>
      <c r="Q1466" s="234">
        <v>0</v>
      </c>
      <c r="R1466" s="234">
        <v>13863</v>
      </c>
      <c r="S1466" s="234">
        <v>7758.84</v>
      </c>
      <c r="T1466" s="227" t="s">
        <v>1581</v>
      </c>
      <c r="U1466" s="496">
        <v>91</v>
      </c>
      <c r="V1466" s="158" t="s">
        <v>686</v>
      </c>
      <c r="W1466" s="158" t="s">
        <v>2982</v>
      </c>
      <c r="X1466" s="92" t="s">
        <v>282</v>
      </c>
      <c r="Y1466" s="267">
        <v>5600890012569</v>
      </c>
      <c r="Z1466" s="228" t="s">
        <v>1581</v>
      </c>
      <c r="AA1466" s="243">
        <v>16159.75</v>
      </c>
      <c r="AB1466" s="244">
        <v>12000</v>
      </c>
      <c r="AC1466" s="81"/>
      <c r="AD1466" s="243">
        <v>863</v>
      </c>
      <c r="AE1466" s="243"/>
      <c r="AF1466" s="81"/>
      <c r="AG1466" s="81"/>
      <c r="AH1466" s="81"/>
      <c r="AI1466" s="81">
        <v>1000</v>
      </c>
      <c r="AJ1466" s="81"/>
      <c r="AK1466" s="81"/>
      <c r="AL1466" s="81">
        <v>0</v>
      </c>
      <c r="AM1466" s="81"/>
      <c r="AN1466" s="81"/>
      <c r="AO1466" s="81">
        <v>0</v>
      </c>
      <c r="AP1466" s="81"/>
      <c r="AQ1466" s="81"/>
      <c r="AR1466" s="81"/>
      <c r="AS1466" s="81"/>
      <c r="AT1466" s="81"/>
      <c r="AU1466" s="81"/>
      <c r="AV1466" s="245"/>
      <c r="AW1466" s="81"/>
      <c r="AX1466" s="81">
        <v>2296.75</v>
      </c>
      <c r="AY1466" s="244"/>
      <c r="AZ1466" s="244">
        <v>0</v>
      </c>
      <c r="BA1466" s="176">
        <v>0</v>
      </c>
      <c r="BB1466" s="244">
        <v>23918.59</v>
      </c>
      <c r="BC1466" s="244">
        <v>7758.84</v>
      </c>
      <c r="BD1466" s="85"/>
      <c r="BE1466" s="170">
        <v>91</v>
      </c>
      <c r="BF1466" s="1" t="s">
        <v>2984</v>
      </c>
      <c r="BG1466" s="158" t="s">
        <v>2982</v>
      </c>
      <c r="BH1466" s="92" t="s">
        <v>282</v>
      </c>
      <c r="BI1466" s="244">
        <v>26490</v>
      </c>
      <c r="BJ1466" s="159">
        <v>12000</v>
      </c>
      <c r="BK1466" s="159">
        <v>14490</v>
      </c>
      <c r="BL1466" s="158"/>
      <c r="BM1466" s="86"/>
      <c r="BN1466" s="247"/>
      <c r="BO1466" s="247"/>
      <c r="BP1466" s="86"/>
      <c r="BQ1466" s="324" t="s">
        <v>2985</v>
      </c>
      <c r="BR1466" s="380" t="s">
        <v>676</v>
      </c>
      <c r="BS1466" s="381" t="s">
        <v>709</v>
      </c>
      <c r="BT1466" s="382" t="s">
        <v>678</v>
      </c>
      <c r="BU1466" s="383" t="s">
        <v>679</v>
      </c>
      <c r="BV1466" s="384" t="s">
        <v>1581</v>
      </c>
      <c r="BW1466" s="384">
        <v>60160</v>
      </c>
      <c r="BX1466" s="385" t="s">
        <v>2986</v>
      </c>
      <c r="BY1466" s="61"/>
      <c r="BZ1466" s="475">
        <v>694</v>
      </c>
      <c r="CA1466" s="320" t="b">
        <f>EXACT(A1466,CH1466)</f>
        <v>1</v>
      </c>
      <c r="CB1466" s="318" t="b">
        <f>EXACT(D1466,CF1466)</f>
        <v>1</v>
      </c>
      <c r="CC1466" s="318" t="b">
        <f>EXACT(E1466,CG1466)</f>
        <v>1</v>
      </c>
      <c r="CD1466" s="502">
        <f>+S1466-BC1466</f>
        <v>0</v>
      </c>
      <c r="CE1466" s="17" t="s">
        <v>686</v>
      </c>
      <c r="CF1466" s="157" t="s">
        <v>2982</v>
      </c>
      <c r="CG1466" s="99" t="s">
        <v>282</v>
      </c>
      <c r="CH1466" s="311">
        <v>5600890012569</v>
      </c>
      <c r="CL1466" s="51"/>
      <c r="CM1466" s="273"/>
      <c r="CO1466" s="450"/>
    </row>
    <row r="1467" spans="1:93">
      <c r="A1467" s="451" t="s">
        <v>5362</v>
      </c>
      <c r="B1467" s="83" t="s">
        <v>709</v>
      </c>
      <c r="C1467" s="158" t="s">
        <v>686</v>
      </c>
      <c r="D1467" s="158" t="s">
        <v>3028</v>
      </c>
      <c r="E1467" s="92" t="s">
        <v>5361</v>
      </c>
      <c r="F1467" s="451" t="s">
        <v>5362</v>
      </c>
      <c r="G1467" s="59" t="s">
        <v>1580</v>
      </c>
      <c r="H1467" s="449" t="s">
        <v>5363</v>
      </c>
      <c r="I1467" s="234">
        <v>30403.919999999998</v>
      </c>
      <c r="J1467" s="234">
        <v>0</v>
      </c>
      <c r="K1467" s="234">
        <v>9.5299999999999994</v>
      </c>
      <c r="L1467" s="234">
        <v>0</v>
      </c>
      <c r="M1467" s="85">
        <v>0</v>
      </c>
      <c r="N1467" s="85">
        <v>0</v>
      </c>
      <c r="O1467" s="234">
        <v>0</v>
      </c>
      <c r="P1467" s="234">
        <v>183.69</v>
      </c>
      <c r="Q1467" s="234">
        <v>0</v>
      </c>
      <c r="R1467" s="234">
        <v>2397</v>
      </c>
      <c r="S1467" s="234">
        <v>27832.76</v>
      </c>
      <c r="T1467" s="227" t="s">
        <v>1581</v>
      </c>
      <c r="U1467" s="496">
        <v>753</v>
      </c>
      <c r="V1467" s="158" t="s">
        <v>686</v>
      </c>
      <c r="W1467" s="158" t="s">
        <v>3028</v>
      </c>
      <c r="X1467" s="92" t="s">
        <v>5361</v>
      </c>
      <c r="Y1467" s="267">
        <v>5600890012836</v>
      </c>
      <c r="Z1467" s="228" t="s">
        <v>1581</v>
      </c>
      <c r="AA1467" s="243">
        <v>2580.69</v>
      </c>
      <c r="AB1467" s="244">
        <v>1110</v>
      </c>
      <c r="AC1467" s="81"/>
      <c r="AD1467" s="243">
        <v>863</v>
      </c>
      <c r="AE1467" s="243">
        <v>424</v>
      </c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245"/>
      <c r="AW1467" s="81"/>
      <c r="AX1467" s="81">
        <v>0</v>
      </c>
      <c r="AY1467" s="81"/>
      <c r="AZ1467" s="244">
        <v>183.69</v>
      </c>
      <c r="BA1467" s="176">
        <v>0</v>
      </c>
      <c r="BB1467" s="244">
        <v>30413.449999999997</v>
      </c>
      <c r="BC1467" s="244">
        <v>27832.76</v>
      </c>
      <c r="BD1467" s="85"/>
      <c r="BE1467" s="170">
        <v>754</v>
      </c>
      <c r="BF1467" s="1" t="s">
        <v>5604</v>
      </c>
      <c r="BG1467" s="158" t="s">
        <v>3028</v>
      </c>
      <c r="BH1467" s="92" t="s">
        <v>5361</v>
      </c>
      <c r="BI1467" s="244">
        <v>1110</v>
      </c>
      <c r="BJ1467" s="159">
        <v>1110</v>
      </c>
      <c r="BK1467" s="159">
        <v>0</v>
      </c>
      <c r="BL1467" s="158"/>
      <c r="BM1467" s="86"/>
      <c r="BN1467" s="247"/>
      <c r="BO1467" s="247"/>
      <c r="BP1467" s="1"/>
      <c r="BQ1467" s="325" t="s">
        <v>698</v>
      </c>
      <c r="BR1467" s="387" t="s">
        <v>676</v>
      </c>
      <c r="BS1467" s="381" t="s">
        <v>51</v>
      </c>
      <c r="BT1467" s="388" t="s">
        <v>1961</v>
      </c>
      <c r="BU1467" s="388" t="s">
        <v>1259</v>
      </c>
      <c r="BV1467" s="388" t="s">
        <v>1581</v>
      </c>
      <c r="BW1467" s="389">
        <v>60130</v>
      </c>
      <c r="BX1467" s="389" t="s">
        <v>5769</v>
      </c>
      <c r="BY1467" s="51"/>
      <c r="BZ1467" s="495">
        <v>1233</v>
      </c>
      <c r="CA1467" s="320" t="b">
        <f>EXACT(A1467,CH1467)</f>
        <v>1</v>
      </c>
      <c r="CB1467" s="318" t="b">
        <f>EXACT(D1467,CF1467)</f>
        <v>1</v>
      </c>
      <c r="CC1467" s="318" t="b">
        <f>EXACT(E1467,CG1467)</f>
        <v>1</v>
      </c>
      <c r="CD1467" s="502">
        <f>+S1466-BC1466</f>
        <v>0</v>
      </c>
      <c r="CE1467" s="17" t="s">
        <v>686</v>
      </c>
      <c r="CF1467" s="157" t="s">
        <v>3028</v>
      </c>
      <c r="CG1467" s="99" t="s">
        <v>5361</v>
      </c>
      <c r="CH1467" s="275">
        <v>5600890012836</v>
      </c>
      <c r="CM1467" s="273"/>
      <c r="CO1467" s="158"/>
    </row>
    <row r="1468" spans="1:93">
      <c r="A1468" s="452" t="s">
        <v>4591</v>
      </c>
      <c r="B1468" s="83" t="s">
        <v>709</v>
      </c>
      <c r="C1468" s="158" t="s">
        <v>686</v>
      </c>
      <c r="D1468" s="158" t="s">
        <v>2525</v>
      </c>
      <c r="E1468" s="92" t="s">
        <v>2105</v>
      </c>
      <c r="F1468" s="452" t="s">
        <v>4591</v>
      </c>
      <c r="G1468" s="59" t="s">
        <v>1580</v>
      </c>
      <c r="H1468" s="449" t="s">
        <v>2565</v>
      </c>
      <c r="I1468" s="234">
        <v>23133</v>
      </c>
      <c r="J1468" s="234">
        <v>0</v>
      </c>
      <c r="K1468" s="234">
        <v>0</v>
      </c>
      <c r="L1468" s="234">
        <v>0</v>
      </c>
      <c r="M1468" s="85">
        <v>723</v>
      </c>
      <c r="N1468" s="85">
        <v>0</v>
      </c>
      <c r="O1468" s="234">
        <v>0</v>
      </c>
      <c r="P1468" s="234">
        <v>0</v>
      </c>
      <c r="Q1468" s="234">
        <v>0</v>
      </c>
      <c r="R1468" s="234">
        <v>19822</v>
      </c>
      <c r="S1468" s="234">
        <v>1782.2900000000009</v>
      </c>
      <c r="T1468" s="227" t="s">
        <v>1581</v>
      </c>
      <c r="U1468" s="496">
        <v>234</v>
      </c>
      <c r="V1468" s="158" t="s">
        <v>686</v>
      </c>
      <c r="W1468" s="158" t="s">
        <v>2525</v>
      </c>
      <c r="X1468" s="92" t="s">
        <v>2105</v>
      </c>
      <c r="Y1468" s="267">
        <v>5600900050981</v>
      </c>
      <c r="Z1468" s="228" t="s">
        <v>1581</v>
      </c>
      <c r="AA1468" s="243">
        <v>22073.71</v>
      </c>
      <c r="AB1468" s="244">
        <v>18535</v>
      </c>
      <c r="AC1468" s="81"/>
      <c r="AD1468" s="243">
        <v>863</v>
      </c>
      <c r="AE1468" s="243">
        <v>424</v>
      </c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245"/>
      <c r="AW1468" s="81"/>
      <c r="AX1468" s="81">
        <v>2251.71</v>
      </c>
      <c r="AY1468" s="244"/>
      <c r="AZ1468" s="244">
        <v>0</v>
      </c>
      <c r="BA1468" s="176">
        <v>0</v>
      </c>
      <c r="BB1468" s="244">
        <v>23856</v>
      </c>
      <c r="BC1468" s="244">
        <v>1782.2900000000009</v>
      </c>
      <c r="BD1468" s="85"/>
      <c r="BE1468" s="170">
        <v>235</v>
      </c>
      <c r="BF1468" s="1" t="s">
        <v>2590</v>
      </c>
      <c r="BG1468" s="158" t="s">
        <v>2525</v>
      </c>
      <c r="BH1468" s="92" t="s">
        <v>2105</v>
      </c>
      <c r="BI1468" s="244">
        <v>18535</v>
      </c>
      <c r="BJ1468" s="159">
        <v>18535</v>
      </c>
      <c r="BK1468" s="159">
        <v>0</v>
      </c>
      <c r="BL1468" s="158"/>
      <c r="BM1468" s="86"/>
      <c r="BN1468" s="247"/>
      <c r="BO1468" s="247"/>
      <c r="BP1468" s="1"/>
      <c r="BQ1468" s="325">
        <v>236</v>
      </c>
      <c r="BR1468" s="387" t="s">
        <v>720</v>
      </c>
      <c r="BS1468" s="381" t="s">
        <v>709</v>
      </c>
      <c r="BT1468" s="388" t="s">
        <v>740</v>
      </c>
      <c r="BU1468" s="388" t="s">
        <v>707</v>
      </c>
      <c r="BV1468" s="388" t="s">
        <v>1581</v>
      </c>
      <c r="BW1468" s="389">
        <v>60220</v>
      </c>
      <c r="BX1468" s="389" t="s">
        <v>2618</v>
      </c>
      <c r="BZ1468" s="495">
        <v>91</v>
      </c>
      <c r="CA1468" s="320" t="b">
        <f>EXACT(A1468,CH1468)</f>
        <v>1</v>
      </c>
      <c r="CB1468" s="318" t="b">
        <f>EXACT(D1468,CF1468)</f>
        <v>1</v>
      </c>
      <c r="CC1468" s="318" t="b">
        <f>EXACT(E1468,CG1468)</f>
        <v>1</v>
      </c>
      <c r="CD1468" s="502">
        <f>+S1467-BC1467</f>
        <v>0</v>
      </c>
      <c r="CE1468" s="17" t="s">
        <v>686</v>
      </c>
      <c r="CF1468" s="17" t="s">
        <v>2525</v>
      </c>
      <c r="CG1468" s="103" t="s">
        <v>2105</v>
      </c>
      <c r="CH1468" s="275">
        <v>5600900050981</v>
      </c>
    </row>
    <row r="1469" spans="1:93">
      <c r="A1469" s="511" t="s">
        <v>8506</v>
      </c>
      <c r="B1469" s="83" t="s">
        <v>709</v>
      </c>
      <c r="C1469" s="17" t="s">
        <v>686</v>
      </c>
      <c r="D1469" s="17" t="s">
        <v>8402</v>
      </c>
      <c r="E1469" s="75" t="s">
        <v>8403</v>
      </c>
      <c r="F1469" s="514" t="s">
        <v>8506</v>
      </c>
      <c r="G1469" s="59" t="s">
        <v>1580</v>
      </c>
      <c r="H1469" s="98" t="s">
        <v>8602</v>
      </c>
      <c r="I1469" s="133">
        <v>43208.6</v>
      </c>
      <c r="J1469" s="167">
        <v>0</v>
      </c>
      <c r="K1469" s="18">
        <v>0</v>
      </c>
      <c r="L1469" s="18">
        <v>0</v>
      </c>
      <c r="M1469" s="53">
        <v>0</v>
      </c>
      <c r="N1469" s="18">
        <v>0</v>
      </c>
      <c r="O1469" s="18">
        <v>0</v>
      </c>
      <c r="P1469" s="53">
        <v>493.76</v>
      </c>
      <c r="Q1469" s="18">
        <v>0</v>
      </c>
      <c r="R1469" s="53">
        <v>28047</v>
      </c>
      <c r="S1469" s="18">
        <v>14667.84</v>
      </c>
      <c r="T1469" s="227" t="s">
        <v>1581</v>
      </c>
      <c r="U1469" s="496">
        <v>1289</v>
      </c>
      <c r="V1469" s="78" t="s">
        <v>686</v>
      </c>
      <c r="W1469" s="17" t="s">
        <v>8402</v>
      </c>
      <c r="X1469" s="17" t="s">
        <v>8403</v>
      </c>
      <c r="Y1469" s="268">
        <v>5600990003065</v>
      </c>
      <c r="Z1469" s="228" t="s">
        <v>1581</v>
      </c>
      <c r="AA1469" s="243">
        <v>28540.76</v>
      </c>
      <c r="AB1469" s="81">
        <v>26760</v>
      </c>
      <c r="AC1469" s="81"/>
      <c r="AD1469" s="81">
        <v>863</v>
      </c>
      <c r="AE1469" s="81">
        <v>424</v>
      </c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245"/>
      <c r="AW1469" s="81"/>
      <c r="AX1469" s="81">
        <v>0</v>
      </c>
      <c r="AY1469" s="81"/>
      <c r="AZ1469" s="81">
        <v>493.76</v>
      </c>
      <c r="BA1469" s="85">
        <v>0</v>
      </c>
      <c r="BB1469" s="81">
        <v>43208.6</v>
      </c>
      <c r="BC1469" s="81">
        <v>14667.84</v>
      </c>
      <c r="BE1469" s="170">
        <v>1291</v>
      </c>
      <c r="BF1469" s="81" t="s">
        <v>8697</v>
      </c>
      <c r="BG1469" s="51" t="s">
        <v>8402</v>
      </c>
      <c r="BH1469" s="17" t="s">
        <v>8403</v>
      </c>
      <c r="BI1469" s="81">
        <v>26760</v>
      </c>
      <c r="BJ1469" s="85">
        <v>26760</v>
      </c>
      <c r="BK1469" s="81">
        <v>0</v>
      </c>
      <c r="BM1469" s="86"/>
      <c r="BN1469" s="247"/>
      <c r="BO1469" s="247"/>
      <c r="BP1469" s="86"/>
      <c r="BQ1469" s="440" t="s">
        <v>8810</v>
      </c>
      <c r="BR1469" s="380">
        <v>9</v>
      </c>
      <c r="BS1469" s="381"/>
      <c r="BT1469" s="382" t="s">
        <v>45</v>
      </c>
      <c r="BU1469" s="383" t="s">
        <v>46</v>
      </c>
      <c r="BV1469" s="384" t="s">
        <v>1581</v>
      </c>
      <c r="BW1469" s="384">
        <v>60000</v>
      </c>
      <c r="BX1469" s="385" t="s">
        <v>8811</v>
      </c>
      <c r="BZ1469" s="495">
        <v>753</v>
      </c>
      <c r="CA1469" s="320" t="b">
        <f>EXACT(A1469,CH1469)</f>
        <v>1</v>
      </c>
      <c r="CB1469" s="318" t="b">
        <f>EXACT(D1469,CF1469)</f>
        <v>1</v>
      </c>
      <c r="CC1469" s="318" t="b">
        <f>EXACT(E1469,CG1469)</f>
        <v>1</v>
      </c>
      <c r="CD1469" s="502">
        <f>+S1468-BC1468</f>
        <v>0</v>
      </c>
      <c r="CE1469" s="51" t="s">
        <v>686</v>
      </c>
      <c r="CF1469" s="51" t="s">
        <v>8402</v>
      </c>
      <c r="CG1469" s="51" t="s">
        <v>8403</v>
      </c>
      <c r="CH1469" s="312">
        <v>5600990003065</v>
      </c>
      <c r="CJ1469" s="51"/>
      <c r="CM1469" s="273"/>
      <c r="CO1469" s="157"/>
    </row>
    <row r="1470" spans="1:93">
      <c r="A1470" s="511" t="s">
        <v>8514</v>
      </c>
      <c r="B1470" s="83" t="s">
        <v>709</v>
      </c>
      <c r="C1470" s="86" t="s">
        <v>686</v>
      </c>
      <c r="D1470" s="17" t="s">
        <v>8413</v>
      </c>
      <c r="E1470" s="75" t="s">
        <v>3250</v>
      </c>
      <c r="F1470" s="514" t="s">
        <v>8514</v>
      </c>
      <c r="G1470" s="59" t="s">
        <v>1580</v>
      </c>
      <c r="H1470" s="98" t="s">
        <v>8610</v>
      </c>
      <c r="I1470" s="133">
        <v>56612.800000000003</v>
      </c>
      <c r="J1470" s="167">
        <v>0</v>
      </c>
      <c r="K1470" s="18">
        <v>0</v>
      </c>
      <c r="L1470" s="18">
        <v>0</v>
      </c>
      <c r="M1470" s="53">
        <v>0</v>
      </c>
      <c r="N1470" s="18">
        <v>0</v>
      </c>
      <c r="O1470" s="18">
        <v>0</v>
      </c>
      <c r="P1470" s="53">
        <v>2533.58</v>
      </c>
      <c r="Q1470" s="18">
        <v>0</v>
      </c>
      <c r="R1470" s="53">
        <v>22198</v>
      </c>
      <c r="S1470" s="18">
        <v>31881.22</v>
      </c>
      <c r="T1470" s="227" t="s">
        <v>1581</v>
      </c>
      <c r="U1470" s="496">
        <v>1297</v>
      </c>
      <c r="V1470" s="467" t="s">
        <v>686</v>
      </c>
      <c r="W1470" s="17" t="s">
        <v>8413</v>
      </c>
      <c r="X1470" s="17" t="s">
        <v>3250</v>
      </c>
      <c r="Y1470" s="268">
        <v>5600990007702</v>
      </c>
      <c r="Z1470" s="228" t="s">
        <v>1581</v>
      </c>
      <c r="AA1470" s="243">
        <v>24731.58</v>
      </c>
      <c r="AB1470" s="81">
        <v>21335</v>
      </c>
      <c r="AC1470" s="81"/>
      <c r="AD1470" s="81">
        <v>863</v>
      </c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245"/>
      <c r="AW1470" s="81"/>
      <c r="AX1470" s="81">
        <v>0</v>
      </c>
      <c r="AY1470" s="81"/>
      <c r="AZ1470" s="81">
        <v>2533.58</v>
      </c>
      <c r="BA1470" s="85">
        <v>0</v>
      </c>
      <c r="BB1470" s="81">
        <v>56612.800000000003</v>
      </c>
      <c r="BC1470" s="81">
        <v>31881.22</v>
      </c>
      <c r="BE1470" s="170">
        <v>1299</v>
      </c>
      <c r="BF1470" s="81" t="s">
        <v>8705</v>
      </c>
      <c r="BG1470" s="51" t="s">
        <v>8413</v>
      </c>
      <c r="BH1470" s="17" t="s">
        <v>3250</v>
      </c>
      <c r="BI1470" s="81">
        <v>21335</v>
      </c>
      <c r="BJ1470" s="85">
        <v>21335</v>
      </c>
      <c r="BK1470" s="81">
        <v>0</v>
      </c>
      <c r="BM1470" s="86"/>
      <c r="BN1470" s="247"/>
      <c r="BO1470" s="247"/>
      <c r="BP1470" s="86"/>
      <c r="BQ1470" s="440" t="s">
        <v>8825</v>
      </c>
      <c r="BR1470" s="380">
        <v>5</v>
      </c>
      <c r="BS1470" s="381"/>
      <c r="BT1470" s="382" t="s">
        <v>707</v>
      </c>
      <c r="BU1470" s="383" t="s">
        <v>707</v>
      </c>
      <c r="BV1470" s="384" t="s">
        <v>1581</v>
      </c>
      <c r="BW1470" s="384">
        <v>60220</v>
      </c>
      <c r="BX1470" s="385" t="s">
        <v>8826</v>
      </c>
      <c r="BZ1470" s="495">
        <v>235</v>
      </c>
      <c r="CA1470" s="320" t="b">
        <f>EXACT(A1470,CH1470)</f>
        <v>1</v>
      </c>
      <c r="CB1470" s="318" t="b">
        <f>EXACT(D1470,CF1470)</f>
        <v>1</v>
      </c>
      <c r="CC1470" s="318" t="b">
        <f>EXACT(E1470,CG1470)</f>
        <v>1</v>
      </c>
      <c r="CD1470" s="502">
        <f>+S1469-BC1469</f>
        <v>0</v>
      </c>
      <c r="CE1470" s="17" t="s">
        <v>686</v>
      </c>
      <c r="CF1470" s="17" t="s">
        <v>8413</v>
      </c>
      <c r="CG1470" s="103" t="s">
        <v>3250</v>
      </c>
      <c r="CH1470" s="275">
        <v>5600990007702</v>
      </c>
    </row>
    <row r="1471" spans="1:93">
      <c r="A1471" s="451" t="s">
        <v>5127</v>
      </c>
      <c r="B1471" s="83" t="s">
        <v>709</v>
      </c>
      <c r="C1471" s="239" t="s">
        <v>672</v>
      </c>
      <c r="D1471" s="239" t="s">
        <v>173</v>
      </c>
      <c r="E1471" s="240" t="s">
        <v>565</v>
      </c>
      <c r="F1471" s="451" t="s">
        <v>5127</v>
      </c>
      <c r="G1471" s="59" t="s">
        <v>1580</v>
      </c>
      <c r="H1471" s="449" t="s">
        <v>5128</v>
      </c>
      <c r="I1471" s="418">
        <v>29437.57</v>
      </c>
      <c r="J1471" s="418">
        <v>0</v>
      </c>
      <c r="K1471" s="418">
        <v>0</v>
      </c>
      <c r="L1471" s="418">
        <v>0</v>
      </c>
      <c r="M1471" s="419">
        <v>0</v>
      </c>
      <c r="N1471" s="419">
        <v>0</v>
      </c>
      <c r="O1471" s="418">
        <v>0</v>
      </c>
      <c r="P1471" s="418">
        <v>180.21</v>
      </c>
      <c r="Q1471" s="418">
        <v>0</v>
      </c>
      <c r="R1471" s="418">
        <v>26540.07</v>
      </c>
      <c r="S1471" s="418">
        <v>2717.2900000000009</v>
      </c>
      <c r="T1471" s="227" t="s">
        <v>1581</v>
      </c>
      <c r="U1471" s="496">
        <v>969</v>
      </c>
      <c r="V1471" s="239" t="s">
        <v>672</v>
      </c>
      <c r="W1471" s="239" t="s">
        <v>173</v>
      </c>
      <c r="X1471" s="240" t="s">
        <v>565</v>
      </c>
      <c r="Y1471" s="268">
        <v>5601100113334</v>
      </c>
      <c r="Z1471" s="228" t="s">
        <v>1581</v>
      </c>
      <c r="AA1471" s="243">
        <v>26720.28</v>
      </c>
      <c r="AB1471" s="244">
        <v>25253.07</v>
      </c>
      <c r="AC1471" s="81"/>
      <c r="AD1471" s="243">
        <v>863</v>
      </c>
      <c r="AE1471" s="243">
        <v>424</v>
      </c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245"/>
      <c r="AW1471" s="81"/>
      <c r="AX1471" s="81">
        <v>0</v>
      </c>
      <c r="AY1471" s="244"/>
      <c r="AZ1471" s="244">
        <v>180.21</v>
      </c>
      <c r="BA1471" s="176">
        <v>0</v>
      </c>
      <c r="BB1471" s="244">
        <v>29437.57</v>
      </c>
      <c r="BC1471" s="244">
        <v>2717.2900000000009</v>
      </c>
      <c r="BD1471" s="85"/>
      <c r="BE1471" s="170">
        <v>970</v>
      </c>
      <c r="BF1471" s="1" t="s">
        <v>5129</v>
      </c>
      <c r="BG1471" s="158" t="s">
        <v>173</v>
      </c>
      <c r="BH1471" s="92" t="s">
        <v>565</v>
      </c>
      <c r="BI1471" s="244">
        <v>25253.07</v>
      </c>
      <c r="BJ1471" s="159">
        <v>25253.07</v>
      </c>
      <c r="BK1471" s="159">
        <v>0</v>
      </c>
      <c r="BL1471" s="158"/>
      <c r="BM1471" s="86" t="s">
        <v>690</v>
      </c>
      <c r="BN1471" s="247"/>
      <c r="BO1471" s="247"/>
      <c r="BP1471" s="86"/>
      <c r="BQ1471" s="324" t="s">
        <v>5130</v>
      </c>
      <c r="BR1471" s="380" t="s">
        <v>1099</v>
      </c>
      <c r="BS1471" s="381" t="s">
        <v>709</v>
      </c>
      <c r="BT1471" s="382" t="s">
        <v>139</v>
      </c>
      <c r="BU1471" s="383" t="s">
        <v>133</v>
      </c>
      <c r="BV1471" s="384" t="s">
        <v>128</v>
      </c>
      <c r="BW1471" s="384">
        <v>60210</v>
      </c>
      <c r="BX1471" s="385" t="s">
        <v>5131</v>
      </c>
      <c r="BY1471" s="232"/>
      <c r="BZ1471" s="495">
        <v>1289</v>
      </c>
      <c r="CA1471" s="320" t="b">
        <f>EXACT(A1471,CH1471)</f>
        <v>1</v>
      </c>
      <c r="CB1471" s="318" t="b">
        <f>EXACT(D1471,CF1471)</f>
        <v>1</v>
      </c>
      <c r="CC1471" s="318" t="b">
        <f>EXACT(E1471,CG1471)</f>
        <v>1</v>
      </c>
      <c r="CD1471" s="502">
        <f>+S1470-BC1470</f>
        <v>0</v>
      </c>
      <c r="CE1471" s="17" t="s">
        <v>672</v>
      </c>
      <c r="CF1471" s="17" t="s">
        <v>173</v>
      </c>
      <c r="CG1471" s="103" t="s">
        <v>565</v>
      </c>
      <c r="CH1471" s="275">
        <v>5601100113334</v>
      </c>
    </row>
    <row r="1472" spans="1:93">
      <c r="A1472" s="452" t="s">
        <v>4700</v>
      </c>
      <c r="B1472" s="83" t="s">
        <v>709</v>
      </c>
      <c r="C1472" s="86" t="s">
        <v>686</v>
      </c>
      <c r="D1472" s="86" t="s">
        <v>3888</v>
      </c>
      <c r="E1472" s="92" t="s">
        <v>565</v>
      </c>
      <c r="F1472" s="452" t="s">
        <v>4700</v>
      </c>
      <c r="G1472" s="59" t="s">
        <v>1580</v>
      </c>
      <c r="H1472" s="449" t="s">
        <v>3997</v>
      </c>
      <c r="I1472" s="244">
        <v>35919.599999999999</v>
      </c>
      <c r="J1472" s="310">
        <v>0</v>
      </c>
      <c r="K1472" s="81">
        <v>0</v>
      </c>
      <c r="L1472" s="81">
        <v>0</v>
      </c>
      <c r="M1472" s="85">
        <v>0</v>
      </c>
      <c r="N1472" s="81">
        <v>0</v>
      </c>
      <c r="O1472" s="81">
        <v>0</v>
      </c>
      <c r="P1472" s="85">
        <v>504.31</v>
      </c>
      <c r="Q1472" s="81">
        <v>0</v>
      </c>
      <c r="R1472" s="85">
        <v>33727</v>
      </c>
      <c r="S1472" s="81">
        <v>1688.2900000000009</v>
      </c>
      <c r="T1472" s="227" t="s">
        <v>1581</v>
      </c>
      <c r="U1472" s="496">
        <v>917</v>
      </c>
      <c r="V1472" s="86" t="s">
        <v>686</v>
      </c>
      <c r="W1472" s="86" t="s">
        <v>3888</v>
      </c>
      <c r="X1472" s="92" t="s">
        <v>565</v>
      </c>
      <c r="Y1472" s="267">
        <v>5601100113342</v>
      </c>
      <c r="Z1472" s="228" t="s">
        <v>1581</v>
      </c>
      <c r="AA1472" s="243">
        <v>34231.31</v>
      </c>
      <c r="AB1472" s="244">
        <v>32440</v>
      </c>
      <c r="AC1472" s="81"/>
      <c r="AD1472" s="243">
        <v>863</v>
      </c>
      <c r="AE1472" s="243">
        <v>424</v>
      </c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245"/>
      <c r="AW1472" s="81"/>
      <c r="AX1472" s="81">
        <v>0</v>
      </c>
      <c r="AY1472" s="81"/>
      <c r="AZ1472" s="81">
        <v>504.31</v>
      </c>
      <c r="BA1472" s="85">
        <v>0</v>
      </c>
      <c r="BB1472" s="81">
        <v>35919.599999999999</v>
      </c>
      <c r="BC1472" s="81">
        <v>1688.2900000000009</v>
      </c>
      <c r="BD1472" s="85"/>
      <c r="BE1472" s="170">
        <v>918</v>
      </c>
      <c r="BF1472" s="158" t="s">
        <v>4091</v>
      </c>
      <c r="BG1472" s="158" t="s">
        <v>3888</v>
      </c>
      <c r="BH1472" s="92" t="s">
        <v>565</v>
      </c>
      <c r="BI1472" s="81">
        <v>32440</v>
      </c>
      <c r="BJ1472" s="85">
        <v>32440</v>
      </c>
      <c r="BK1472" s="81">
        <v>0</v>
      </c>
      <c r="BL1472" s="158"/>
      <c r="BM1472" s="86"/>
      <c r="BN1472" s="247"/>
      <c r="BO1472" s="247"/>
      <c r="BP1472" s="86"/>
      <c r="BQ1472" s="324" t="s">
        <v>4293</v>
      </c>
      <c r="BR1472" s="380" t="s">
        <v>725</v>
      </c>
      <c r="BS1472" s="381" t="s">
        <v>51</v>
      </c>
      <c r="BT1472" s="382" t="s">
        <v>11</v>
      </c>
      <c r="BU1472" s="383" t="s">
        <v>719</v>
      </c>
      <c r="BV1472" s="384" t="s">
        <v>1581</v>
      </c>
      <c r="BW1472" s="384">
        <v>60210</v>
      </c>
      <c r="BX1472" s="385" t="s">
        <v>4294</v>
      </c>
      <c r="BY1472" s="61"/>
      <c r="BZ1472" s="495">
        <v>1297</v>
      </c>
      <c r="CA1472" s="320" t="b">
        <f>EXACT(A1472,CH1472)</f>
        <v>1</v>
      </c>
      <c r="CB1472" s="318" t="b">
        <f>EXACT(D1472,CF1472)</f>
        <v>1</v>
      </c>
      <c r="CC1472" s="318" t="b">
        <f>EXACT(E1472,CG1472)</f>
        <v>1</v>
      </c>
      <c r="CD1472" s="502">
        <f>+S1471-BC1471</f>
        <v>0</v>
      </c>
      <c r="CE1472" s="17" t="s">
        <v>686</v>
      </c>
      <c r="CF1472" s="157" t="s">
        <v>3888</v>
      </c>
      <c r="CG1472" s="99" t="s">
        <v>565</v>
      </c>
      <c r="CH1472" s="311">
        <v>5601100113342</v>
      </c>
      <c r="CM1472" s="273"/>
      <c r="CO1472" s="158"/>
    </row>
    <row r="1473" spans="1:93">
      <c r="A1473" s="452" t="s">
        <v>4930</v>
      </c>
      <c r="B1473" s="83" t="s">
        <v>709</v>
      </c>
      <c r="C1473" s="158" t="s">
        <v>686</v>
      </c>
      <c r="D1473" s="158" t="s">
        <v>238</v>
      </c>
      <c r="E1473" s="92" t="s">
        <v>3846</v>
      </c>
      <c r="F1473" s="452" t="s">
        <v>4930</v>
      </c>
      <c r="G1473" s="59" t="s">
        <v>1580</v>
      </c>
      <c r="H1473" s="449" t="s">
        <v>3965</v>
      </c>
      <c r="I1473" s="234">
        <v>35294.58</v>
      </c>
      <c r="J1473" s="234">
        <v>0</v>
      </c>
      <c r="K1473" s="234">
        <v>30.38</v>
      </c>
      <c r="L1473" s="234">
        <v>0</v>
      </c>
      <c r="M1473" s="85">
        <v>0</v>
      </c>
      <c r="N1473" s="85">
        <v>0</v>
      </c>
      <c r="O1473" s="234">
        <v>0</v>
      </c>
      <c r="P1473" s="234">
        <v>0</v>
      </c>
      <c r="Q1473" s="234">
        <v>0</v>
      </c>
      <c r="R1473" s="234">
        <v>27197</v>
      </c>
      <c r="S1473" s="234">
        <v>8127.9599999999991</v>
      </c>
      <c r="T1473" s="227" t="s">
        <v>1581</v>
      </c>
      <c r="U1473" s="496">
        <v>486</v>
      </c>
      <c r="V1473" s="158" t="s">
        <v>686</v>
      </c>
      <c r="W1473" s="158" t="s">
        <v>238</v>
      </c>
      <c r="X1473" s="92" t="s">
        <v>3846</v>
      </c>
      <c r="Y1473" s="267">
        <v>5601290004566</v>
      </c>
      <c r="Z1473" s="228" t="s">
        <v>1581</v>
      </c>
      <c r="AA1473" s="243">
        <v>27197</v>
      </c>
      <c r="AB1473" s="244">
        <v>25910</v>
      </c>
      <c r="AC1473" s="81"/>
      <c r="AD1473" s="243">
        <v>863</v>
      </c>
      <c r="AE1473" s="243">
        <v>424</v>
      </c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244"/>
      <c r="AR1473" s="244"/>
      <c r="AS1473" s="81"/>
      <c r="AT1473" s="81"/>
      <c r="AU1473" s="81"/>
      <c r="AV1473" s="245"/>
      <c r="AW1473" s="81"/>
      <c r="AX1473" s="81">
        <v>0</v>
      </c>
      <c r="AY1473" s="244"/>
      <c r="AZ1473" s="244">
        <v>0</v>
      </c>
      <c r="BA1473" s="176">
        <v>0</v>
      </c>
      <c r="BB1473" s="244">
        <v>35324.959999999999</v>
      </c>
      <c r="BC1473" s="244">
        <v>8127.9599999999991</v>
      </c>
      <c r="BD1473" s="85"/>
      <c r="BE1473" s="170">
        <v>487</v>
      </c>
      <c r="BF1473" s="1" t="s">
        <v>4060</v>
      </c>
      <c r="BG1473" s="158" t="s">
        <v>238</v>
      </c>
      <c r="BH1473" s="92" t="s">
        <v>3846</v>
      </c>
      <c r="BI1473" s="244">
        <v>25910</v>
      </c>
      <c r="BJ1473" s="159">
        <v>25910</v>
      </c>
      <c r="BK1473" s="159">
        <v>0</v>
      </c>
      <c r="BL1473" s="158"/>
      <c r="BM1473" s="86"/>
      <c r="BN1473" s="247"/>
      <c r="BO1473" s="247"/>
      <c r="BP1473" s="86"/>
      <c r="BQ1473" s="324">
        <v>48</v>
      </c>
      <c r="BR1473" s="380">
        <v>2</v>
      </c>
      <c r="BS1473" s="381" t="s">
        <v>51</v>
      </c>
      <c r="BT1473" s="382" t="s">
        <v>86</v>
      </c>
      <c r="BU1473" s="383" t="s">
        <v>752</v>
      </c>
      <c r="BV1473" s="384" t="s">
        <v>1581</v>
      </c>
      <c r="BW1473" s="384">
        <v>60190</v>
      </c>
      <c r="BX1473" s="385" t="s">
        <v>4280</v>
      </c>
      <c r="BY1473" s="51"/>
      <c r="BZ1473" s="495">
        <v>969</v>
      </c>
      <c r="CA1473" s="320" t="b">
        <f>EXACT(A1473,CH1473)</f>
        <v>1</v>
      </c>
      <c r="CB1473" s="318" t="b">
        <f>EXACT(D1473,CF1473)</f>
        <v>1</v>
      </c>
      <c r="CC1473" s="318" t="b">
        <f>EXACT(E1473,CG1473)</f>
        <v>1</v>
      </c>
      <c r="CD1473" s="502">
        <f>+S1472-BC1472</f>
        <v>0</v>
      </c>
      <c r="CE1473" s="344" t="s">
        <v>686</v>
      </c>
      <c r="CF1473" s="303" t="s">
        <v>238</v>
      </c>
      <c r="CG1473" s="356" t="s">
        <v>3846</v>
      </c>
      <c r="CH1473" s="357">
        <v>5601290004566</v>
      </c>
      <c r="CI1473" s="341"/>
      <c r="CJ1473" s="344"/>
      <c r="CK1473" s="343"/>
      <c r="CL1473" s="344"/>
      <c r="CM1473" s="345"/>
      <c r="CN1473" s="344"/>
      <c r="CO1473" s="332"/>
    </row>
    <row r="1474" spans="1:93">
      <c r="A1474" s="452" t="s">
        <v>6218</v>
      </c>
      <c r="B1474" s="83" t="s">
        <v>709</v>
      </c>
      <c r="C1474" s="86" t="s">
        <v>686</v>
      </c>
      <c r="D1474" s="86" t="s">
        <v>6216</v>
      </c>
      <c r="E1474" s="92" t="s">
        <v>6217</v>
      </c>
      <c r="F1474" s="452" t="s">
        <v>6218</v>
      </c>
      <c r="G1474" s="59" t="s">
        <v>1580</v>
      </c>
      <c r="H1474" s="283" t="s">
        <v>6336</v>
      </c>
      <c r="I1474" s="244">
        <v>42464</v>
      </c>
      <c r="J1474" s="310">
        <v>0</v>
      </c>
      <c r="K1474" s="81">
        <v>9.5299999999999994</v>
      </c>
      <c r="L1474" s="81">
        <v>0</v>
      </c>
      <c r="M1474" s="85">
        <v>0</v>
      </c>
      <c r="N1474" s="81">
        <v>0</v>
      </c>
      <c r="O1474" s="81">
        <v>0</v>
      </c>
      <c r="P1474" s="85">
        <v>914.02</v>
      </c>
      <c r="Q1474" s="81">
        <v>0</v>
      </c>
      <c r="R1474" s="85">
        <v>13286</v>
      </c>
      <c r="S1474" s="81">
        <v>28273.51</v>
      </c>
      <c r="T1474" s="227" t="s">
        <v>1581</v>
      </c>
      <c r="U1474" s="496">
        <v>51</v>
      </c>
      <c r="V1474" s="86" t="s">
        <v>686</v>
      </c>
      <c r="W1474" s="86" t="s">
        <v>6216</v>
      </c>
      <c r="X1474" s="92" t="s">
        <v>6217</v>
      </c>
      <c r="Y1474" s="268">
        <v>5609700002361</v>
      </c>
      <c r="Z1474" s="228" t="s">
        <v>1581</v>
      </c>
      <c r="AA1474" s="243">
        <v>14200.02</v>
      </c>
      <c r="AB1474" s="81">
        <v>11575</v>
      </c>
      <c r="AC1474" s="81"/>
      <c r="AD1474" s="81">
        <v>863</v>
      </c>
      <c r="AE1474" s="81">
        <v>848</v>
      </c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245"/>
      <c r="AW1474" s="81"/>
      <c r="AX1474" s="81">
        <v>0</v>
      </c>
      <c r="AY1474" s="81"/>
      <c r="AZ1474" s="81">
        <v>914.02</v>
      </c>
      <c r="BA1474" s="85">
        <v>0</v>
      </c>
      <c r="BB1474" s="81">
        <v>42473.53</v>
      </c>
      <c r="BC1474" s="81">
        <v>28273.51</v>
      </c>
      <c r="BE1474" s="170">
        <v>51</v>
      </c>
      <c r="BF1474" s="81" t="s">
        <v>9293</v>
      </c>
      <c r="BG1474" s="86" t="s">
        <v>6216</v>
      </c>
      <c r="BH1474" s="86" t="s">
        <v>9291</v>
      </c>
      <c r="BI1474" s="81">
        <v>11575</v>
      </c>
      <c r="BJ1474" s="85">
        <v>11575</v>
      </c>
      <c r="BK1474" s="81">
        <v>0</v>
      </c>
      <c r="BL1474" s="86"/>
      <c r="BM1474" s="86"/>
      <c r="BN1474" s="247"/>
      <c r="BO1474" s="247"/>
      <c r="BP1474" s="86"/>
      <c r="BQ1474" s="324">
        <v>1</v>
      </c>
      <c r="BR1474" s="380" t="s">
        <v>709</v>
      </c>
      <c r="BS1474" s="393" t="s">
        <v>51</v>
      </c>
      <c r="BT1474" s="382" t="s">
        <v>719</v>
      </c>
      <c r="BU1474" s="383" t="s">
        <v>719</v>
      </c>
      <c r="BV1474" s="384" t="s">
        <v>1581</v>
      </c>
      <c r="BW1474" s="384">
        <v>60140</v>
      </c>
      <c r="BX1474" s="385" t="s">
        <v>6604</v>
      </c>
      <c r="BZ1474" s="495">
        <v>917</v>
      </c>
      <c r="CA1474" s="320" t="b">
        <f>EXACT(A1474,CH1474)</f>
        <v>1</v>
      </c>
      <c r="CB1474" s="318" t="b">
        <f>EXACT(D1474,CF1474)</f>
        <v>1</v>
      </c>
      <c r="CC1474" s="318" t="b">
        <f>EXACT(E1474,CG1474)</f>
        <v>0</v>
      </c>
      <c r="CD1474" s="502">
        <f>+S1474-BC1474</f>
        <v>0</v>
      </c>
      <c r="CE1474" s="86" t="s">
        <v>686</v>
      </c>
      <c r="CF1474" s="157" t="s">
        <v>6216</v>
      </c>
      <c r="CG1474" s="103" t="s">
        <v>9291</v>
      </c>
      <c r="CH1474" s="311">
        <v>5609700002361</v>
      </c>
      <c r="CM1474" s="273"/>
      <c r="CO1474" s="157"/>
    </row>
    <row r="1475" spans="1:93">
      <c r="A1475" s="452" t="s">
        <v>4350</v>
      </c>
      <c r="B1475" s="83" t="s">
        <v>709</v>
      </c>
      <c r="C1475" s="239" t="s">
        <v>686</v>
      </c>
      <c r="D1475" s="239" t="s">
        <v>1191</v>
      </c>
      <c r="E1475" s="240" t="s">
        <v>1192</v>
      </c>
      <c r="F1475" s="452" t="s">
        <v>4350</v>
      </c>
      <c r="G1475" s="59" t="s">
        <v>1580</v>
      </c>
      <c r="H1475" s="449" t="s">
        <v>829</v>
      </c>
      <c r="I1475" s="418">
        <v>21627.13</v>
      </c>
      <c r="J1475" s="418">
        <v>0</v>
      </c>
      <c r="K1475" s="418">
        <v>71.55</v>
      </c>
      <c r="L1475" s="418">
        <v>0</v>
      </c>
      <c r="M1475" s="419">
        <v>1989</v>
      </c>
      <c r="N1475" s="419">
        <v>0</v>
      </c>
      <c r="O1475" s="418">
        <v>0</v>
      </c>
      <c r="P1475" s="418">
        <v>0</v>
      </c>
      <c r="Q1475" s="418">
        <v>0</v>
      </c>
      <c r="R1475" s="418">
        <v>8742</v>
      </c>
      <c r="S1475" s="418">
        <v>14945.68</v>
      </c>
      <c r="T1475" s="227" t="s">
        <v>1581</v>
      </c>
      <c r="U1475" s="496">
        <v>71</v>
      </c>
      <c r="V1475" s="239" t="s">
        <v>686</v>
      </c>
      <c r="W1475" s="239" t="s">
        <v>1191</v>
      </c>
      <c r="X1475" s="240" t="s">
        <v>1192</v>
      </c>
      <c r="Y1475" s="267">
        <v>5609700005220</v>
      </c>
      <c r="Z1475" s="228" t="s">
        <v>1581</v>
      </c>
      <c r="AA1475" s="243">
        <v>8742</v>
      </c>
      <c r="AB1475" s="141">
        <v>7455</v>
      </c>
      <c r="AC1475" s="141"/>
      <c r="AD1475" s="235">
        <v>863</v>
      </c>
      <c r="AE1475" s="235">
        <v>424</v>
      </c>
      <c r="AF1475" s="141"/>
      <c r="AG1475" s="141"/>
      <c r="AH1475" s="141"/>
      <c r="AI1475" s="141"/>
      <c r="AJ1475" s="141"/>
      <c r="AK1475" s="141"/>
      <c r="AL1475" s="141"/>
      <c r="AM1475" s="81"/>
      <c r="AN1475" s="81"/>
      <c r="AO1475" s="81"/>
      <c r="AP1475" s="81"/>
      <c r="AQ1475" s="244"/>
      <c r="AR1475" s="81"/>
      <c r="AS1475" s="81"/>
      <c r="AT1475" s="81"/>
      <c r="AU1475" s="81"/>
      <c r="AV1475" s="245"/>
      <c r="AW1475" s="81"/>
      <c r="AX1475" s="81">
        <v>0</v>
      </c>
      <c r="AY1475" s="244"/>
      <c r="AZ1475" s="244">
        <v>0</v>
      </c>
      <c r="BA1475" s="176">
        <v>0</v>
      </c>
      <c r="BB1475" s="244">
        <v>23687.68</v>
      </c>
      <c r="BC1475" s="244">
        <v>14945.68</v>
      </c>
      <c r="BD1475" s="85"/>
      <c r="BE1475" s="170">
        <v>71</v>
      </c>
      <c r="BF1475" s="1" t="s">
        <v>2954</v>
      </c>
      <c r="BG1475" s="420" t="s">
        <v>1191</v>
      </c>
      <c r="BH1475" s="421" t="s">
        <v>1192</v>
      </c>
      <c r="BI1475" s="244">
        <v>7455</v>
      </c>
      <c r="BJ1475" s="159">
        <v>7455</v>
      </c>
      <c r="BK1475" s="159">
        <v>0</v>
      </c>
      <c r="BL1475" s="158"/>
      <c r="BM1475" s="86"/>
      <c r="BN1475" s="247"/>
      <c r="BO1475" s="247"/>
      <c r="BP1475" s="86"/>
      <c r="BQ1475" s="324">
        <v>234</v>
      </c>
      <c r="BR1475" s="380" t="s">
        <v>709</v>
      </c>
      <c r="BS1475" s="381" t="s">
        <v>51</v>
      </c>
      <c r="BT1475" s="382" t="s">
        <v>719</v>
      </c>
      <c r="BU1475" s="383" t="s">
        <v>719</v>
      </c>
      <c r="BV1475" s="384" t="s">
        <v>1581</v>
      </c>
      <c r="BW1475" s="384">
        <v>60140</v>
      </c>
      <c r="BX1475" s="385" t="s">
        <v>1124</v>
      </c>
      <c r="BZ1475" s="495">
        <v>487</v>
      </c>
      <c r="CA1475" s="320" t="b">
        <f>EXACT(A1475,CH1475)</f>
        <v>1</v>
      </c>
      <c r="CB1475" s="318" t="b">
        <f>EXACT(D1475,CF1475)</f>
        <v>1</v>
      </c>
      <c r="CC1475" s="318" t="b">
        <f>EXACT(E1475,CG1475)</f>
        <v>1</v>
      </c>
      <c r="CD1475" s="502">
        <f>+S1475-BC1475</f>
        <v>0</v>
      </c>
      <c r="CE1475" s="17" t="s">
        <v>686</v>
      </c>
      <c r="CF1475" s="51" t="s">
        <v>1191</v>
      </c>
      <c r="CG1475" s="51" t="s">
        <v>1192</v>
      </c>
      <c r="CH1475" s="312">
        <v>5609700005220</v>
      </c>
      <c r="CM1475" s="273"/>
      <c r="CO1475" s="157"/>
    </row>
    <row r="1476" spans="1:93">
      <c r="A1476" s="452" t="s">
        <v>4388</v>
      </c>
      <c r="B1476" s="83" t="s">
        <v>709</v>
      </c>
      <c r="C1476" s="239" t="s">
        <v>686</v>
      </c>
      <c r="D1476" s="239" t="s">
        <v>529</v>
      </c>
      <c r="E1476" s="240" t="s">
        <v>401</v>
      </c>
      <c r="F1476" s="452" t="s">
        <v>4388</v>
      </c>
      <c r="G1476" s="59" t="s">
        <v>1580</v>
      </c>
      <c r="H1476" s="449" t="s">
        <v>3931</v>
      </c>
      <c r="I1476" s="418">
        <v>52164</v>
      </c>
      <c r="J1476" s="418">
        <v>0</v>
      </c>
      <c r="K1476" s="418">
        <v>62.63</v>
      </c>
      <c r="L1476" s="418">
        <v>0</v>
      </c>
      <c r="M1476" s="419">
        <v>0</v>
      </c>
      <c r="N1476" s="419">
        <v>0</v>
      </c>
      <c r="O1476" s="418">
        <v>0</v>
      </c>
      <c r="P1476" s="418">
        <v>1139.33</v>
      </c>
      <c r="Q1476" s="418">
        <v>0</v>
      </c>
      <c r="R1476" s="418">
        <v>3437</v>
      </c>
      <c r="S1476" s="418">
        <v>47650.299999999996</v>
      </c>
      <c r="T1476" s="227" t="s">
        <v>1581</v>
      </c>
      <c r="U1476" s="496">
        <v>115</v>
      </c>
      <c r="V1476" s="239" t="s">
        <v>686</v>
      </c>
      <c r="W1476" s="239" t="s">
        <v>529</v>
      </c>
      <c r="X1476" s="240" t="s">
        <v>401</v>
      </c>
      <c r="Y1476" s="267">
        <v>5609700016337</v>
      </c>
      <c r="Z1476" s="228" t="s">
        <v>1581</v>
      </c>
      <c r="AA1476" s="243">
        <v>4576.33</v>
      </c>
      <c r="AB1476" s="244">
        <v>2150</v>
      </c>
      <c r="AC1476" s="81"/>
      <c r="AD1476" s="243">
        <v>863</v>
      </c>
      <c r="AE1476" s="243">
        <v>424</v>
      </c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245"/>
      <c r="AW1476" s="81"/>
      <c r="AX1476" s="81">
        <v>0</v>
      </c>
      <c r="AY1476" s="244"/>
      <c r="AZ1476" s="244">
        <v>1139.33</v>
      </c>
      <c r="BA1476" s="176">
        <v>0</v>
      </c>
      <c r="BB1476" s="244">
        <v>52226.63</v>
      </c>
      <c r="BC1476" s="244">
        <v>47650.299999999996</v>
      </c>
      <c r="BD1476" s="85"/>
      <c r="BE1476" s="170">
        <v>115</v>
      </c>
      <c r="BF1476" s="1" t="s">
        <v>4029</v>
      </c>
      <c r="BG1476" s="158" t="s">
        <v>529</v>
      </c>
      <c r="BH1476" s="92" t="s">
        <v>401</v>
      </c>
      <c r="BI1476" s="244">
        <v>2150</v>
      </c>
      <c r="BJ1476" s="159">
        <v>2150</v>
      </c>
      <c r="BK1476" s="159">
        <v>0</v>
      </c>
      <c r="BL1476" s="158"/>
      <c r="BM1476" s="86"/>
      <c r="BN1476" s="247"/>
      <c r="BO1476" s="247"/>
      <c r="BP1476" s="86"/>
      <c r="BQ1476" s="324">
        <v>141</v>
      </c>
      <c r="BR1476" s="380" t="s">
        <v>51</v>
      </c>
      <c r="BS1476" s="381" t="s">
        <v>2891</v>
      </c>
      <c r="BT1476" s="382" t="s">
        <v>719</v>
      </c>
      <c r="BU1476" s="383" t="s">
        <v>719</v>
      </c>
      <c r="BV1476" s="384" t="s">
        <v>1581</v>
      </c>
      <c r="BW1476" s="384">
        <v>60140</v>
      </c>
      <c r="BX1476" s="385" t="s">
        <v>4262</v>
      </c>
      <c r="BY1476" s="76"/>
      <c r="BZ1476" s="495">
        <v>51</v>
      </c>
      <c r="CA1476" s="320" t="b">
        <f>EXACT(A1476,CH1476)</f>
        <v>1</v>
      </c>
      <c r="CB1476" s="318" t="b">
        <f>EXACT(D1476,CF1476)</f>
        <v>1</v>
      </c>
      <c r="CC1476" s="318" t="b">
        <f>EXACT(E1476,CG1476)</f>
        <v>1</v>
      </c>
      <c r="CD1476" s="502">
        <f>+S1476-BC1476</f>
        <v>0</v>
      </c>
      <c r="CE1476" s="17" t="s">
        <v>686</v>
      </c>
      <c r="CF1476" s="17" t="s">
        <v>529</v>
      </c>
      <c r="CG1476" s="103" t="s">
        <v>401</v>
      </c>
      <c r="CH1476" s="275">
        <v>5609700016337</v>
      </c>
      <c r="CI1476" s="51"/>
      <c r="CL1476" s="51"/>
      <c r="CM1476" s="273"/>
      <c r="CO1476" s="157"/>
    </row>
    <row r="1477" spans="1:93">
      <c r="A1477" s="452" t="s">
        <v>4716</v>
      </c>
      <c r="B1477" s="83" t="s">
        <v>709</v>
      </c>
      <c r="C1477" s="158" t="s">
        <v>672</v>
      </c>
      <c r="D1477" s="158" t="s">
        <v>346</v>
      </c>
      <c r="E1477" s="92" t="s">
        <v>3404</v>
      </c>
      <c r="F1477" s="452" t="s">
        <v>4716</v>
      </c>
      <c r="G1477" s="59" t="s">
        <v>1580</v>
      </c>
      <c r="H1477" s="449" t="s">
        <v>3495</v>
      </c>
      <c r="I1477" s="234">
        <v>33564.42</v>
      </c>
      <c r="J1477" s="234">
        <v>0</v>
      </c>
      <c r="K1477" s="234">
        <v>10.73</v>
      </c>
      <c r="L1477" s="234">
        <v>0</v>
      </c>
      <c r="M1477" s="85">
        <v>0</v>
      </c>
      <c r="N1477" s="85">
        <v>0</v>
      </c>
      <c r="O1477" s="234">
        <v>0</v>
      </c>
      <c r="P1477" s="234">
        <v>241.25</v>
      </c>
      <c r="Q1477" s="234">
        <v>0</v>
      </c>
      <c r="R1477" s="234">
        <v>10614</v>
      </c>
      <c r="S1477" s="234">
        <v>22719.9</v>
      </c>
      <c r="T1477" s="227" t="s">
        <v>1581</v>
      </c>
      <c r="U1477" s="496">
        <v>906</v>
      </c>
      <c r="V1477" s="158" t="s">
        <v>672</v>
      </c>
      <c r="W1477" s="158" t="s">
        <v>346</v>
      </c>
      <c r="X1477" s="92" t="s">
        <v>3404</v>
      </c>
      <c r="Y1477" s="267">
        <v>5609700018020</v>
      </c>
      <c r="Z1477" s="228" t="s">
        <v>1581</v>
      </c>
      <c r="AA1477" s="233">
        <v>10855.25</v>
      </c>
      <c r="AB1477" s="141">
        <v>8995</v>
      </c>
      <c r="AC1477" s="234"/>
      <c r="AD1477" s="235">
        <v>863</v>
      </c>
      <c r="AE1477" s="235">
        <v>424</v>
      </c>
      <c r="AF1477" s="141">
        <v>332</v>
      </c>
      <c r="AG1477" s="141"/>
      <c r="AH1477" s="141"/>
      <c r="AI1477" s="141"/>
      <c r="AJ1477" s="141"/>
      <c r="AK1477" s="141"/>
      <c r="AL1477" s="141"/>
      <c r="AM1477" s="85"/>
      <c r="AN1477" s="85"/>
      <c r="AO1477" s="85"/>
      <c r="AP1477" s="85"/>
      <c r="AQ1477" s="159"/>
      <c r="AR1477" s="159"/>
      <c r="AS1477" s="85"/>
      <c r="AT1477" s="85"/>
      <c r="AU1477" s="85"/>
      <c r="AV1477" s="236"/>
      <c r="AW1477" s="85"/>
      <c r="AX1477" s="85">
        <v>0</v>
      </c>
      <c r="AY1477" s="159"/>
      <c r="AZ1477" s="159">
        <v>241.25</v>
      </c>
      <c r="BA1477" s="176">
        <v>0</v>
      </c>
      <c r="BB1477" s="159">
        <v>33575.15</v>
      </c>
      <c r="BC1477" s="159">
        <v>22719.9</v>
      </c>
      <c r="BD1477" s="85"/>
      <c r="BE1477" s="170">
        <v>907</v>
      </c>
      <c r="BF1477" s="1" t="s">
        <v>3576</v>
      </c>
      <c r="BG1477" s="158" t="s">
        <v>346</v>
      </c>
      <c r="BH1477" s="92" t="s">
        <v>3404</v>
      </c>
      <c r="BI1477" s="159">
        <v>8995</v>
      </c>
      <c r="BJ1477" s="159">
        <v>8995</v>
      </c>
      <c r="BK1477" s="159">
        <v>0</v>
      </c>
      <c r="BL1477" s="158"/>
      <c r="BM1477" s="1"/>
      <c r="BN1477" s="248"/>
      <c r="BO1477" s="248"/>
      <c r="BP1477" s="1"/>
      <c r="BQ1477" s="284">
        <v>59</v>
      </c>
      <c r="BR1477" s="380" t="s">
        <v>698</v>
      </c>
      <c r="BS1477" s="381" t="s">
        <v>709</v>
      </c>
      <c r="BT1477" s="383" t="s">
        <v>719</v>
      </c>
      <c r="BU1477" s="383" t="s">
        <v>719</v>
      </c>
      <c r="BV1477" s="383" t="s">
        <v>1581</v>
      </c>
      <c r="BW1477" s="383">
        <v>60140</v>
      </c>
      <c r="BX1477" s="385" t="s">
        <v>3713</v>
      </c>
      <c r="BY1477" s="1"/>
      <c r="BZ1477" s="495">
        <v>71</v>
      </c>
      <c r="CA1477" s="320" t="b">
        <f>EXACT(A1477,CH1477)</f>
        <v>1</v>
      </c>
      <c r="CB1477" s="318" t="b">
        <f>EXACT(D1477,CF1477)</f>
        <v>1</v>
      </c>
      <c r="CC1477" s="318" t="b">
        <f>EXACT(E1477,CG1477)</f>
        <v>1</v>
      </c>
      <c r="CD1477" s="502">
        <f>+S1476-BC1476</f>
        <v>0</v>
      </c>
      <c r="CE1477" s="17" t="s">
        <v>672</v>
      </c>
      <c r="CF1477" s="17" t="s">
        <v>346</v>
      </c>
      <c r="CG1477" s="103" t="s">
        <v>3404</v>
      </c>
      <c r="CH1477" s="275">
        <v>5609700018020</v>
      </c>
      <c r="CM1477" s="273"/>
    </row>
    <row r="1478" spans="1:93">
      <c r="A1478" s="452" t="s">
        <v>6220</v>
      </c>
      <c r="B1478" s="83" t="s">
        <v>709</v>
      </c>
      <c r="C1478" s="86" t="s">
        <v>686</v>
      </c>
      <c r="D1478" s="86" t="s">
        <v>6219</v>
      </c>
      <c r="E1478" s="92" t="s">
        <v>1193</v>
      </c>
      <c r="F1478" s="452" t="s">
        <v>6220</v>
      </c>
      <c r="G1478" s="59" t="s">
        <v>1580</v>
      </c>
      <c r="H1478" s="283" t="s">
        <v>6337</v>
      </c>
      <c r="I1478" s="244">
        <v>33227.25</v>
      </c>
      <c r="J1478" s="310">
        <v>0</v>
      </c>
      <c r="K1478" s="81">
        <v>28.58</v>
      </c>
      <c r="L1478" s="81">
        <v>0</v>
      </c>
      <c r="M1478" s="85">
        <v>0</v>
      </c>
      <c r="N1478" s="81">
        <v>0</v>
      </c>
      <c r="O1478" s="81">
        <v>0</v>
      </c>
      <c r="P1478" s="85">
        <v>273.07</v>
      </c>
      <c r="Q1478" s="81">
        <v>0</v>
      </c>
      <c r="R1478" s="85">
        <v>22287</v>
      </c>
      <c r="S1478" s="81">
        <v>10695.760000000002</v>
      </c>
      <c r="T1478" s="227" t="s">
        <v>1581</v>
      </c>
      <c r="U1478" s="496">
        <v>874</v>
      </c>
      <c r="V1478" s="86" t="s">
        <v>686</v>
      </c>
      <c r="W1478" s="86" t="s">
        <v>6219</v>
      </c>
      <c r="X1478" s="92" t="s">
        <v>1193</v>
      </c>
      <c r="Y1478" s="268">
        <v>5609790001181</v>
      </c>
      <c r="Z1478" s="228" t="s">
        <v>1581</v>
      </c>
      <c r="AA1478" s="243">
        <v>22560.07</v>
      </c>
      <c r="AB1478" s="81">
        <v>21000</v>
      </c>
      <c r="AC1478" s="81"/>
      <c r="AD1478" s="81">
        <v>863</v>
      </c>
      <c r="AE1478" s="81">
        <v>424</v>
      </c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245"/>
      <c r="AW1478" s="81"/>
      <c r="AX1478" s="81">
        <v>0</v>
      </c>
      <c r="AY1478" s="81"/>
      <c r="AZ1478" s="81">
        <v>273.07</v>
      </c>
      <c r="BA1478" s="85">
        <v>0</v>
      </c>
      <c r="BB1478" s="81">
        <v>33255.83</v>
      </c>
      <c r="BC1478" s="81">
        <v>10695.760000000002</v>
      </c>
      <c r="BE1478" s="170">
        <v>875</v>
      </c>
      <c r="BF1478" s="81" t="s">
        <v>6443</v>
      </c>
      <c r="BG1478" s="86" t="s">
        <v>6219</v>
      </c>
      <c r="BH1478" s="86" t="s">
        <v>1193</v>
      </c>
      <c r="BI1478" s="81">
        <v>24165</v>
      </c>
      <c r="BJ1478" s="85">
        <v>21000</v>
      </c>
      <c r="BK1478" s="81">
        <v>3165</v>
      </c>
      <c r="BL1478" s="86"/>
      <c r="BM1478" s="86"/>
      <c r="BN1478" s="247"/>
      <c r="BO1478" s="247"/>
      <c r="BP1478" s="86"/>
      <c r="BQ1478" s="324" t="s">
        <v>6529</v>
      </c>
      <c r="BR1478" s="380" t="s">
        <v>676</v>
      </c>
      <c r="BS1478" s="381" t="s">
        <v>709</v>
      </c>
      <c r="BT1478" s="382" t="s">
        <v>1299</v>
      </c>
      <c r="BU1478" s="383" t="s">
        <v>719</v>
      </c>
      <c r="BV1478" s="384" t="s">
        <v>1581</v>
      </c>
      <c r="BW1478" s="384">
        <v>60140</v>
      </c>
      <c r="BX1478" s="385" t="s">
        <v>6593</v>
      </c>
      <c r="BZ1478" s="495">
        <v>115</v>
      </c>
      <c r="CA1478" s="320" t="b">
        <f>EXACT(A1478,CH1478)</f>
        <v>1</v>
      </c>
      <c r="CB1478" s="318" t="b">
        <f>EXACT(D1478,CF1478)</f>
        <v>1</v>
      </c>
      <c r="CC1478" s="318" t="b">
        <f>EXACT(E1478,CG1478)</f>
        <v>1</v>
      </c>
      <c r="CD1478" s="502">
        <f>+S1477-BC1477</f>
        <v>0</v>
      </c>
      <c r="CE1478" s="17" t="s">
        <v>686</v>
      </c>
      <c r="CF1478" s="17" t="s">
        <v>6219</v>
      </c>
      <c r="CG1478" s="103" t="s">
        <v>1193</v>
      </c>
      <c r="CH1478" s="275">
        <v>5609790001181</v>
      </c>
    </row>
    <row r="1479" spans="1:93">
      <c r="A1479" s="452" t="s">
        <v>7841</v>
      </c>
      <c r="B1479" s="83" t="s">
        <v>709</v>
      </c>
      <c r="C1479" s="239" t="s">
        <v>686</v>
      </c>
      <c r="D1479" s="239" t="s">
        <v>7732</v>
      </c>
      <c r="E1479" s="240" t="s">
        <v>7733</v>
      </c>
      <c r="F1479" s="452" t="s">
        <v>7841</v>
      </c>
      <c r="G1479" s="59" t="s">
        <v>1580</v>
      </c>
      <c r="H1479" s="449" t="s">
        <v>7959</v>
      </c>
      <c r="I1479" s="418">
        <v>46729.8</v>
      </c>
      <c r="J1479" s="418">
        <v>0</v>
      </c>
      <c r="K1479" s="418">
        <v>0</v>
      </c>
      <c r="L1479" s="418">
        <v>0</v>
      </c>
      <c r="M1479" s="419">
        <v>0</v>
      </c>
      <c r="N1479" s="419">
        <v>0</v>
      </c>
      <c r="O1479" s="418">
        <v>0</v>
      </c>
      <c r="P1479" s="418">
        <v>1318.48</v>
      </c>
      <c r="Q1479" s="418">
        <v>0</v>
      </c>
      <c r="R1479" s="418">
        <v>26839</v>
      </c>
      <c r="S1479" s="418">
        <v>13168.210000000006</v>
      </c>
      <c r="T1479" s="227" t="s">
        <v>1581</v>
      </c>
      <c r="U1479" s="496">
        <v>1031</v>
      </c>
      <c r="V1479" s="239" t="s">
        <v>686</v>
      </c>
      <c r="W1479" s="239" t="s">
        <v>7732</v>
      </c>
      <c r="X1479" s="240" t="s">
        <v>7733</v>
      </c>
      <c r="Y1479" s="267" t="s">
        <v>7841</v>
      </c>
      <c r="Z1479" s="228" t="s">
        <v>1581</v>
      </c>
      <c r="AA1479" s="243">
        <v>33561.590000000004</v>
      </c>
      <c r="AB1479" s="244">
        <v>23940</v>
      </c>
      <c r="AC1479" s="81"/>
      <c r="AD1479" s="243">
        <v>863</v>
      </c>
      <c r="AE1479" s="243">
        <v>424</v>
      </c>
      <c r="AF1479" s="81">
        <v>506</v>
      </c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>
        <v>1106</v>
      </c>
      <c r="AU1479" s="81"/>
      <c r="AV1479" s="245"/>
      <c r="AW1479" s="81"/>
      <c r="AX1479" s="81">
        <v>5404.11</v>
      </c>
      <c r="AY1479" s="81"/>
      <c r="AZ1479" s="244">
        <v>1318.48</v>
      </c>
      <c r="BA1479" s="176">
        <v>0</v>
      </c>
      <c r="BB1479" s="244">
        <v>46729.8</v>
      </c>
      <c r="BC1479" s="244">
        <v>13168.21</v>
      </c>
      <c r="BD1479" s="85"/>
      <c r="BE1479" s="170">
        <v>1032</v>
      </c>
      <c r="BF1479" s="1" t="s">
        <v>8354</v>
      </c>
      <c r="BG1479" s="158" t="s">
        <v>7732</v>
      </c>
      <c r="BH1479" s="92" t="s">
        <v>7733</v>
      </c>
      <c r="BI1479" s="244">
        <v>23940</v>
      </c>
      <c r="BJ1479" s="159">
        <v>23940</v>
      </c>
      <c r="BK1479" s="159">
        <v>0</v>
      </c>
      <c r="BL1479" s="158"/>
      <c r="BM1479" s="86"/>
      <c r="BN1479" s="247"/>
      <c r="BO1479" s="247"/>
      <c r="BP1479" s="86"/>
      <c r="BQ1479" s="324">
        <v>165</v>
      </c>
      <c r="BR1479" s="380" t="s">
        <v>51</v>
      </c>
      <c r="BS1479" s="381" t="s">
        <v>8052</v>
      </c>
      <c r="BT1479" s="382" t="s">
        <v>1415</v>
      </c>
      <c r="BU1479" s="383" t="s">
        <v>1416</v>
      </c>
      <c r="BV1479" s="384" t="s">
        <v>1581</v>
      </c>
      <c r="BW1479" s="384">
        <v>60000</v>
      </c>
      <c r="BX1479" s="385" t="s">
        <v>8053</v>
      </c>
      <c r="BY1479" s="51"/>
      <c r="BZ1479" s="475">
        <v>906</v>
      </c>
      <c r="CA1479" s="320" t="b">
        <f>EXACT(A1479,CH1479)</f>
        <v>1</v>
      </c>
      <c r="CB1479" s="318" t="b">
        <f>EXACT(D1479,CF1479)</f>
        <v>1</v>
      </c>
      <c r="CC1479" s="318" t="b">
        <f>EXACT(E1479,CG1479)</f>
        <v>1</v>
      </c>
      <c r="CD1479" s="502">
        <f>+S1478-BC1478</f>
        <v>0</v>
      </c>
      <c r="CE1479" s="17" t="s">
        <v>686</v>
      </c>
      <c r="CF1479" s="17" t="s">
        <v>7732</v>
      </c>
      <c r="CG1479" s="103" t="s">
        <v>7733</v>
      </c>
      <c r="CH1479" s="275" t="s">
        <v>7841</v>
      </c>
      <c r="CJ1479" s="51"/>
      <c r="CM1479" s="273"/>
      <c r="CO1479" s="157"/>
    </row>
    <row r="1480" spans="1:93">
      <c r="A1480" s="452" t="s">
        <v>4950</v>
      </c>
      <c r="B1480" s="83" t="s">
        <v>709</v>
      </c>
      <c r="C1480" s="158" t="s">
        <v>672</v>
      </c>
      <c r="D1480" s="158" t="s">
        <v>268</v>
      </c>
      <c r="E1480" s="92" t="s">
        <v>1659</v>
      </c>
      <c r="F1480" s="452" t="s">
        <v>4950</v>
      </c>
      <c r="G1480" s="59" t="s">
        <v>1580</v>
      </c>
      <c r="H1480" s="449" t="s">
        <v>1680</v>
      </c>
      <c r="I1480" s="234">
        <v>29232.53</v>
      </c>
      <c r="J1480" s="234">
        <v>0</v>
      </c>
      <c r="K1480" s="234">
        <v>0</v>
      </c>
      <c r="L1480" s="234">
        <v>0</v>
      </c>
      <c r="M1480" s="85">
        <v>2688</v>
      </c>
      <c r="N1480" s="85">
        <v>0</v>
      </c>
      <c r="O1480" s="234">
        <v>0</v>
      </c>
      <c r="P1480" s="234">
        <v>169.36</v>
      </c>
      <c r="Q1480" s="234">
        <v>0</v>
      </c>
      <c r="R1480" s="234">
        <v>12194.5</v>
      </c>
      <c r="S1480" s="234">
        <v>15156.669999999998</v>
      </c>
      <c r="T1480" s="227" t="s">
        <v>1581</v>
      </c>
      <c r="U1480" s="496">
        <v>515</v>
      </c>
      <c r="V1480" s="158" t="s">
        <v>672</v>
      </c>
      <c r="W1480" s="158" t="s">
        <v>268</v>
      </c>
      <c r="X1480" s="92" t="s">
        <v>1659</v>
      </c>
      <c r="Y1480" s="267">
        <v>5609990013611</v>
      </c>
      <c r="Z1480" s="228" t="s">
        <v>1581</v>
      </c>
      <c r="AA1480" s="243">
        <v>16763.86</v>
      </c>
      <c r="AB1480" s="141">
        <v>0</v>
      </c>
      <c r="AC1480" s="234">
        <v>12194.5</v>
      </c>
      <c r="AD1480" s="235"/>
      <c r="AE1480" s="235"/>
      <c r="AF1480" s="141"/>
      <c r="AG1480" s="141"/>
      <c r="AH1480" s="141"/>
      <c r="AI1480" s="141"/>
      <c r="AJ1480" s="141"/>
      <c r="AK1480" s="141"/>
      <c r="AL1480" s="141"/>
      <c r="AM1480" s="81"/>
      <c r="AN1480" s="81"/>
      <c r="AO1480" s="81"/>
      <c r="AP1480" s="81"/>
      <c r="AQ1480" s="244"/>
      <c r="AR1480" s="244"/>
      <c r="AS1480" s="81"/>
      <c r="AT1480" s="81"/>
      <c r="AU1480" s="81"/>
      <c r="AV1480" s="245"/>
      <c r="AW1480" s="81"/>
      <c r="AX1480" s="81">
        <v>4400</v>
      </c>
      <c r="AY1480" s="244"/>
      <c r="AZ1480" s="244">
        <v>169.36</v>
      </c>
      <c r="BA1480" s="176">
        <v>0</v>
      </c>
      <c r="BB1480" s="244">
        <v>31920.53</v>
      </c>
      <c r="BC1480" s="244">
        <v>15156.669999999998</v>
      </c>
      <c r="BD1480" s="85"/>
      <c r="BE1480" s="170">
        <v>516</v>
      </c>
      <c r="BF1480" s="1" t="s">
        <v>116</v>
      </c>
      <c r="BG1480" s="158" t="s">
        <v>268</v>
      </c>
      <c r="BH1480" s="92" t="s">
        <v>1659</v>
      </c>
      <c r="BI1480" s="244">
        <v>0</v>
      </c>
      <c r="BJ1480" s="159">
        <v>0</v>
      </c>
      <c r="BK1480" s="159">
        <v>0</v>
      </c>
      <c r="BL1480" s="158"/>
      <c r="BM1480" s="86"/>
      <c r="BN1480" s="247"/>
      <c r="BO1480" s="247"/>
      <c r="BP1480" s="86"/>
      <c r="BQ1480" s="324" t="s">
        <v>162</v>
      </c>
      <c r="BR1480" s="380" t="s">
        <v>700</v>
      </c>
      <c r="BS1480" s="381" t="s">
        <v>163</v>
      </c>
      <c r="BT1480" s="382" t="s">
        <v>45</v>
      </c>
      <c r="BU1480" s="383" t="s">
        <v>1416</v>
      </c>
      <c r="BV1480" s="384" t="s">
        <v>1581</v>
      </c>
      <c r="BW1480" s="384">
        <v>60000</v>
      </c>
      <c r="BX1480" s="385" t="s">
        <v>164</v>
      </c>
      <c r="BY1480" s="51"/>
      <c r="BZ1480" s="475">
        <v>874</v>
      </c>
      <c r="CA1480" s="320" t="b">
        <f>EXACT(A1480,CH1480)</f>
        <v>1</v>
      </c>
      <c r="CB1480" s="318" t="b">
        <f>EXACT(D1480,CF1480)</f>
        <v>1</v>
      </c>
      <c r="CC1480" s="318" t="b">
        <f>EXACT(E1480,CG1480)</f>
        <v>1</v>
      </c>
      <c r="CD1480" s="502">
        <f>+S1479-BC1479</f>
        <v>0</v>
      </c>
      <c r="CE1480" s="17" t="s">
        <v>672</v>
      </c>
      <c r="CF1480" s="17" t="s">
        <v>268</v>
      </c>
      <c r="CG1480" s="103" t="s">
        <v>1659</v>
      </c>
      <c r="CH1480" s="275">
        <v>5609990013611</v>
      </c>
      <c r="CM1480" s="273"/>
      <c r="CO1480" s="157"/>
    </row>
    <row r="1481" spans="1:93">
      <c r="A1481" s="452" t="s">
        <v>4991</v>
      </c>
      <c r="B1481" s="83" t="s">
        <v>709</v>
      </c>
      <c r="C1481" s="158" t="s">
        <v>672</v>
      </c>
      <c r="D1481" s="158" t="s">
        <v>3379</v>
      </c>
      <c r="E1481" s="92" t="s">
        <v>3380</v>
      </c>
      <c r="F1481" s="452" t="s">
        <v>4991</v>
      </c>
      <c r="G1481" s="59" t="s">
        <v>1580</v>
      </c>
      <c r="H1481" s="449" t="s">
        <v>3475</v>
      </c>
      <c r="I1481" s="234">
        <v>34197.199999999997</v>
      </c>
      <c r="J1481" s="234">
        <v>0</v>
      </c>
      <c r="K1481" s="234">
        <v>0</v>
      </c>
      <c r="L1481" s="234">
        <v>0</v>
      </c>
      <c r="M1481" s="85">
        <v>0</v>
      </c>
      <c r="N1481" s="85">
        <v>0</v>
      </c>
      <c r="O1481" s="234">
        <v>0</v>
      </c>
      <c r="P1481" s="234">
        <v>0</v>
      </c>
      <c r="Q1481" s="234">
        <v>0</v>
      </c>
      <c r="R1481" s="234">
        <v>22863</v>
      </c>
      <c r="S1481" s="234">
        <v>11334.199999999997</v>
      </c>
      <c r="T1481" s="227" t="s">
        <v>1581</v>
      </c>
      <c r="U1481" s="496">
        <v>579</v>
      </c>
      <c r="V1481" s="158" t="s">
        <v>672</v>
      </c>
      <c r="W1481" s="158" t="s">
        <v>3379</v>
      </c>
      <c r="X1481" s="92" t="s">
        <v>3380</v>
      </c>
      <c r="Y1481" s="267">
        <v>5609990024966</v>
      </c>
      <c r="Z1481" s="228" t="s">
        <v>1581</v>
      </c>
      <c r="AA1481" s="243">
        <v>22863</v>
      </c>
      <c r="AB1481" s="244">
        <v>22000</v>
      </c>
      <c r="AC1481" s="81"/>
      <c r="AD1481" s="243">
        <v>863</v>
      </c>
      <c r="AE1481" s="243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>
        <v>0</v>
      </c>
      <c r="AS1481" s="81"/>
      <c r="AT1481" s="81"/>
      <c r="AU1481" s="81"/>
      <c r="AV1481" s="245"/>
      <c r="AW1481" s="81"/>
      <c r="AX1481" s="81">
        <v>0</v>
      </c>
      <c r="AY1481" s="244"/>
      <c r="AZ1481" s="244">
        <v>0</v>
      </c>
      <c r="BA1481" s="176">
        <v>0</v>
      </c>
      <c r="BB1481" s="244">
        <v>34197.199999999997</v>
      </c>
      <c r="BC1481" s="244">
        <v>11334.199999999997</v>
      </c>
      <c r="BD1481" s="85"/>
      <c r="BE1481" s="170">
        <v>580</v>
      </c>
      <c r="BF1481" s="1" t="s">
        <v>3558</v>
      </c>
      <c r="BG1481" s="158" t="s">
        <v>3379</v>
      </c>
      <c r="BH1481" s="92" t="s">
        <v>3380</v>
      </c>
      <c r="BI1481" s="244">
        <v>29614.48</v>
      </c>
      <c r="BJ1481" s="159">
        <v>22000</v>
      </c>
      <c r="BK1481" s="159">
        <v>7614.48</v>
      </c>
      <c r="BL1481" s="158"/>
      <c r="BM1481" s="86" t="s">
        <v>677</v>
      </c>
      <c r="BN1481" s="247"/>
      <c r="BO1481" s="247"/>
      <c r="BP1481" s="86"/>
      <c r="BQ1481" s="324">
        <v>6</v>
      </c>
      <c r="BR1481" s="380" t="s">
        <v>709</v>
      </c>
      <c r="BS1481" s="381" t="s">
        <v>3631</v>
      </c>
      <c r="BT1481" s="382" t="s">
        <v>719</v>
      </c>
      <c r="BU1481" s="383" t="s">
        <v>719</v>
      </c>
      <c r="BV1481" s="384" t="s">
        <v>1581</v>
      </c>
      <c r="BW1481" s="384">
        <v>60140</v>
      </c>
      <c r="BX1481" s="385" t="s">
        <v>3632</v>
      </c>
      <c r="BZ1481" s="495">
        <v>1031</v>
      </c>
      <c r="CA1481" s="320" t="b">
        <f>EXACT(A1481,CH1481)</f>
        <v>1</v>
      </c>
      <c r="CB1481" s="318" t="b">
        <f>EXACT(D1481,CF1481)</f>
        <v>1</v>
      </c>
      <c r="CC1481" s="318" t="b">
        <f>EXACT(E1481,CG1481)</f>
        <v>1</v>
      </c>
      <c r="CD1481" s="502">
        <f>+S1480-BC1480</f>
        <v>0</v>
      </c>
      <c r="CE1481" s="17" t="s">
        <v>672</v>
      </c>
      <c r="CF1481" s="157" t="s">
        <v>3379</v>
      </c>
      <c r="CG1481" s="99" t="s">
        <v>3380</v>
      </c>
      <c r="CH1481" s="311">
        <v>5609990024966</v>
      </c>
      <c r="CJ1481" s="51"/>
      <c r="CM1481" s="273"/>
      <c r="CO1481" s="450"/>
    </row>
    <row r="1482" spans="1:93">
      <c r="A1482" s="461" t="s">
        <v>4819</v>
      </c>
      <c r="B1482" s="83" t="s">
        <v>709</v>
      </c>
      <c r="C1482" s="158" t="s">
        <v>672</v>
      </c>
      <c r="D1482" s="158" t="s">
        <v>57</v>
      </c>
      <c r="E1482" s="92" t="s">
        <v>58</v>
      </c>
      <c r="F1482" s="461" t="s">
        <v>4819</v>
      </c>
      <c r="G1482" s="59" t="s">
        <v>1580</v>
      </c>
      <c r="H1482" s="449" t="s">
        <v>1782</v>
      </c>
      <c r="I1482" s="234">
        <v>9589.6</v>
      </c>
      <c r="J1482" s="234">
        <v>0</v>
      </c>
      <c r="K1482" s="234">
        <v>83.47</v>
      </c>
      <c r="L1482" s="234">
        <v>0</v>
      </c>
      <c r="M1482" s="85">
        <v>2185</v>
      </c>
      <c r="N1482" s="85">
        <v>2679.6</v>
      </c>
      <c r="O1482" s="234">
        <v>0</v>
      </c>
      <c r="P1482" s="234">
        <v>0</v>
      </c>
      <c r="Q1482" s="234">
        <v>0</v>
      </c>
      <c r="R1482" s="234">
        <v>9500</v>
      </c>
      <c r="S1482" s="234">
        <v>5037.67</v>
      </c>
      <c r="T1482" s="227" t="s">
        <v>1581</v>
      </c>
      <c r="U1482" s="496">
        <v>292</v>
      </c>
      <c r="V1482" s="158" t="s">
        <v>672</v>
      </c>
      <c r="W1482" s="158" t="s">
        <v>57</v>
      </c>
      <c r="X1482" s="92" t="s">
        <v>58</v>
      </c>
      <c r="Y1482" s="268">
        <v>5660600033487</v>
      </c>
      <c r="Z1482" s="228" t="s">
        <v>1581</v>
      </c>
      <c r="AA1482" s="233">
        <v>9500</v>
      </c>
      <c r="AB1482" s="141">
        <v>9500</v>
      </c>
      <c r="AC1482" s="234"/>
      <c r="AD1482" s="235"/>
      <c r="AE1482" s="235"/>
      <c r="AF1482" s="141"/>
      <c r="AG1482" s="141"/>
      <c r="AH1482" s="141"/>
      <c r="AI1482" s="141"/>
      <c r="AJ1482" s="141"/>
      <c r="AK1482" s="141"/>
      <c r="AL1482" s="141"/>
      <c r="AM1482" s="85"/>
      <c r="AN1482" s="85"/>
      <c r="AO1482" s="85">
        <v>0</v>
      </c>
      <c r="AP1482" s="85"/>
      <c r="AQ1482" s="159"/>
      <c r="AR1482" s="159"/>
      <c r="AS1482" s="85"/>
      <c r="AT1482" s="85"/>
      <c r="AU1482" s="85"/>
      <c r="AV1482" s="236"/>
      <c r="AW1482" s="85">
        <v>0</v>
      </c>
      <c r="AX1482" s="85">
        <v>0</v>
      </c>
      <c r="AY1482" s="159"/>
      <c r="AZ1482" s="159">
        <v>0</v>
      </c>
      <c r="BA1482" s="176">
        <v>0</v>
      </c>
      <c r="BB1482" s="159">
        <v>14537.67</v>
      </c>
      <c r="BC1482" s="159">
        <v>5037.67</v>
      </c>
      <c r="BD1482" s="85"/>
      <c r="BE1482" s="170">
        <v>293</v>
      </c>
      <c r="BF1482" s="1" t="s">
        <v>1734</v>
      </c>
      <c r="BG1482" s="158" t="s">
        <v>57</v>
      </c>
      <c r="BH1482" s="92" t="s">
        <v>58</v>
      </c>
      <c r="BI1482" s="159">
        <v>15799.33</v>
      </c>
      <c r="BJ1482" s="159">
        <v>9500</v>
      </c>
      <c r="BK1482" s="159">
        <v>6299.33</v>
      </c>
      <c r="BL1482" s="158"/>
      <c r="BM1482" s="1"/>
      <c r="BN1482" s="248"/>
      <c r="BO1482" s="248"/>
      <c r="BP1482" s="1"/>
      <c r="BQ1482" s="284" t="s">
        <v>60</v>
      </c>
      <c r="BR1482" s="284" t="s">
        <v>733</v>
      </c>
      <c r="BS1482" s="443" t="s">
        <v>51</v>
      </c>
      <c r="BT1482" s="444" t="s">
        <v>61</v>
      </c>
      <c r="BU1482" s="383" t="s">
        <v>46</v>
      </c>
      <c r="BV1482" s="383" t="s">
        <v>1581</v>
      </c>
      <c r="BW1482" s="383">
        <v>60000</v>
      </c>
      <c r="BX1482" s="446" t="s">
        <v>2934</v>
      </c>
      <c r="BZ1482" s="475">
        <v>516</v>
      </c>
      <c r="CA1482" s="320" t="b">
        <f>EXACT(A1482,CH1482)</f>
        <v>1</v>
      </c>
      <c r="CB1482" s="318" t="b">
        <f>EXACT(D1482,CF1482)</f>
        <v>1</v>
      </c>
      <c r="CC1482" s="318" t="b">
        <f>EXACT(E1482,CG1482)</f>
        <v>1</v>
      </c>
      <c r="CD1482" s="502">
        <f>+S1481-BC1481</f>
        <v>0</v>
      </c>
      <c r="CE1482" s="17" t="s">
        <v>672</v>
      </c>
      <c r="CF1482" s="17" t="s">
        <v>57</v>
      </c>
      <c r="CG1482" s="103" t="s">
        <v>58</v>
      </c>
      <c r="CH1482" s="275">
        <v>5660600033487</v>
      </c>
    </row>
    <row r="1483" spans="1:93">
      <c r="A1483" s="461" t="s">
        <v>4563</v>
      </c>
      <c r="B1483" s="83" t="s">
        <v>709</v>
      </c>
      <c r="C1483" s="158" t="s">
        <v>672</v>
      </c>
      <c r="D1483" s="158" t="s">
        <v>2553</v>
      </c>
      <c r="E1483" s="92" t="s">
        <v>2554</v>
      </c>
      <c r="F1483" s="461" t="s">
        <v>4563</v>
      </c>
      <c r="G1483" s="59" t="s">
        <v>1580</v>
      </c>
      <c r="H1483" s="449" t="s">
        <v>2584</v>
      </c>
      <c r="I1483" s="234">
        <v>27120.799999999999</v>
      </c>
      <c r="J1483" s="234">
        <v>0</v>
      </c>
      <c r="K1483" s="234">
        <v>0</v>
      </c>
      <c r="L1483" s="234">
        <v>0</v>
      </c>
      <c r="M1483" s="85">
        <v>846</v>
      </c>
      <c r="N1483" s="85">
        <v>0</v>
      </c>
      <c r="O1483" s="234">
        <v>0</v>
      </c>
      <c r="P1483" s="234">
        <v>0</v>
      </c>
      <c r="Q1483" s="234">
        <v>0</v>
      </c>
      <c r="R1483" s="234">
        <v>0</v>
      </c>
      <c r="S1483" s="234">
        <v>25129.64</v>
      </c>
      <c r="T1483" s="227" t="s">
        <v>1581</v>
      </c>
      <c r="U1483" s="496">
        <v>1097</v>
      </c>
      <c r="V1483" s="158" t="s">
        <v>672</v>
      </c>
      <c r="W1483" s="158" t="s">
        <v>2553</v>
      </c>
      <c r="X1483" s="92" t="s">
        <v>2554</v>
      </c>
      <c r="Y1483" s="267">
        <v>5660690006930</v>
      </c>
      <c r="Z1483" s="228" t="s">
        <v>1581</v>
      </c>
      <c r="AA1483" s="233">
        <v>2837.16</v>
      </c>
      <c r="AB1483" s="141">
        <v>0</v>
      </c>
      <c r="AC1483" s="234"/>
      <c r="AD1483" s="235">
        <v>0</v>
      </c>
      <c r="AE1483" s="235">
        <v>0</v>
      </c>
      <c r="AF1483" s="141"/>
      <c r="AG1483" s="141"/>
      <c r="AH1483" s="141"/>
      <c r="AI1483" s="141"/>
      <c r="AJ1483" s="141"/>
      <c r="AK1483" s="141"/>
      <c r="AL1483" s="141"/>
      <c r="AM1483" s="85"/>
      <c r="AN1483" s="85"/>
      <c r="AO1483" s="85"/>
      <c r="AP1483" s="85"/>
      <c r="AQ1483" s="159"/>
      <c r="AR1483" s="159"/>
      <c r="AS1483" s="85"/>
      <c r="AT1483" s="85"/>
      <c r="AU1483" s="85"/>
      <c r="AV1483" s="236"/>
      <c r="AW1483" s="85"/>
      <c r="AX1483" s="85">
        <v>2837.16</v>
      </c>
      <c r="AY1483" s="159"/>
      <c r="AZ1483" s="159">
        <v>0</v>
      </c>
      <c r="BA1483" s="176">
        <v>0</v>
      </c>
      <c r="BB1483" s="159">
        <v>27966.799999999999</v>
      </c>
      <c r="BC1483" s="159">
        <v>25129.64</v>
      </c>
      <c r="BD1483" s="85"/>
      <c r="BE1483" s="170">
        <v>1098</v>
      </c>
      <c r="BF1483" s="1" t="s">
        <v>2606</v>
      </c>
      <c r="BG1483" s="158" t="s">
        <v>2553</v>
      </c>
      <c r="BH1483" s="92" t="s">
        <v>2554</v>
      </c>
      <c r="BI1483" s="159">
        <v>0</v>
      </c>
      <c r="BJ1483" s="159">
        <v>0</v>
      </c>
      <c r="BK1483" s="159">
        <v>0</v>
      </c>
      <c r="BL1483" s="158"/>
      <c r="BM1483" s="1"/>
      <c r="BN1483" s="248"/>
      <c r="BO1483" s="248"/>
      <c r="BP1483" s="1"/>
      <c r="BQ1483" s="325" t="s">
        <v>2627</v>
      </c>
      <c r="BR1483" s="325" t="s">
        <v>2630</v>
      </c>
      <c r="BS1483" s="443" t="s">
        <v>3320</v>
      </c>
      <c r="BT1483" s="563" t="s">
        <v>2628</v>
      </c>
      <c r="BU1483" s="563" t="s">
        <v>789</v>
      </c>
      <c r="BV1483" s="563" t="s">
        <v>1581</v>
      </c>
      <c r="BW1483" s="569">
        <v>60120</v>
      </c>
      <c r="BX1483" s="569" t="s">
        <v>2629</v>
      </c>
      <c r="BY1483" s="51"/>
      <c r="BZ1483" s="475">
        <v>580</v>
      </c>
      <c r="CA1483" s="320" t="b">
        <f>EXACT(A1483,CH1483)</f>
        <v>1</v>
      </c>
      <c r="CB1483" s="318" t="b">
        <f>EXACT(D1483,CF1483)</f>
        <v>1</v>
      </c>
      <c r="CC1483" s="318" t="b">
        <f>EXACT(E1483,CG1483)</f>
        <v>1</v>
      </c>
      <c r="CD1483" s="502">
        <f>+S1482-BC1482</f>
        <v>0</v>
      </c>
      <c r="CE1483" s="17" t="s">
        <v>672</v>
      </c>
      <c r="CF1483" s="17" t="s">
        <v>2553</v>
      </c>
      <c r="CG1483" s="103" t="s">
        <v>2554</v>
      </c>
      <c r="CH1483" s="275">
        <v>5660690006930</v>
      </c>
    </row>
    <row r="1484" spans="1:93">
      <c r="A1484" s="461" t="s">
        <v>7501</v>
      </c>
      <c r="B1484" s="83" t="s">
        <v>709</v>
      </c>
      <c r="C1484" s="86" t="s">
        <v>672</v>
      </c>
      <c r="D1484" s="158" t="s">
        <v>6817</v>
      </c>
      <c r="E1484" s="86" t="s">
        <v>6818</v>
      </c>
      <c r="F1484" s="461" t="s">
        <v>7501</v>
      </c>
      <c r="G1484" s="59" t="s">
        <v>1580</v>
      </c>
      <c r="H1484" s="449" t="s">
        <v>6949</v>
      </c>
      <c r="I1484" s="234">
        <v>13714.11</v>
      </c>
      <c r="J1484" s="234">
        <v>0</v>
      </c>
      <c r="K1484" s="234">
        <v>0</v>
      </c>
      <c r="L1484" s="234">
        <v>0</v>
      </c>
      <c r="M1484" s="85">
        <v>0</v>
      </c>
      <c r="N1484" s="85">
        <v>0</v>
      </c>
      <c r="O1484" s="234">
        <v>0</v>
      </c>
      <c r="P1484" s="234">
        <v>0</v>
      </c>
      <c r="Q1484" s="234">
        <v>0</v>
      </c>
      <c r="R1484" s="234">
        <v>9287</v>
      </c>
      <c r="S1484" s="234">
        <v>4427.1100000000006</v>
      </c>
      <c r="T1484" s="227" t="s">
        <v>1581</v>
      </c>
      <c r="U1484" s="496">
        <v>1008</v>
      </c>
      <c r="V1484" s="86" t="s">
        <v>672</v>
      </c>
      <c r="W1484" s="158" t="s">
        <v>6817</v>
      </c>
      <c r="X1484" s="422" t="s">
        <v>6818</v>
      </c>
      <c r="Y1484" s="267">
        <v>5670190008836</v>
      </c>
      <c r="Z1484" s="228" t="s">
        <v>1581</v>
      </c>
      <c r="AA1484" s="243">
        <v>9287</v>
      </c>
      <c r="AB1484" s="244">
        <v>8000</v>
      </c>
      <c r="AC1484" s="81"/>
      <c r="AD1484" s="243">
        <v>863</v>
      </c>
      <c r="AE1484" s="243">
        <v>424</v>
      </c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245"/>
      <c r="AW1484" s="81"/>
      <c r="AX1484" s="81">
        <v>0</v>
      </c>
      <c r="AY1484" s="244"/>
      <c r="AZ1484" s="244">
        <v>0</v>
      </c>
      <c r="BA1484" s="176">
        <v>0</v>
      </c>
      <c r="BB1484" s="244">
        <v>13714.11</v>
      </c>
      <c r="BC1484" s="244">
        <v>4427.1100000000006</v>
      </c>
      <c r="BD1484" s="85"/>
      <c r="BE1484" s="170">
        <v>1009</v>
      </c>
      <c r="BF1484" s="1" t="s">
        <v>7127</v>
      </c>
      <c r="BG1484" s="158" t="s">
        <v>6817</v>
      </c>
      <c r="BH1484" s="92" t="s">
        <v>6818</v>
      </c>
      <c r="BI1484" s="244">
        <v>13671.37</v>
      </c>
      <c r="BJ1484" s="159">
        <v>8000</v>
      </c>
      <c r="BK1484" s="159">
        <v>5671.3700000000008</v>
      </c>
      <c r="BL1484" s="158"/>
      <c r="BM1484" s="86"/>
      <c r="BN1484" s="247"/>
      <c r="BO1484" s="247"/>
      <c r="BP1484" s="1"/>
      <c r="BQ1484" s="325" t="s">
        <v>7329</v>
      </c>
      <c r="BR1484" s="325" t="s">
        <v>698</v>
      </c>
      <c r="BS1484" s="443" t="s">
        <v>709</v>
      </c>
      <c r="BT1484" s="563" t="s">
        <v>18</v>
      </c>
      <c r="BU1484" s="563" t="s">
        <v>18</v>
      </c>
      <c r="BV1484" s="563" t="s">
        <v>283</v>
      </c>
      <c r="BW1484" s="569">
        <v>15170</v>
      </c>
      <c r="BX1484" s="569" t="s">
        <v>7330</v>
      </c>
      <c r="BZ1484" s="495">
        <v>293</v>
      </c>
      <c r="CA1484" s="320" t="b">
        <f>EXACT(A1484,CH1484)</f>
        <v>1</v>
      </c>
      <c r="CB1484" s="318" t="b">
        <f>EXACT(D1484,CF1484)</f>
        <v>1</v>
      </c>
      <c r="CC1484" s="318" t="b">
        <f>EXACT(E1484,CG1484)</f>
        <v>1</v>
      </c>
      <c r="CD1484" s="502">
        <f>+S1483-BC1483</f>
        <v>0</v>
      </c>
      <c r="CE1484" s="17" t="s">
        <v>672</v>
      </c>
      <c r="CF1484" s="157" t="s">
        <v>6817</v>
      </c>
      <c r="CG1484" s="99" t="s">
        <v>6818</v>
      </c>
      <c r="CH1484" s="311">
        <v>5670190008836</v>
      </c>
      <c r="CM1484" s="273"/>
      <c r="CO1484" s="455"/>
    </row>
    <row r="1485" spans="1:93">
      <c r="A1485" s="362" t="s">
        <v>5348</v>
      </c>
      <c r="B1485" s="83" t="s">
        <v>709</v>
      </c>
      <c r="C1485" s="158" t="s">
        <v>686</v>
      </c>
      <c r="D1485" s="158" t="s">
        <v>5346</v>
      </c>
      <c r="E1485" s="92" t="s">
        <v>5347</v>
      </c>
      <c r="F1485" s="362" t="s">
        <v>5348</v>
      </c>
      <c r="G1485" s="59" t="s">
        <v>1580</v>
      </c>
      <c r="H1485" s="449" t="s">
        <v>5349</v>
      </c>
      <c r="I1485" s="234">
        <v>30093.82</v>
      </c>
      <c r="J1485" s="234">
        <v>0</v>
      </c>
      <c r="K1485" s="234">
        <v>0</v>
      </c>
      <c r="L1485" s="234">
        <v>0</v>
      </c>
      <c r="M1485" s="85">
        <v>0</v>
      </c>
      <c r="N1485" s="85">
        <v>0</v>
      </c>
      <c r="O1485" s="234">
        <v>0</v>
      </c>
      <c r="P1485" s="234">
        <v>193.81</v>
      </c>
      <c r="Q1485" s="234">
        <v>0</v>
      </c>
      <c r="R1485" s="234">
        <v>20682.580000000002</v>
      </c>
      <c r="S1485" s="234">
        <v>9217.4299999999967</v>
      </c>
      <c r="T1485" s="227" t="s">
        <v>1581</v>
      </c>
      <c r="U1485" s="496">
        <v>697</v>
      </c>
      <c r="V1485" s="158" t="s">
        <v>686</v>
      </c>
      <c r="W1485" s="158" t="s">
        <v>5346</v>
      </c>
      <c r="X1485" s="92" t="s">
        <v>5347</v>
      </c>
      <c r="Y1485" s="267">
        <v>5670190020879</v>
      </c>
      <c r="Z1485" s="228" t="s">
        <v>1581</v>
      </c>
      <c r="AA1485" s="233">
        <v>20876.390000000003</v>
      </c>
      <c r="AB1485" s="141">
        <v>19395.580000000002</v>
      </c>
      <c r="AC1485" s="234"/>
      <c r="AD1485" s="235">
        <v>863</v>
      </c>
      <c r="AE1485" s="235">
        <v>424</v>
      </c>
      <c r="AF1485" s="141"/>
      <c r="AG1485" s="141"/>
      <c r="AH1485" s="141"/>
      <c r="AI1485" s="141"/>
      <c r="AJ1485" s="141"/>
      <c r="AK1485" s="141"/>
      <c r="AL1485" s="141"/>
      <c r="AM1485" s="85"/>
      <c r="AN1485" s="85"/>
      <c r="AO1485" s="85"/>
      <c r="AP1485" s="85"/>
      <c r="AQ1485" s="159"/>
      <c r="AR1485" s="159"/>
      <c r="AS1485" s="85"/>
      <c r="AT1485" s="85"/>
      <c r="AU1485" s="85"/>
      <c r="AV1485" s="236"/>
      <c r="AW1485" s="85"/>
      <c r="AX1485" s="85">
        <v>0</v>
      </c>
      <c r="AY1485" s="159"/>
      <c r="AZ1485" s="159">
        <v>193.81</v>
      </c>
      <c r="BA1485" s="176">
        <v>0</v>
      </c>
      <c r="BB1485" s="159">
        <v>30093.82</v>
      </c>
      <c r="BC1485" s="159">
        <v>9217.4299999999967</v>
      </c>
      <c r="BD1485" s="85"/>
      <c r="BE1485" s="170">
        <v>698</v>
      </c>
      <c r="BF1485" s="1" t="s">
        <v>5599</v>
      </c>
      <c r="BG1485" s="158" t="s">
        <v>5346</v>
      </c>
      <c r="BH1485" s="92" t="s">
        <v>5347</v>
      </c>
      <c r="BI1485" s="159">
        <v>19395.580000000002</v>
      </c>
      <c r="BJ1485" s="159">
        <v>19395.580000000002</v>
      </c>
      <c r="BK1485" s="159">
        <v>0</v>
      </c>
      <c r="BL1485" s="158"/>
      <c r="BM1485" s="1"/>
      <c r="BN1485" s="248"/>
      <c r="BO1485" s="248"/>
      <c r="BP1485" s="1"/>
      <c r="BQ1485" s="284">
        <v>245</v>
      </c>
      <c r="BR1485" s="284" t="s">
        <v>676</v>
      </c>
      <c r="BS1485" s="443" t="s">
        <v>709</v>
      </c>
      <c r="BT1485" s="445" t="s">
        <v>707</v>
      </c>
      <c r="BU1485" s="445" t="s">
        <v>707</v>
      </c>
      <c r="BV1485" s="445" t="s">
        <v>1581</v>
      </c>
      <c r="BW1485" s="445">
        <v>60220</v>
      </c>
      <c r="BX1485" s="446" t="s">
        <v>5763</v>
      </c>
      <c r="BY1485" s="23"/>
      <c r="BZ1485" s="475">
        <v>1096</v>
      </c>
      <c r="CA1485" s="320" t="b">
        <f>EXACT(A1485,CH1485)</f>
        <v>1</v>
      </c>
      <c r="CB1485" s="318" t="b">
        <f>EXACT(D1485,CF1485)</f>
        <v>1</v>
      </c>
      <c r="CC1485" s="318" t="b">
        <f>EXACT(E1485,CG1485)</f>
        <v>1</v>
      </c>
      <c r="CD1485" s="502">
        <f>+S1484-BC1484</f>
        <v>0</v>
      </c>
      <c r="CE1485" s="17" t="s">
        <v>686</v>
      </c>
      <c r="CF1485" s="17" t="s">
        <v>5346</v>
      </c>
      <c r="CG1485" s="103" t="s">
        <v>5347</v>
      </c>
      <c r="CH1485" s="275">
        <v>5670190020879</v>
      </c>
    </row>
    <row r="1486" spans="1:93">
      <c r="A1486" s="362" t="s">
        <v>5102</v>
      </c>
      <c r="B1486" s="83" t="s">
        <v>709</v>
      </c>
      <c r="C1486" s="239" t="s">
        <v>686</v>
      </c>
      <c r="D1486" s="239" t="s">
        <v>5100</v>
      </c>
      <c r="E1486" s="240" t="s">
        <v>5101</v>
      </c>
      <c r="F1486" s="362" t="s">
        <v>5102</v>
      </c>
      <c r="G1486" s="59" t="s">
        <v>1580</v>
      </c>
      <c r="H1486" s="449" t="s">
        <v>5103</v>
      </c>
      <c r="I1486" s="418">
        <v>28864.97</v>
      </c>
      <c r="J1486" s="418">
        <v>0</v>
      </c>
      <c r="K1486" s="418">
        <v>9.5299999999999994</v>
      </c>
      <c r="L1486" s="418">
        <v>0</v>
      </c>
      <c r="M1486" s="419">
        <v>0</v>
      </c>
      <c r="N1486" s="419">
        <v>0</v>
      </c>
      <c r="O1486" s="418">
        <v>0</v>
      </c>
      <c r="P1486" s="418">
        <v>0</v>
      </c>
      <c r="Q1486" s="418">
        <v>0</v>
      </c>
      <c r="R1486" s="418">
        <v>19863</v>
      </c>
      <c r="S1486" s="418">
        <v>9011.5</v>
      </c>
      <c r="T1486" s="227" t="s">
        <v>1581</v>
      </c>
      <c r="U1486" s="496">
        <v>1055</v>
      </c>
      <c r="V1486" s="239" t="s">
        <v>686</v>
      </c>
      <c r="W1486" s="239" t="s">
        <v>5100</v>
      </c>
      <c r="X1486" s="240" t="s">
        <v>5101</v>
      </c>
      <c r="Y1486" s="267">
        <v>5670700042577</v>
      </c>
      <c r="Z1486" s="228" t="s">
        <v>1581</v>
      </c>
      <c r="AA1486" s="233">
        <v>19863</v>
      </c>
      <c r="AB1486" s="141">
        <v>19000</v>
      </c>
      <c r="AC1486" s="234"/>
      <c r="AD1486" s="235">
        <v>863</v>
      </c>
      <c r="AE1486" s="235">
        <v>0</v>
      </c>
      <c r="AF1486" s="141"/>
      <c r="AG1486" s="141"/>
      <c r="AH1486" s="141"/>
      <c r="AI1486" s="141"/>
      <c r="AJ1486" s="141"/>
      <c r="AK1486" s="141"/>
      <c r="AL1486" s="141"/>
      <c r="AM1486" s="85"/>
      <c r="AN1486" s="85"/>
      <c r="AO1486" s="85"/>
      <c r="AP1486" s="85"/>
      <c r="AQ1486" s="159"/>
      <c r="AR1486" s="159"/>
      <c r="AS1486" s="85"/>
      <c r="AT1486" s="85"/>
      <c r="AU1486" s="85"/>
      <c r="AV1486" s="236"/>
      <c r="AW1486" s="85"/>
      <c r="AX1486" s="85">
        <v>0</v>
      </c>
      <c r="AY1486" s="159"/>
      <c r="AZ1486" s="159">
        <v>0</v>
      </c>
      <c r="BA1486" s="176">
        <v>0</v>
      </c>
      <c r="BB1486" s="159">
        <v>28874.5</v>
      </c>
      <c r="BC1486" s="159">
        <v>9011.5</v>
      </c>
      <c r="BD1486" s="85"/>
      <c r="BE1486" s="170">
        <v>1056</v>
      </c>
      <c r="BF1486" s="1" t="s">
        <v>5104</v>
      </c>
      <c r="BG1486" s="158" t="s">
        <v>5100</v>
      </c>
      <c r="BH1486" s="92" t="s">
        <v>5101</v>
      </c>
      <c r="BI1486" s="159">
        <v>21400</v>
      </c>
      <c r="BJ1486" s="159">
        <v>19000</v>
      </c>
      <c r="BK1486" s="159">
        <v>2400</v>
      </c>
      <c r="BL1486" s="158"/>
      <c r="BM1486" s="1"/>
      <c r="BN1486" s="248"/>
      <c r="BO1486" s="248"/>
      <c r="BP1486" s="1"/>
      <c r="BQ1486" s="325" t="s">
        <v>5105</v>
      </c>
      <c r="BR1486" s="325" t="s">
        <v>4247</v>
      </c>
      <c r="BS1486" s="443" t="s">
        <v>5106</v>
      </c>
      <c r="BT1486" s="388" t="s">
        <v>45</v>
      </c>
      <c r="BU1486" s="388" t="s">
        <v>1416</v>
      </c>
      <c r="BV1486" s="388" t="s">
        <v>1581</v>
      </c>
      <c r="BW1486" s="389">
        <v>60000</v>
      </c>
      <c r="BX1486" s="569" t="s">
        <v>5107</v>
      </c>
      <c r="BZ1486" s="475">
        <v>1008</v>
      </c>
      <c r="CA1486" s="320" t="b">
        <f>EXACT(A1486,CH1486)</f>
        <v>1</v>
      </c>
      <c r="CB1486" s="318" t="b">
        <f>EXACT(D1486,CF1486)</f>
        <v>1</v>
      </c>
      <c r="CC1486" s="318" t="b">
        <f>EXACT(E1486,CG1486)</f>
        <v>1</v>
      </c>
      <c r="CD1486" s="502">
        <f>+S1485-BC1485</f>
        <v>0</v>
      </c>
      <c r="CE1486" s="17" t="s">
        <v>686</v>
      </c>
      <c r="CF1486" s="157" t="s">
        <v>5100</v>
      </c>
      <c r="CG1486" s="103" t="s">
        <v>5101</v>
      </c>
      <c r="CH1486" s="275">
        <v>5670700042577</v>
      </c>
      <c r="CI1486" s="51"/>
      <c r="CL1486" s="51"/>
      <c r="CM1486" s="273"/>
      <c r="CO1486" s="158"/>
    </row>
    <row r="1487" spans="1:93">
      <c r="BZ1487" s="475"/>
      <c r="CA1487" s="320"/>
      <c r="CB1487" s="318"/>
      <c r="CC1487" s="318"/>
      <c r="CD1487" s="502"/>
      <c r="CJ1487" s="51"/>
      <c r="CL1487" s="51"/>
      <c r="CM1487" s="273"/>
      <c r="CO1487" s="158"/>
    </row>
    <row r="1488" spans="1:93">
      <c r="CA1488" s="320"/>
      <c r="CB1488" s="318"/>
      <c r="CC1488" s="318"/>
      <c r="CD1488" s="502"/>
      <c r="CF1488" s="157"/>
      <c r="CG1488" s="99"/>
      <c r="CH1488" s="311"/>
      <c r="CJ1488" s="51"/>
      <c r="CM1488" s="273"/>
    </row>
  </sheetData>
  <sortState xmlns:xlrd2="http://schemas.microsoft.com/office/spreadsheetml/2017/richdata2" ref="A9:CO1486">
    <sortCondition ref="A9:A1486"/>
  </sortState>
  <mergeCells count="10">
    <mergeCell ref="M8:R8"/>
    <mergeCell ref="A5:A8"/>
    <mergeCell ref="D6:D7"/>
    <mergeCell ref="E6:E7"/>
    <mergeCell ref="G6:G7"/>
    <mergeCell ref="AA5:AA8"/>
    <mergeCell ref="U5:U8"/>
    <mergeCell ref="V5:X8"/>
    <mergeCell ref="Y5:Y8"/>
    <mergeCell ref="Z5:Z8"/>
  </mergeCells>
  <phoneticPr fontId="12" type="noConversion"/>
  <pageMargins left="0.43307086614173229" right="0.15748031496062992" top="0.39370078740157483" bottom="0.23622047244094491" header="0" footer="0"/>
  <pageSetup paperSize="9" pageOrder="overThenDown" orientation="landscape" blackAndWhite="1" r:id="rId1"/>
  <headerFooter alignWithMargins="0">
    <oddHeader>&amp;Rหน้าที่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80" zoomScaleNormal="80" zoomScaleSheetLayoutView="100" zoomScalePageLayoutView="80" workbookViewId="0">
      <selection activeCell="A4" sqref="A4"/>
    </sheetView>
  </sheetViews>
  <sheetFormatPr defaultRowHeight="23.25"/>
  <cols>
    <col min="1" max="1" width="14.42578125" style="178" bestFit="1" customWidth="1"/>
    <col min="2" max="2" width="10.28515625" style="178" bestFit="1" customWidth="1"/>
    <col min="3" max="3" width="20.7109375" style="178" customWidth="1"/>
    <col min="4" max="4" width="14.140625" style="178" customWidth="1"/>
    <col min="5" max="5" width="11.5703125" style="178" customWidth="1"/>
    <col min="6" max="6" width="7.85546875" style="178" bestFit="1" customWidth="1"/>
    <col min="7" max="7" width="13.28515625" style="178" customWidth="1"/>
    <col min="8" max="8" width="10.28515625" style="178" bestFit="1" customWidth="1"/>
    <col min="9" max="10" width="11.42578125" style="178" customWidth="1"/>
    <col min="11" max="11" width="20.28515625" style="178" customWidth="1"/>
    <col min="12" max="12" width="24.140625" style="178" customWidth="1"/>
    <col min="13" max="13" width="17.5703125" style="178" customWidth="1"/>
    <col min="14" max="16" width="9.28515625" style="178" bestFit="1" customWidth="1"/>
    <col min="17" max="17" width="9.140625" style="178"/>
    <col min="18" max="18" width="9.28515625" style="178" bestFit="1" customWidth="1"/>
    <col min="19" max="21" width="9.140625" style="178"/>
    <col min="22" max="22" width="10.28515625" style="178" bestFit="1" customWidth="1"/>
    <col min="23" max="23" width="9.140625" style="178"/>
    <col min="24" max="44" width="9.28515625" style="178" bestFit="1" customWidth="1"/>
    <col min="45" max="16384" width="9.140625" style="178"/>
  </cols>
  <sheetData>
    <row r="1" spans="1:11" ht="75.75" customHeight="1">
      <c r="A1" s="607" t="s">
        <v>5097</v>
      </c>
      <c r="B1" s="607"/>
      <c r="C1" s="607"/>
      <c r="D1" s="607"/>
      <c r="E1" s="607"/>
    </row>
    <row r="2" spans="1:11" s="180" customFormat="1">
      <c r="A2" s="179"/>
      <c r="B2" s="608" t="e">
        <f>VLOOKUP(A3,สบง.6ข้อมูลปรับตามสพฐ.!A9:C1994,3,2000)</f>
        <v>#N/A</v>
      </c>
      <c r="C2" s="613" t="e">
        <f>VLOOKUP(A3,สบง.6ข้อมูลปรับตามสพฐ.!A9:D1994,4,20000)</f>
        <v>#N/A</v>
      </c>
      <c r="D2" s="613" t="e">
        <f>VLOOKUP(A3,สบง.6ข้อมูลปรับตามสพฐ.!A9:E1994,5,11162)</f>
        <v>#N/A</v>
      </c>
      <c r="E2" s="613"/>
      <c r="F2" s="613"/>
      <c r="G2" s="613"/>
      <c r="I2" s="180" t="s">
        <v>2669</v>
      </c>
      <c r="J2" s="620"/>
      <c r="K2" s="620"/>
    </row>
    <row r="3" spans="1:11" s="180" customFormat="1">
      <c r="A3" s="492" t="s">
        <v>9300</v>
      </c>
      <c r="B3" s="608"/>
      <c r="C3" s="613"/>
      <c r="D3" s="613"/>
      <c r="E3" s="613"/>
      <c r="F3" s="613"/>
      <c r="G3" s="613"/>
      <c r="J3" s="620"/>
      <c r="K3" s="620"/>
    </row>
    <row r="4" spans="1:11" s="180" customFormat="1" ht="20.25" customHeight="1">
      <c r="B4" s="182"/>
      <c r="C4" s="183"/>
      <c r="D4" s="182"/>
      <c r="E4" s="183"/>
      <c r="F4" s="184"/>
      <c r="G4" s="183"/>
      <c r="J4" s="621"/>
      <c r="K4" s="621"/>
    </row>
    <row r="5" spans="1:11" s="180" customFormat="1" ht="34.5" customHeight="1">
      <c r="B5" s="182" t="s">
        <v>664</v>
      </c>
      <c r="C5" s="186" t="e">
        <f>VLOOKUP(A3,สบง.6ข้อมูลปรับตามสพฐ.!A9:BQ1994,69,11162)</f>
        <v>#N/A</v>
      </c>
      <c r="D5" s="184" t="s">
        <v>1305</v>
      </c>
      <c r="E5" s="186" t="e">
        <f>VLOOKUP(A3,สบง.6ข้อมูลปรับตามสพฐ.!A9:BR1994,70,11162)</f>
        <v>#N/A</v>
      </c>
      <c r="F5" s="184" t="s">
        <v>666</v>
      </c>
      <c r="G5" s="186" t="e">
        <f>VLOOKUP(A3,สบง.6ข้อมูลปรับตามสพฐ.!A9:BT1994,72,11162)</f>
        <v>#N/A</v>
      </c>
      <c r="H5" s="184" t="s">
        <v>667</v>
      </c>
      <c r="I5" s="186" t="e">
        <f>VLOOKUP(A3,สบง.6ข้อมูลปรับตามสพฐ.!A9:BU1994,73,11162)</f>
        <v>#N/A</v>
      </c>
      <c r="J5" s="187" t="s">
        <v>1591</v>
      </c>
      <c r="K5" s="186" t="e">
        <f>VLOOKUP(A3,สบง.6ข้อมูลปรับตามสพฐ.!A9:BV1994,74,11162)</f>
        <v>#N/A</v>
      </c>
    </row>
    <row r="6" spans="1:11" s="180" customFormat="1" ht="15.75" customHeight="1">
      <c r="E6" s="188"/>
      <c r="F6" s="188"/>
      <c r="G6" s="188"/>
      <c r="H6" s="188"/>
      <c r="I6" s="188"/>
      <c r="J6" s="188"/>
      <c r="K6" s="189"/>
    </row>
    <row r="7" spans="1:11" s="180" customFormat="1" ht="34.5">
      <c r="B7" s="190" t="s">
        <v>1182</v>
      </c>
      <c r="C7" s="625" t="e">
        <f>VLOOKUP(A3,สบง.6ข้อมูลปรับตามสพฐ.!A9:BS1994,71,1162)</f>
        <v>#N/A</v>
      </c>
      <c r="D7" s="625"/>
      <c r="E7" s="625"/>
      <c r="F7" s="623" t="s">
        <v>395</v>
      </c>
      <c r="G7" s="191"/>
      <c r="H7" s="191"/>
      <c r="I7" s="191"/>
      <c r="J7" s="187" t="s">
        <v>668</v>
      </c>
      <c r="K7" s="186" t="e">
        <f>VLOOKUP(A3,สบง.6ข้อมูลปรับตามสพฐ.!A9:BW1994,75,11162)</f>
        <v>#N/A</v>
      </c>
    </row>
    <row r="8" spans="1:11" s="180" customFormat="1">
      <c r="B8" s="182"/>
      <c r="C8" s="183" t="s">
        <v>3328</v>
      </c>
      <c r="D8" s="182"/>
      <c r="E8" s="192"/>
      <c r="F8" s="624"/>
      <c r="G8" s="191"/>
      <c r="H8" s="191"/>
      <c r="I8" s="191"/>
      <c r="J8" s="191"/>
      <c r="K8" s="191"/>
    </row>
    <row r="9" spans="1:11" s="180" customFormat="1">
      <c r="A9" s="193"/>
      <c r="B9" s="194"/>
      <c r="C9" s="195"/>
      <c r="D9" s="194"/>
      <c r="E9" s="195"/>
      <c r="F9" s="196"/>
      <c r="G9" s="196"/>
      <c r="H9" s="196"/>
      <c r="I9" s="196"/>
      <c r="J9" s="196"/>
      <c r="K9" s="196"/>
    </row>
    <row r="10" spans="1:11" ht="32.25" customHeight="1">
      <c r="A10" s="197" t="str">
        <f>สบง.6ข้อมูลปรับตามสพฐ.!B8</f>
        <v>แบบแจ้งการโอนเงินบำนาญเดือน มกราคม 2566</v>
      </c>
      <c r="D10" s="198"/>
      <c r="E10" s="191"/>
      <c r="F10" s="191"/>
      <c r="G10" s="191"/>
      <c r="H10" s="191"/>
      <c r="I10" s="191"/>
      <c r="J10" s="191"/>
      <c r="K10" s="191"/>
    </row>
    <row r="11" spans="1:11" ht="32.25" customHeight="1">
      <c r="A11" s="199">
        <f>+สบง.6ข้อมูลปรับตามสพฐ.!M8</f>
        <v>0</v>
      </c>
      <c r="D11" s="191"/>
      <c r="E11" s="191"/>
      <c r="F11" s="191"/>
      <c r="G11" s="191" t="s">
        <v>395</v>
      </c>
      <c r="H11" s="191"/>
      <c r="I11" s="191"/>
      <c r="J11" s="191"/>
      <c r="K11" s="191"/>
    </row>
    <row r="12" spans="1:11" s="180" customFormat="1">
      <c r="A12" s="180" t="s">
        <v>1588</v>
      </c>
      <c r="B12" s="180" t="s">
        <v>1306</v>
      </c>
      <c r="C12" s="185" t="e">
        <f>VLOOKUP(สลิป!A3,สบง.6ข้อมูลปรับตามสพฐ.!A9:U1486,21,11162)</f>
        <v>#N/A</v>
      </c>
      <c r="D12" s="622" t="s">
        <v>1590</v>
      </c>
      <c r="E12" s="622"/>
      <c r="F12" s="622"/>
      <c r="G12" s="200" t="e">
        <f>VLOOKUP(A3,สบง.6ข้อมูลปรับตามสพฐ.!A9:F1994,6,1162)</f>
        <v>#N/A</v>
      </c>
      <c r="H12" s="188" t="s">
        <v>1307</v>
      </c>
      <c r="I12" s="201" t="s">
        <v>3329</v>
      </c>
      <c r="J12" s="188" t="s">
        <v>1308</v>
      </c>
      <c r="K12" s="201" t="e">
        <f>VLOOKUP(A3,สบง.6ข้อมูลปรับตามสพฐ.!A9:H1994,8,11162)</f>
        <v>#N/A</v>
      </c>
    </row>
    <row r="13" spans="1:11">
      <c r="A13" s="178" t="str">
        <f>สบง.6ข้อมูลปรับตามสพฐ.!I6</f>
        <v>บำนาญ</v>
      </c>
      <c r="D13" s="202" t="e">
        <f>VLOOKUP(A3,สบง.6ข้อมูลปรับตามสพฐ.!A9:I1994,9,11162)</f>
        <v>#N/A</v>
      </c>
    </row>
    <row r="14" spans="1:11">
      <c r="A14" s="178" t="str">
        <f>สบง.6ข้อมูลปรับตามสพฐ.!J6</f>
        <v>บำนาญ</v>
      </c>
      <c r="B14" s="178" t="str">
        <f>สบง.6ข้อมูลปรับตามสพฐ.!J7</f>
        <v>เพิ่ม</v>
      </c>
      <c r="D14" s="203" t="e">
        <f>VLOOKUP(A3,สบง.6ข้อมูลปรับตามสพฐ.!A9:J1994,10,11162)</f>
        <v>#N/A</v>
      </c>
      <c r="E14" s="178" t="s">
        <v>3328</v>
      </c>
    </row>
    <row r="15" spans="1:11">
      <c r="A15" s="204" t="str">
        <f>[1]สบง.6!$J$6</f>
        <v>สปช.</v>
      </c>
      <c r="B15" s="204" t="str">
        <f>[1]สบง.6!$J$7</f>
        <v>25%</v>
      </c>
      <c r="D15" s="203" t="e">
        <f>VLOOKUP(A3,สบง.6ข้อมูลปรับตามสพฐ.!A9:K1994,11,11162)</f>
        <v>#N/A</v>
      </c>
    </row>
    <row r="16" spans="1:11">
      <c r="A16" s="204"/>
      <c r="B16" s="204"/>
      <c r="D16" s="203"/>
    </row>
    <row r="17" spans="1:11">
      <c r="A17" s="204" t="str">
        <f>[1]สบง.6!$L$6</f>
        <v>ชคบ.</v>
      </c>
      <c r="B17" s="204">
        <f>+สบง.6ข้อมูลปรับตามสพฐ.!M7</f>
        <v>0</v>
      </c>
      <c r="D17" s="203" t="e">
        <f>VLOOKUP(สลิป!A3,สบง.6ข้อมูลปรับตามสพฐ.!A9:M1994,13,11162)</f>
        <v>#N/A</v>
      </c>
    </row>
    <row r="18" spans="1:11">
      <c r="A18" s="204" t="str">
        <f>[1]สบง.6!$M$6</f>
        <v>ช.ร.บ.</v>
      </c>
      <c r="B18" s="205"/>
      <c r="D18" s="203" t="e">
        <f>VLOOKUP(A3,สบง.6ข้อมูลปรับตามสพฐ.!A9:N1994,14,11162)</f>
        <v>#N/A</v>
      </c>
    </row>
    <row r="19" spans="1:11">
      <c r="A19" s="204"/>
      <c r="B19" s="204" t="str">
        <f>+สบง.6ข้อมูลปรับตามสพฐ.!O7</f>
        <v>ตกเบิก</v>
      </c>
      <c r="D19" s="202" t="e">
        <f>VLOOKUP(A3,สบง.6ข้อมูลปรับตามสพฐ.!A9:O1994,15,11162)</f>
        <v>#N/A</v>
      </c>
    </row>
    <row r="20" spans="1:11">
      <c r="C20" s="178" t="s">
        <v>671</v>
      </c>
      <c r="D20" s="206" t="e">
        <f>SUM(D13:D19)</f>
        <v>#N/A</v>
      </c>
    </row>
    <row r="21" spans="1:11">
      <c r="A21" s="204" t="str">
        <f>[1]สบง.6!$O$6</f>
        <v>ภาษี</v>
      </c>
      <c r="D21" s="202" t="e">
        <f>VLOOKUP(A3,สบง.6ข้อมูลปรับตามสพฐ.!A9:P1994,16,11162)</f>
        <v>#N/A</v>
      </c>
    </row>
    <row r="22" spans="1:11">
      <c r="A22" s="178" t="str">
        <f>CONCATENATE(สบง.6ข้อมูลปรับตามสพฐ.!Q6,สบง.6ข้อมูลปรับตามสพฐ.!Q7)</f>
        <v>เบิกหักผลักส่ง</v>
      </c>
      <c r="D22" s="202"/>
    </row>
    <row r="23" spans="1:11">
      <c r="A23" s="207" t="s">
        <v>694</v>
      </c>
      <c r="D23" s="202" t="e">
        <f>VLOOKUP(A3,สบง.6ข้อมูลปรับตามสพฐ.!A9:R1994,18,11162)</f>
        <v>#N/A</v>
      </c>
    </row>
    <row r="24" spans="1:11">
      <c r="C24" s="178" t="s">
        <v>670</v>
      </c>
      <c r="D24" s="208" t="e">
        <f>+D23+D22+D21+K33</f>
        <v>#N/A</v>
      </c>
    </row>
    <row r="25" spans="1:11">
      <c r="C25" s="209" t="s">
        <v>673</v>
      </c>
      <c r="D25" s="210" t="e">
        <f>+D20-D24</f>
        <v>#N/A</v>
      </c>
    </row>
    <row r="26" spans="1:11" ht="7.5" customHeight="1"/>
    <row r="27" spans="1:11">
      <c r="A27" s="204" t="str">
        <f>สบง.6ข้อมูลปรับตามสพฐ.!AB6</f>
        <v>เจ้าหนี้</v>
      </c>
      <c r="B27" s="204" t="str">
        <f>สบง.6ข้อมูลปรับตามสพฐ.!AB7</f>
        <v>รายที่1</v>
      </c>
      <c r="C27" s="204" t="str">
        <f>สบง.6ข้อมูลปรับตามสพฐ.!AB8</f>
        <v>สหกรณ์ฯ</v>
      </c>
      <c r="D27" s="202" t="e">
        <f>VLOOKUP(A3,สบง.6ข้อมูลปรับตามสพฐ.!A9:AB1994,28,11162)</f>
        <v>#N/A</v>
      </c>
      <c r="G27" s="211" t="str">
        <f>สบง.6ข้อมูลปรับตามสพฐ.!AR$6</f>
        <v>เจ้าหนี้</v>
      </c>
      <c r="H27" s="212" t="str">
        <f>สบง.6ข้อมูลปรับตามสพฐ.!AR$7</f>
        <v>รายที่17</v>
      </c>
      <c r="I27" s="204" t="str">
        <f>สบง.6ข้อมูลปรับตามสพฐ.!AR$8</f>
        <v>สกสค.ชพค อ.ตาคลี</v>
      </c>
      <c r="K27" s="202" t="e">
        <f>VLOOKUP(A3,สบง.6ข้อมูลปรับตามสพฐ.!A9:AR1994,44,11162)</f>
        <v>#N/A</v>
      </c>
    </row>
    <row r="28" spans="1:11">
      <c r="A28" s="204" t="str">
        <f>สบง.6ข้อมูลปรับตามสพฐ.!AC$6</f>
        <v>เจ้าหนี้</v>
      </c>
      <c r="B28" s="204" t="str">
        <f>สบง.6ข้อมูลปรับตามสพฐ.!AC$7</f>
        <v>รายที่2</v>
      </c>
      <c r="C28" s="204" t="str">
        <f>สบง.6ข้อมูลปรับตามสพฐ.!AC$8</f>
        <v>สหกรณ์ฯสามัญ</v>
      </c>
      <c r="D28" s="202" t="e">
        <f>VLOOKUP(A3,สบง.6ข้อมูลปรับตามสพฐ.!A9:AC1994,29,11162)</f>
        <v>#N/A</v>
      </c>
      <c r="G28" s="211" t="str">
        <f>สบง.6ข้อมูลปรับตามสพฐ.!AS$6</f>
        <v>เจ้าหนี้</v>
      </c>
      <c r="H28" s="212" t="str">
        <f>สบง.6ข้อมูลปรับตามสพฐ.!AS$7</f>
        <v>รายที่18</v>
      </c>
      <c r="I28" s="204" t="str">
        <f>สบง.6ข้อมูลปรับตามสพฐ.!AS$8</f>
        <v>สกสค.ชพส อ.ตาคลี</v>
      </c>
      <c r="K28" s="202" t="e">
        <f>VLOOKUP(A3,สบง.6ข้อมูลปรับตามสพฐ.!A9:AS1994,45,11162)</f>
        <v>#N/A</v>
      </c>
    </row>
    <row r="29" spans="1:11">
      <c r="A29" s="204" t="str">
        <f>สบง.6ข้อมูลปรับตามสพฐ.!AD$6</f>
        <v>เจ้าหนี้</v>
      </c>
      <c r="B29" s="204" t="str">
        <f>สบง.6ข้อมูลปรับตามสพฐ.!AD$7</f>
        <v>รายที่3</v>
      </c>
      <c r="C29" s="204" t="str">
        <f>สบง.6ข้อมูลปรับตามสพฐ.!AD$8</f>
        <v>ชพค.</v>
      </c>
      <c r="D29" s="202" t="e">
        <f>VLOOKUP(A3,สบง.6ข้อมูลปรับตามสพฐ.!A9:AD1994,30,11162)</f>
        <v>#N/A</v>
      </c>
      <c r="G29" s="211" t="str">
        <f>สบง.6ข้อมูลปรับตามสพฐ.!AT$6</f>
        <v>เจ้าหนี้</v>
      </c>
      <c r="H29" s="212" t="str">
        <f>สบง.6ข้อมูลปรับตามสพฐ.!AT$7</f>
        <v>รายที่19</v>
      </c>
      <c r="I29" s="204" t="str">
        <f>สบง.6ข้อมูลปรับตามสพฐ.!AT$8</f>
        <v>สกสค.ชพค อ.หนองบัว</v>
      </c>
      <c r="K29" s="202" t="e">
        <f>VLOOKUP(A3,สบง.6ข้อมูลปรับตามสพฐ.!A9:AT1994,46,11162)</f>
        <v>#N/A</v>
      </c>
    </row>
    <row r="30" spans="1:11">
      <c r="A30" s="204" t="str">
        <f>สบง.6ข้อมูลปรับตามสพฐ.!AE$6</f>
        <v>เจ้าหนี้</v>
      </c>
      <c r="B30" s="204" t="str">
        <f>สบง.6ข้อมูลปรับตามสพฐ.!AE$7</f>
        <v>รายที่4</v>
      </c>
      <c r="C30" s="204" t="str">
        <f>สบง.6ข้อมูลปรับตามสพฐ.!AE$8</f>
        <v>ชพส.</v>
      </c>
      <c r="D30" s="202" t="e">
        <f>VLOOKUP(A3,สบง.6ข้อมูลปรับตามสพฐ.!A9:AE1994,31,11162)</f>
        <v>#N/A</v>
      </c>
      <c r="G30" s="211" t="str">
        <f>สบง.6ข้อมูลปรับตามสพฐ.!AT$6</f>
        <v>เจ้าหนี้</v>
      </c>
      <c r="H30" s="212" t="str">
        <f>+สบง.6ข้อมูลปรับตามสพฐ.!AU7</f>
        <v>รายที่20</v>
      </c>
      <c r="I30" s="204" t="str">
        <f>+สบง.6ข้อมูลปรับตามสพฐ.!AU8</f>
        <v>สกสค.ชพส อ.หนองบัว</v>
      </c>
      <c r="K30" s="202" t="e">
        <f>VLOOKUP(A3,สบง.6ข้อมูลปรับตามสพฐ.!A9:AU1994,47,11162)</f>
        <v>#N/A</v>
      </c>
    </row>
    <row r="31" spans="1:11">
      <c r="A31" s="204" t="str">
        <f>สบง.6ข้อมูลปรับตามสพฐ.!AF$6</f>
        <v>เจ้าหนี้</v>
      </c>
      <c r="B31" s="204" t="str">
        <f>สบง.6ข้อมูลปรับตามสพฐ.!AF$7</f>
        <v>รายที่5</v>
      </c>
      <c r="C31" s="204" t="str">
        <f>สบง.6ข้อมูลปรับตามสพฐ.!AF$8</f>
        <v>ประกัน AIA</v>
      </c>
      <c r="D31" s="202" t="e">
        <f>VLOOKUP(A3,สบง.6ข้อมูลปรับตามสพฐ.!A9:AF1994,32,11162)</f>
        <v>#N/A</v>
      </c>
      <c r="G31" s="211" t="str">
        <f>สบง.6ข้อมูลปรับตามสพฐ.!AU$6</f>
        <v>เจ้าหนี้</v>
      </c>
      <c r="H31" s="212" t="str">
        <f>+สบง.6ข้อมูลปรับตามสพฐ.!AV7</f>
        <v>รายที่ 21</v>
      </c>
      <c r="I31" s="204" t="str">
        <f>+สบง.6ข้อมูลปรับตามสพฐ.!AV8</f>
        <v>ร่มไทร/สวัสดิการ อ.หนองบัว</v>
      </c>
      <c r="K31" s="202" t="e">
        <f>VLOOKUP(A3,สบง.6ข้อมูลปรับตามสพฐ.!A9:AV1994,48,11162)</f>
        <v>#N/A</v>
      </c>
    </row>
    <row r="32" spans="1:11">
      <c r="A32" s="204" t="str">
        <f>สบง.6ข้อมูลปรับตามสพฐ.!AG$6</f>
        <v>เจ้าหนี้</v>
      </c>
      <c r="B32" s="204" t="str">
        <f>สบง.6ข้อมูลปรับตามสพฐ.!AG$7</f>
        <v>รายที่6</v>
      </c>
      <c r="C32" s="204" t="str">
        <f>สบง.6ข้อมูลปรับตามสพฐ.!AG$8</f>
        <v>ไทยสมุทร</v>
      </c>
      <c r="D32" s="202" t="e">
        <f>VLOOKUP(A3,สบง.6ข้อมูลปรับตามสพฐ.!A9:AG1994,33,11162)</f>
        <v>#N/A</v>
      </c>
      <c r="G32" s="211" t="str">
        <f>สบง.6ข้อมูลปรับตามสพฐ.!AV$6</f>
        <v>เจ้าหนี้</v>
      </c>
      <c r="H32" s="212" t="str">
        <f>+สบง.6ข้อมูลปรับตามสพฐ.!AW7</f>
        <v>รายที่ 22</v>
      </c>
      <c r="I32" s="204" t="str">
        <f>+สบง.6ข้อมูลปรับตามสพฐ.!AW8</f>
        <v>สกสค.ชพค อ.ไพศาลี</v>
      </c>
      <c r="K32" s="202" t="e">
        <f>VLOOKUP(A3,สบง.6ข้อมูลปรับตามสพฐ.!A9:AW1994,49,11162)</f>
        <v>#N/A</v>
      </c>
    </row>
    <row r="33" spans="1:11">
      <c r="A33" s="204" t="str">
        <f>สบง.6ข้อมูลปรับตามสพฐ.!AH$6</f>
        <v>เจ้าหนี้</v>
      </c>
      <c r="B33" s="204" t="str">
        <f>สบง.6ข้อมูลปรับตามสพฐ.!AH$7</f>
        <v>รายที่7</v>
      </c>
      <c r="C33" s="204" t="str">
        <f>สบง.6ข้อมูลปรับตามสพฐ.!AH$8</f>
        <v>กองทุนอ.ตากฟ้า</v>
      </c>
      <c r="D33" s="202" t="e">
        <f>VLOOKUP(A3,สบง.6ข้อมูลปรับตามสพฐ.!A9:AH1994,34,11162)</f>
        <v>#N/A</v>
      </c>
      <c r="G33" s="211" t="str">
        <f>สบง.6ข้อมูลปรับตามสพฐ.!AW$6</f>
        <v>เจ้าหนี้</v>
      </c>
      <c r="H33" s="212" t="str">
        <f>+สบง.6ข้อมูลปรับตามสพฐ.!AX7</f>
        <v>รายที่ 23</v>
      </c>
      <c r="I33" s="626" t="str">
        <f>+สบง.6ข้อมูลปรับตามสพฐ.!AX8</f>
        <v>กู้บำเหน็จค้ำประกัน</v>
      </c>
      <c r="J33" s="627"/>
      <c r="K33" s="202" t="e">
        <f>VLOOKUP(A3,สบง.6ข้อมูลปรับตามสพฐ.!A9:AX1994,50,11162)</f>
        <v>#N/A</v>
      </c>
    </row>
    <row r="34" spans="1:11">
      <c r="A34" s="204" t="str">
        <f>สบง.6ข้อมูลปรับตามสพฐ.!AI$6</f>
        <v>เจ้าหนี้</v>
      </c>
      <c r="B34" s="204" t="str">
        <f>สบง.6ข้อมูลปรับตามสพฐ.!AI$7</f>
        <v>รายที่8</v>
      </c>
      <c r="C34" s="204" t="str">
        <f>สบง.6ข้อมูลปรับตามสพฐ.!AI$8</f>
        <v>ชมรมครูอ.ท่าตะโก</v>
      </c>
      <c r="D34" s="214" t="e">
        <f>VLOOKUP(A3,สบง.6ข้อมูลปรับตามสพฐ.!A9:AI1994,35,11162)</f>
        <v>#N/A</v>
      </c>
      <c r="G34" s="211" t="str">
        <f>สบง.6ข้อมูลปรับตามสพฐ.!AX$6</f>
        <v>เจ้าหนี้</v>
      </c>
      <c r="H34" s="212" t="str">
        <f>+สบง.6ข้อมูลปรับตามสพฐ.!AY7</f>
        <v>รายที่ 24</v>
      </c>
      <c r="I34" s="204" t="str">
        <f>+สบง.6ข้อมูลปรับตามสพฐ.!AY8</f>
        <v>เอ ไอ เอ</v>
      </c>
      <c r="K34" s="202" t="e">
        <f>VLOOKUP(A3,สบง.6ข้อมูลปรับตามสพฐ.!A9:AY1994,51,11162)</f>
        <v>#N/A</v>
      </c>
    </row>
    <row r="35" spans="1:11">
      <c r="A35" s="204" t="str">
        <f>สบง.6ข้อมูลปรับตามสพฐ.!AJ$6</f>
        <v>เจ้าหนี้</v>
      </c>
      <c r="B35" s="204" t="str">
        <f>สบง.6ข้อมูลปรับตามสพฐ.!AJ$7</f>
        <v>รายที่9</v>
      </c>
      <c r="C35" s="204" t="str">
        <f>สบง.6ข้อมูลปรับตามสพฐ.!AJ$8</f>
        <v>ออมสินตากฟ้า</v>
      </c>
      <c r="D35" s="202" t="e">
        <f>VLOOKUP(A3,สบง.6ข้อมูลปรับตามสพฐ.!A9:AJ1994,36,11162)</f>
        <v>#N/A</v>
      </c>
    </row>
    <row r="36" spans="1:11">
      <c r="A36" s="204" t="str">
        <f>สบง.6ข้อมูลปรับตามสพฐ.!AK$6</f>
        <v>เจ้าหนี้</v>
      </c>
      <c r="B36" s="204" t="str">
        <f>สบง.6ข้อมูลปรับตามสพฐ.!AK$7</f>
        <v>รายที่10</v>
      </c>
      <c r="C36" s="213" t="str">
        <f>สบง.6ข้อมูลปรับตามสพฐ.!AK$8</f>
        <v>ออมสินท่าตะโก(ร่มไทร)</v>
      </c>
      <c r="D36" s="202" t="e">
        <f>VLOOKUP(A3,สบง.6ข้อมูลปรับตามสพฐ.!A9:AK1994,37,11162)</f>
        <v>#N/A</v>
      </c>
    </row>
    <row r="37" spans="1:11">
      <c r="A37" s="204" t="str">
        <f>สบง.6ข้อมูลปรับตามสพฐ.!AL$6</f>
        <v>เจ้าหนี้</v>
      </c>
      <c r="B37" s="204" t="str">
        <f>สบง.6ข้อมูลปรับตามสพฐ.!AL$7</f>
        <v>รายที่11</v>
      </c>
      <c r="C37" s="204" t="str">
        <f>สบง.6ข้อมูลปรับตามสพฐ.!AL$8</f>
        <v>ออมสินท่าตะโก</v>
      </c>
      <c r="D37" s="202" t="e">
        <f>VLOOKUP(A3,สบง.6ข้อมูลปรับตามสพฐ.!A9:AL1994,38,11162)</f>
        <v>#N/A</v>
      </c>
      <c r="G37" s="215"/>
      <c r="H37" s="198"/>
      <c r="I37" s="198"/>
      <c r="J37" s="198"/>
      <c r="K37" s="216"/>
    </row>
    <row r="38" spans="1:11">
      <c r="A38" s="204" t="str">
        <f>สบง.6ข้อมูลปรับตามสพฐ.!AM$6</f>
        <v>เจ้าหนี้</v>
      </c>
      <c r="B38" s="204" t="str">
        <f>สบง.6ข้อมูลปรับตามสพฐ.!AM$7</f>
        <v>รายที่12</v>
      </c>
      <c r="C38" s="204" t="str">
        <f>สบง.6ข้อมูลปรับตามสพฐ.!AM$8</f>
        <v>เครือข่ายออมสินตาคลี</v>
      </c>
      <c r="D38" s="202" t="e">
        <f>VLOOKUP(A3,สบง.6ข้อมูลปรับตามสพฐ.!A9:AM1994,39,11162)</f>
        <v>#N/A</v>
      </c>
      <c r="G38" s="217"/>
      <c r="H38" s="191"/>
      <c r="I38" s="218" t="s">
        <v>681</v>
      </c>
      <c r="J38" s="219" t="e">
        <f>VLOOKUP(A3,สบง.6ข้อมูลปรับตามสพฐ.!A9:BI1994,61,11162)</f>
        <v>#N/A</v>
      </c>
      <c r="K38" s="220" t="s">
        <v>684</v>
      </c>
    </row>
    <row r="39" spans="1:11" ht="24" thickBot="1">
      <c r="A39" s="204" t="str">
        <f>สบง.6ข้อมูลปรับตามสพฐ.!AN$6</f>
        <v>เจ้าหนี้</v>
      </c>
      <c r="B39" s="204" t="str">
        <f>สบง.6ข้อมูลปรับตามสพฐ.!AN$7</f>
        <v>รายที่13</v>
      </c>
      <c r="C39" s="204" t="str">
        <f>สบง.6ข้อมูลปรับตามสพฐ.!AN$8</f>
        <v>ออมสินตาคลี</v>
      </c>
      <c r="D39" s="202" t="e">
        <f>VLOOKUP(A3,สบง.6ข้อมูลปรับตามสพฐ.!A9:AN1994,40,11162)</f>
        <v>#N/A</v>
      </c>
      <c r="G39" s="217"/>
      <c r="H39" s="191"/>
      <c r="I39" s="218" t="s">
        <v>682</v>
      </c>
      <c r="J39" s="219" t="e">
        <f>D27</f>
        <v>#N/A</v>
      </c>
      <c r="K39" s="220" t="s">
        <v>684</v>
      </c>
    </row>
    <row r="40" spans="1:11" ht="28.5" customHeight="1">
      <c r="A40" s="204" t="str">
        <f>สบง.6ข้อมูลปรับตามสพฐ.!AO$6</f>
        <v>เจ้าหนี้</v>
      </c>
      <c r="B40" s="204" t="str">
        <f>สบง.6ข้อมูลปรับตามสพฐ.!AO$7</f>
        <v>รายที่14</v>
      </c>
      <c r="C40" s="204" t="str">
        <f>สบง.6ข้อมูลปรับตามสพฐ.!AO$8</f>
        <v>สกสค.ชพค อ.ท่าตะโก</v>
      </c>
      <c r="D40" s="202" t="e">
        <f>VLOOKUP(A3,สบง.6ข้อมูลปรับตามสพฐ.!A9:AO1994,41,11162)</f>
        <v>#N/A</v>
      </c>
      <c r="G40" s="617" t="s">
        <v>683</v>
      </c>
      <c r="H40" s="618"/>
      <c r="I40" s="619"/>
      <c r="J40" s="221" t="e">
        <f>+J38-J39</f>
        <v>#N/A</v>
      </c>
      <c r="K40" s="222" t="s">
        <v>684</v>
      </c>
    </row>
    <row r="41" spans="1:11" ht="24" thickBot="1">
      <c r="A41" s="204" t="str">
        <f>สบง.6ข้อมูลปรับตามสพฐ.!AP$6</f>
        <v>เจ้าหนี้</v>
      </c>
      <c r="B41" s="204" t="str">
        <f>สบง.6ข้อมูลปรับตามสพฐ.!AP$7</f>
        <v>รายที่ 15</v>
      </c>
      <c r="C41" s="204" t="str">
        <f>สบง.6ข้อมูลปรับตามสพฐ.!AP$8</f>
        <v>สกสค.ชพส.อ.ท่าตะโก</v>
      </c>
      <c r="D41" s="202" t="e">
        <f>VLOOKUP(A3,สบง.6ข้อมูลปรับตามสพฐ.!A9:AP1994,42,11162)</f>
        <v>#N/A</v>
      </c>
    </row>
    <row r="42" spans="1:11">
      <c r="A42" s="204" t="str">
        <f>สบง.6ข้อมูลปรับตามสพฐ.!AQ$6</f>
        <v>เจ้าหนี้</v>
      </c>
      <c r="B42" s="204" t="str">
        <f>สบง.6ข้อมูลปรับตามสพฐ.!AQ$7</f>
        <v>รายที่16</v>
      </c>
      <c r="C42" s="204" t="str">
        <f>สบง.6ข้อมูลปรับตามสพฐ.!AQ$8</f>
        <v>สกสค.ชพค อ.ตากฟ้า</v>
      </c>
      <c r="D42" s="202" t="e">
        <f>VLOOKUP(A3,สบง.6ข้อมูลปรับตามสพฐ.!A9:AQ1994,43,11162)</f>
        <v>#N/A</v>
      </c>
      <c r="G42" s="610" t="s">
        <v>685</v>
      </c>
      <c r="H42" s="611"/>
      <c r="I42" s="611"/>
      <c r="J42" s="611"/>
      <c r="K42" s="612"/>
    </row>
    <row r="43" spans="1:11" ht="26.25" customHeight="1" thickBot="1">
      <c r="A43" s="204"/>
      <c r="B43" s="204"/>
      <c r="C43" s="204"/>
      <c r="D43" s="202"/>
      <c r="G43" s="614" t="s">
        <v>2695</v>
      </c>
      <c r="H43" s="615"/>
      <c r="I43" s="615"/>
      <c r="J43" s="615"/>
      <c r="K43" s="616"/>
    </row>
    <row r="44" spans="1:11" ht="24" thickBot="1">
      <c r="A44" s="178" t="s">
        <v>1614</v>
      </c>
      <c r="B44" s="178" t="s">
        <v>674</v>
      </c>
      <c r="C44" s="223" t="s">
        <v>670</v>
      </c>
      <c r="D44" s="224" t="e">
        <f>VLOOKUP(A3,สบง.6ข้อมูลปรับตามสพฐ.!A9:AA1994,27,11162)</f>
        <v>#N/A</v>
      </c>
      <c r="E44" s="609" t="s">
        <v>1392</v>
      </c>
      <c r="F44" s="609"/>
      <c r="G44" s="609"/>
      <c r="H44" s="609"/>
      <c r="I44" s="609"/>
      <c r="J44" s="609"/>
      <c r="K44" s="609"/>
    </row>
    <row r="45" spans="1:11" ht="8.25" customHeight="1" thickTop="1">
      <c r="E45" s="609"/>
      <c r="F45" s="609"/>
      <c r="G45" s="609"/>
      <c r="H45" s="609"/>
      <c r="I45" s="609"/>
      <c r="J45" s="609"/>
      <c r="K45" s="609"/>
    </row>
    <row r="46" spans="1:11" ht="24" thickBot="1">
      <c r="A46" s="178" t="s">
        <v>1615</v>
      </c>
      <c r="D46" s="225" t="e">
        <f>VLOOKUP(A3,สบง.6ข้อมูลปรับตามสพฐ.!A9:BC1994,55,11162)</f>
        <v>#N/A</v>
      </c>
      <c r="F46" s="204"/>
    </row>
    <row r="47" spans="1:11" ht="6" customHeight="1" thickTop="1"/>
    <row r="48" spans="1:11">
      <c r="G48" s="178" t="s">
        <v>395</v>
      </c>
    </row>
  </sheetData>
  <sheetProtection algorithmName="SHA-512" hashValue="N/nROpSpq/iGnYhOXhEPGQ9GbJ74plru9sI7dfUlk28/K+k6OYR9TGRnA9TLSBryMFWaMWVXrxGP5eExKeTuyw==" saltValue="ogEn/vcGSObGvRX/cHUtHw==" spinCount="100000" sheet="1"/>
  <mergeCells count="15">
    <mergeCell ref="D2:G3"/>
    <mergeCell ref="D12:F12"/>
    <mergeCell ref="F7:F8"/>
    <mergeCell ref="C7:E7"/>
    <mergeCell ref="I33:J33"/>
    <mergeCell ref="A1:E1"/>
    <mergeCell ref="B2:B3"/>
    <mergeCell ref="E44:K45"/>
    <mergeCell ref="G42:K42"/>
    <mergeCell ref="C2:C3"/>
    <mergeCell ref="G43:K43"/>
    <mergeCell ref="G40:I40"/>
    <mergeCell ref="J2:K2"/>
    <mergeCell ref="J3:K3"/>
    <mergeCell ref="J4:K4"/>
  </mergeCells>
  <phoneticPr fontId="12" type="noConversion"/>
  <pageMargins left="1.0005511811023622" right="0.23622047244094491" top="0.19685039370078741" bottom="0.35433070866141736" header="0.23622047244094491" footer="0.23622047244094491"/>
  <pageSetup scale="63" orientation="portrait" blackAndWhite="1" r:id="rId1"/>
  <headerFooter alignWithMargins="0">
    <oddHeader>&amp;C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WhiteSpace="0" view="pageLayout" zoomScale="80" zoomScaleNormal="80" zoomScaleSheetLayoutView="100" zoomScalePageLayoutView="80" workbookViewId="0">
      <selection activeCell="C7" sqref="C7:E7"/>
    </sheetView>
  </sheetViews>
  <sheetFormatPr defaultRowHeight="23.25"/>
  <cols>
    <col min="1" max="1" width="11.140625" style="178" bestFit="1" customWidth="1"/>
    <col min="2" max="2" width="10.28515625" style="178" bestFit="1" customWidth="1"/>
    <col min="3" max="3" width="20.7109375" style="178" customWidth="1"/>
    <col min="4" max="4" width="14.140625" style="178" customWidth="1"/>
    <col min="5" max="5" width="11.5703125" style="178" customWidth="1"/>
    <col min="6" max="6" width="7.85546875" style="178" bestFit="1" customWidth="1"/>
    <col min="7" max="7" width="13.28515625" style="178" customWidth="1"/>
    <col min="8" max="8" width="10.28515625" style="178" bestFit="1" customWidth="1"/>
    <col min="9" max="10" width="11.42578125" style="178" customWidth="1"/>
    <col min="11" max="11" width="14.5703125" style="178" customWidth="1"/>
    <col min="12" max="12" width="8.140625" style="178" customWidth="1"/>
    <col min="13" max="13" width="24.140625" style="178" customWidth="1"/>
    <col min="14" max="14" width="17.5703125" style="178" customWidth="1"/>
    <col min="15" max="17" width="9.28515625" style="178" bestFit="1" customWidth="1"/>
    <col min="18" max="18" width="9.140625" style="178"/>
    <col min="19" max="19" width="9.28515625" style="178" bestFit="1" customWidth="1"/>
    <col min="20" max="22" width="9.140625" style="178"/>
    <col min="23" max="23" width="10.28515625" style="178" bestFit="1" customWidth="1"/>
    <col min="24" max="24" width="9.140625" style="178"/>
    <col min="25" max="45" width="9.28515625" style="178" bestFit="1" customWidth="1"/>
    <col min="46" max="16384" width="9.140625" style="178"/>
  </cols>
  <sheetData>
    <row r="1" spans="1:12" ht="75.75" customHeight="1">
      <c r="A1" s="607" t="s">
        <v>5097</v>
      </c>
      <c r="B1" s="607"/>
      <c r="C1" s="607"/>
      <c r="D1" s="607"/>
      <c r="E1" s="607"/>
    </row>
    <row r="2" spans="1:12" s="180" customFormat="1">
      <c r="A2" s="179"/>
      <c r="B2" s="608" t="s">
        <v>672</v>
      </c>
      <c r="C2" s="613" t="s">
        <v>268</v>
      </c>
      <c r="D2" s="613" t="s">
        <v>270</v>
      </c>
      <c r="E2" s="613"/>
      <c r="F2" s="613"/>
      <c r="G2" s="613"/>
      <c r="I2" s="180" t="s">
        <v>2669</v>
      </c>
      <c r="J2" s="620"/>
      <c r="K2" s="620"/>
      <c r="L2" s="181"/>
    </row>
    <row r="3" spans="1:12" s="180" customFormat="1">
      <c r="A3" s="177" t="s">
        <v>5901</v>
      </c>
      <c r="B3" s="608"/>
      <c r="C3" s="613"/>
      <c r="D3" s="613"/>
      <c r="E3" s="613"/>
      <c r="F3" s="613"/>
      <c r="G3" s="613"/>
      <c r="J3" s="620"/>
      <c r="K3" s="620"/>
      <c r="L3" s="181"/>
    </row>
    <row r="4" spans="1:12" s="180" customFormat="1" ht="20.25" customHeight="1">
      <c r="A4" s="180" t="s">
        <v>395</v>
      </c>
      <c r="B4" s="182"/>
      <c r="C4" s="183"/>
      <c r="D4" s="182"/>
      <c r="E4" s="183"/>
      <c r="F4" s="184"/>
      <c r="G4" s="183"/>
      <c r="J4" s="621"/>
      <c r="K4" s="621"/>
    </row>
    <row r="5" spans="1:12" s="180" customFormat="1" ht="34.5" customHeight="1">
      <c r="B5" s="182" t="s">
        <v>664</v>
      </c>
      <c r="C5" s="254" t="str">
        <f>+สบง.6ข้อมูลปรับตามสพฐ.!BQ375</f>
        <v xml:space="preserve"> 107/1</v>
      </c>
      <c r="D5" s="184" t="s">
        <v>1305</v>
      </c>
      <c r="E5" s="254" t="str">
        <f>+สบง.6ข้อมูลปรับตามสพฐ.!BR375</f>
        <v>9</v>
      </c>
      <c r="F5" s="184" t="s">
        <v>666</v>
      </c>
      <c r="G5" s="255" t="str">
        <f>+สบง.6ข้อมูลปรับตามสพฐ.!BT375</f>
        <v>หนองบัว</v>
      </c>
      <c r="H5" s="184" t="s">
        <v>667</v>
      </c>
      <c r="I5" s="255" t="str">
        <f>+สบง.6ข้อมูลปรับตามสพฐ.!BU375</f>
        <v>หนองบัว</v>
      </c>
      <c r="J5" s="187" t="s">
        <v>1591</v>
      </c>
      <c r="K5" s="628" t="str">
        <f>+สบง.6ข้อมูลปรับตามสพฐ.!BV375</f>
        <v>นครสวรรค์</v>
      </c>
      <c r="L5" s="625"/>
    </row>
    <row r="6" spans="1:12" s="180" customFormat="1" ht="15.75" customHeight="1">
      <c r="E6" s="188"/>
      <c r="F6" s="188"/>
      <c r="G6" s="188"/>
      <c r="H6" s="188"/>
      <c r="I6" s="188"/>
      <c r="J6" s="188"/>
      <c r="K6" s="189"/>
      <c r="L6" s="188"/>
    </row>
    <row r="7" spans="1:12" s="180" customFormat="1" ht="34.5">
      <c r="B7" s="190" t="s">
        <v>1182</v>
      </c>
      <c r="C7" s="628" t="str">
        <f>+สบง.6ข้อมูลปรับตามสพฐ.!BS375</f>
        <v xml:space="preserve"> -</v>
      </c>
      <c r="D7" s="625"/>
      <c r="E7" s="625"/>
      <c r="F7" s="623" t="s">
        <v>395</v>
      </c>
      <c r="G7" s="191"/>
      <c r="H7" s="191"/>
      <c r="I7" s="191"/>
      <c r="J7" s="187" t="s">
        <v>668</v>
      </c>
      <c r="K7" s="256">
        <f>+สบง.6ข้อมูลปรับตามสพฐ.!BW375</f>
        <v>60110</v>
      </c>
      <c r="L7" s="188"/>
    </row>
    <row r="8" spans="1:12" s="180" customFormat="1">
      <c r="B8" s="182"/>
      <c r="C8" s="183" t="s">
        <v>3328</v>
      </c>
      <c r="D8" s="182"/>
      <c r="E8" s="192"/>
      <c r="F8" s="624"/>
      <c r="G8" s="191"/>
      <c r="H8" s="191"/>
      <c r="I8" s="191"/>
      <c r="J8" s="191"/>
      <c r="K8" s="191"/>
      <c r="L8" s="188"/>
    </row>
    <row r="9" spans="1:12" s="180" customFormat="1">
      <c r="A9" s="193"/>
      <c r="B9" s="194"/>
      <c r="C9" s="195"/>
      <c r="D9" s="194"/>
      <c r="E9" s="195"/>
      <c r="F9" s="196"/>
      <c r="G9" s="196"/>
      <c r="H9" s="196"/>
      <c r="I9" s="196"/>
      <c r="J9" s="196"/>
      <c r="K9" s="196"/>
      <c r="L9" s="193"/>
    </row>
    <row r="10" spans="1:12" ht="32.25" customHeight="1">
      <c r="A10" s="197" t="str">
        <f>สบง.6ข้อมูลปรับตามสพฐ.!B8</f>
        <v>แบบแจ้งการโอนเงินบำนาญเดือน มกราคม 2566</v>
      </c>
      <c r="D10" s="198"/>
      <c r="E10" s="191"/>
      <c r="F10" s="191"/>
      <c r="G10" s="191"/>
      <c r="H10" s="191"/>
      <c r="I10" s="191"/>
      <c r="J10" s="191"/>
      <c r="K10" s="191"/>
    </row>
    <row r="11" spans="1:12" ht="32.25" customHeight="1">
      <c r="A11" s="199">
        <f>+สบง.6ข้อมูลปรับตามสพฐ.!M8</f>
        <v>0</v>
      </c>
      <c r="D11" s="191"/>
      <c r="E11" s="191"/>
      <c r="F11" s="191"/>
      <c r="G11" s="191" t="s">
        <v>395</v>
      </c>
      <c r="H11" s="191"/>
      <c r="I11" s="191"/>
      <c r="J11" s="191"/>
      <c r="K11" s="191"/>
    </row>
    <row r="12" spans="1:12" s="180" customFormat="1">
      <c r="A12" s="180" t="s">
        <v>1588</v>
      </c>
      <c r="B12" s="180" t="s">
        <v>1306</v>
      </c>
      <c r="C12" s="185">
        <f>+สบง.6ข้อมูลปรับตามสพฐ.!U375</f>
        <v>1004</v>
      </c>
      <c r="D12" s="622" t="s">
        <v>1590</v>
      </c>
      <c r="E12" s="622"/>
      <c r="F12" s="622"/>
      <c r="G12" s="200">
        <f>+สบง.6ข้อมูลปรับตามสพฐ.!Y375</f>
        <v>3600400489090</v>
      </c>
      <c r="H12" s="188" t="s">
        <v>1307</v>
      </c>
      <c r="I12" s="201" t="s">
        <v>3329</v>
      </c>
      <c r="J12" s="188" t="s">
        <v>1308</v>
      </c>
      <c r="K12" s="201" t="str">
        <f>+สบง.6ข้อมูลปรับตามสพฐ.!H375</f>
        <v>006-6081349020</v>
      </c>
    </row>
    <row r="13" spans="1:12">
      <c r="A13" s="178" t="str">
        <f>สบง.6ข้อมูลปรับตามสพฐ.!I6</f>
        <v>บำนาญ</v>
      </c>
      <c r="D13" s="202">
        <f>+สบง.6ข้อมูลปรับตามสพฐ.!I375</f>
        <v>16826.8</v>
      </c>
    </row>
    <row r="14" spans="1:12">
      <c r="A14" s="178" t="str">
        <f>สบง.6ข้อมูลปรับตามสพฐ.!J6</f>
        <v>บำนาญ</v>
      </c>
      <c r="B14" s="178" t="str">
        <f>สบง.6ข้อมูลปรับตามสพฐ.!J7</f>
        <v>เพิ่ม</v>
      </c>
      <c r="D14" s="203">
        <f>+สบง.6ข้อมูลปรับตามสพฐ.!J375</f>
        <v>0</v>
      </c>
      <c r="E14" s="178" t="s">
        <v>3328</v>
      </c>
    </row>
    <row r="15" spans="1:12">
      <c r="A15" s="204" t="str">
        <f>[1]สบง.6!$J$6</f>
        <v>สปช.</v>
      </c>
      <c r="B15" s="204" t="str">
        <f>[1]สบง.6!$J$7</f>
        <v>25%</v>
      </c>
      <c r="D15" s="203">
        <f>+สบง.6ข้อมูลปรับตามสพฐ.!K375</f>
        <v>266.35000000000002</v>
      </c>
    </row>
    <row r="16" spans="1:12">
      <c r="A16" s="204"/>
      <c r="B16" s="204"/>
      <c r="D16" s="203"/>
    </row>
    <row r="17" spans="1:11">
      <c r="A17" s="204" t="str">
        <f>[1]สบง.6!$L$6</f>
        <v>ชคบ.</v>
      </c>
      <c r="B17" s="204">
        <f>+สบง.6ข้อมูลปรับตามสพฐ.!M7</f>
        <v>0</v>
      </c>
      <c r="D17" s="203">
        <f>+สบง.6ข้อมูลปรับตามสพฐ.!M375</f>
        <v>3837</v>
      </c>
    </row>
    <row r="18" spans="1:11">
      <c r="A18" s="204" t="str">
        <f>[1]สบง.6!$M$6</f>
        <v>ช.ร.บ.</v>
      </c>
      <c r="B18" s="205"/>
      <c r="D18" s="203">
        <f>+สบง.6ข้อมูลปรับตามสพฐ.!N375</f>
        <v>0</v>
      </c>
    </row>
    <row r="19" spans="1:11">
      <c r="A19" s="204"/>
      <c r="B19" s="204" t="str">
        <f>+สบง.6ข้อมูลปรับตามสพฐ.!O7</f>
        <v>ตกเบิก</v>
      </c>
      <c r="D19" s="202">
        <v>0</v>
      </c>
    </row>
    <row r="20" spans="1:11">
      <c r="C20" s="178" t="s">
        <v>671</v>
      </c>
      <c r="D20" s="206">
        <f>SUM(D13:D19)</f>
        <v>20930.149999999998</v>
      </c>
    </row>
    <row r="21" spans="1:11">
      <c r="A21" s="204" t="str">
        <f>[1]สบง.6!$O$6</f>
        <v>ภาษี</v>
      </c>
      <c r="D21" s="202">
        <v>0</v>
      </c>
    </row>
    <row r="22" spans="1:11">
      <c r="A22" s="178" t="str">
        <f>CONCATENATE(สบง.6ข้อมูลปรับตามสพฐ.!Q6,สบง.6ข้อมูลปรับตามสพฐ.!Q7)</f>
        <v>เบิกหักผลักส่ง</v>
      </c>
      <c r="D22" s="202"/>
    </row>
    <row r="23" spans="1:11">
      <c r="A23" s="207" t="s">
        <v>694</v>
      </c>
      <c r="D23" s="202">
        <f>+สบง.6ข้อมูลปรับตามสพฐ.!AA375</f>
        <v>11892</v>
      </c>
    </row>
    <row r="24" spans="1:11">
      <c r="C24" s="178" t="s">
        <v>670</v>
      </c>
      <c r="D24" s="208">
        <f>+D23+D22+D21</f>
        <v>11892</v>
      </c>
    </row>
    <row r="25" spans="1:11">
      <c r="C25" s="209" t="s">
        <v>673</v>
      </c>
      <c r="D25" s="210">
        <f>+D20-D24</f>
        <v>9038.1499999999978</v>
      </c>
    </row>
    <row r="26" spans="1:11" ht="7.5" customHeight="1"/>
    <row r="27" spans="1:11">
      <c r="A27" s="204" t="str">
        <f>สบง.6ข้อมูลปรับตามสพฐ.!AB6</f>
        <v>เจ้าหนี้</v>
      </c>
      <c r="B27" s="204" t="str">
        <f>สบง.6ข้อมูลปรับตามสพฐ.!AB7</f>
        <v>รายที่1</v>
      </c>
      <c r="C27" s="204" t="str">
        <f>สบง.6ข้อมูลปรับตามสพฐ.!AB8</f>
        <v>สหกรณ์ฯ</v>
      </c>
      <c r="D27" s="202">
        <f>+สบง.6ข้อมูลปรับตามสพฐ.!AB375</f>
        <v>10605</v>
      </c>
      <c r="G27" s="211" t="str">
        <f>สบง.6ข้อมูลปรับตามสพฐ.!AR$6</f>
        <v>เจ้าหนี้</v>
      </c>
      <c r="H27" s="212" t="str">
        <f>สบง.6ข้อมูลปรับตามสพฐ.!AR$7</f>
        <v>รายที่17</v>
      </c>
      <c r="I27" s="204" t="str">
        <f>สบง.6ข้อมูลปรับตามสพฐ.!AR$8</f>
        <v>สกสค.ชพค อ.ตาคลี</v>
      </c>
      <c r="K27" s="202">
        <v>0</v>
      </c>
    </row>
    <row r="28" spans="1:11">
      <c r="A28" s="204" t="str">
        <f>สบง.6ข้อมูลปรับตามสพฐ.!AC$6</f>
        <v>เจ้าหนี้</v>
      </c>
      <c r="B28" s="204" t="str">
        <f>สบง.6ข้อมูลปรับตามสพฐ.!AC$7</f>
        <v>รายที่2</v>
      </c>
      <c r="C28" s="204" t="str">
        <f>สบง.6ข้อมูลปรับตามสพฐ.!AC$8</f>
        <v>สหกรณ์ฯสามัญ</v>
      </c>
      <c r="D28" s="202">
        <v>0</v>
      </c>
      <c r="G28" s="211" t="str">
        <f>สบง.6ข้อมูลปรับตามสพฐ.!AS$6</f>
        <v>เจ้าหนี้</v>
      </c>
      <c r="H28" s="212" t="str">
        <f>สบง.6ข้อมูลปรับตามสพฐ.!AS$7</f>
        <v>รายที่18</v>
      </c>
      <c r="I28" s="204" t="str">
        <f>สบง.6ข้อมูลปรับตามสพฐ.!AS$8</f>
        <v>สกสค.ชพส อ.ตาคลี</v>
      </c>
      <c r="K28" s="202">
        <v>0</v>
      </c>
    </row>
    <row r="29" spans="1:11">
      <c r="A29" s="204" t="str">
        <f>สบง.6ข้อมูลปรับตามสพฐ.!AD$6</f>
        <v>เจ้าหนี้</v>
      </c>
      <c r="B29" s="204" t="str">
        <f>สบง.6ข้อมูลปรับตามสพฐ.!AD$7</f>
        <v>รายที่3</v>
      </c>
      <c r="C29" s="204" t="str">
        <f>สบง.6ข้อมูลปรับตามสพฐ.!AD$8</f>
        <v>ชพค.</v>
      </c>
      <c r="D29" s="202">
        <v>0</v>
      </c>
      <c r="G29" s="211" t="str">
        <f>สบง.6ข้อมูลปรับตามสพฐ.!AT$6</f>
        <v>เจ้าหนี้</v>
      </c>
      <c r="H29" s="212" t="str">
        <f>สบง.6ข้อมูลปรับตามสพฐ.!AT$7</f>
        <v>รายที่19</v>
      </c>
      <c r="I29" s="204" t="str">
        <f>สบง.6ข้อมูลปรับตามสพฐ.!AT$8</f>
        <v>สกสค.ชพค อ.หนองบัว</v>
      </c>
      <c r="K29" s="202">
        <v>0</v>
      </c>
    </row>
    <row r="30" spans="1:11">
      <c r="A30" s="204" t="str">
        <f>สบง.6ข้อมูลปรับตามสพฐ.!AE$6</f>
        <v>เจ้าหนี้</v>
      </c>
      <c r="B30" s="204" t="str">
        <f>สบง.6ข้อมูลปรับตามสพฐ.!AE$7</f>
        <v>รายที่4</v>
      </c>
      <c r="C30" s="204" t="str">
        <f>สบง.6ข้อมูลปรับตามสพฐ.!AE$8</f>
        <v>ชพส.</v>
      </c>
      <c r="D30" s="202">
        <v>0</v>
      </c>
      <c r="G30" s="211" t="str">
        <f>สบง.6ข้อมูลปรับตามสพฐ.!AT$6</f>
        <v>เจ้าหนี้</v>
      </c>
      <c r="H30" s="212" t="str">
        <f>+สบง.6ข้อมูลปรับตามสพฐ.!AU7</f>
        <v>รายที่20</v>
      </c>
      <c r="I30" s="204" t="str">
        <f>+สบง.6ข้อมูลปรับตามสพฐ.!AU8</f>
        <v>สกสค.ชพส อ.หนองบัว</v>
      </c>
      <c r="K30" s="202">
        <v>0</v>
      </c>
    </row>
    <row r="31" spans="1:11">
      <c r="A31" s="204" t="str">
        <f>สบง.6ข้อมูลปรับตามสพฐ.!AF$6</f>
        <v>เจ้าหนี้</v>
      </c>
      <c r="B31" s="204" t="str">
        <f>สบง.6ข้อมูลปรับตามสพฐ.!AF$7</f>
        <v>รายที่5</v>
      </c>
      <c r="C31" s="204" t="str">
        <f>สบง.6ข้อมูลปรับตามสพฐ.!AF$8</f>
        <v>ประกัน AIA</v>
      </c>
      <c r="D31" s="202">
        <v>0</v>
      </c>
      <c r="G31" s="211" t="str">
        <f>สบง.6ข้อมูลปรับตามสพฐ.!AU$6</f>
        <v>เจ้าหนี้</v>
      </c>
      <c r="H31" s="212" t="str">
        <f>+สบง.6ข้อมูลปรับตามสพฐ.!AV7</f>
        <v>รายที่ 21</v>
      </c>
      <c r="I31" s="204" t="str">
        <f>+สบง.6ข้อมูลปรับตามสพฐ.!AV8</f>
        <v>ร่มไทร/สวัสดิการ อ.หนองบัว</v>
      </c>
      <c r="K31" s="202">
        <v>0</v>
      </c>
    </row>
    <row r="32" spans="1:11">
      <c r="A32" s="204" t="str">
        <f>สบง.6ข้อมูลปรับตามสพฐ.!AG$6</f>
        <v>เจ้าหนี้</v>
      </c>
      <c r="B32" s="204" t="str">
        <f>สบง.6ข้อมูลปรับตามสพฐ.!AG$7</f>
        <v>รายที่6</v>
      </c>
      <c r="C32" s="204" t="str">
        <f>สบง.6ข้อมูลปรับตามสพฐ.!AG$8</f>
        <v>ไทยสมุทร</v>
      </c>
      <c r="D32" s="202">
        <v>0</v>
      </c>
      <c r="G32" s="211" t="str">
        <f>สบง.6ข้อมูลปรับตามสพฐ.!AV$6</f>
        <v>เจ้าหนี้</v>
      </c>
      <c r="H32" s="212" t="str">
        <f>+สบง.6ข้อมูลปรับตามสพฐ.!AW7</f>
        <v>รายที่ 22</v>
      </c>
      <c r="I32" s="204" t="str">
        <f>+สบง.6ข้อมูลปรับตามสพฐ.!AW8</f>
        <v>สกสค.ชพค อ.ไพศาลี</v>
      </c>
      <c r="K32" s="202">
        <v>0</v>
      </c>
    </row>
    <row r="33" spans="1:12">
      <c r="A33" s="204" t="str">
        <f>สบง.6ข้อมูลปรับตามสพฐ.!AH$6</f>
        <v>เจ้าหนี้</v>
      </c>
      <c r="B33" s="204" t="str">
        <f>สบง.6ข้อมูลปรับตามสพฐ.!AH$7</f>
        <v>รายที่7</v>
      </c>
      <c r="C33" s="204" t="str">
        <f>สบง.6ข้อมูลปรับตามสพฐ.!AH$8</f>
        <v>กองทุนอ.ตากฟ้า</v>
      </c>
      <c r="D33" s="202">
        <v>0</v>
      </c>
      <c r="G33" s="211" t="str">
        <f>สบง.6ข้อมูลปรับตามสพฐ.!AW$6</f>
        <v>เจ้าหนี้</v>
      </c>
      <c r="H33" s="212" t="str">
        <f>+สบง.6ข้อมูลปรับตามสพฐ.!AX7</f>
        <v>รายที่ 23</v>
      </c>
      <c r="I33" s="626" t="str">
        <f>+สบง.6ข้อมูลปรับตามสพฐ.!AX8</f>
        <v>กู้บำเหน็จค้ำประกัน</v>
      </c>
      <c r="J33" s="627"/>
      <c r="K33" s="202">
        <f>+สบง.6ข้อมูลปรับตามสพฐ.!AX375</f>
        <v>0</v>
      </c>
    </row>
    <row r="34" spans="1:12">
      <c r="A34" s="204" t="str">
        <f>สบง.6ข้อมูลปรับตามสพฐ.!AI$6</f>
        <v>เจ้าหนี้</v>
      </c>
      <c r="B34" s="204" t="str">
        <f>สบง.6ข้อมูลปรับตามสพฐ.!AI$7</f>
        <v>รายที่8</v>
      </c>
      <c r="C34" s="204" t="str">
        <f>สบง.6ข้อมูลปรับตามสพฐ.!AI$8</f>
        <v>ชมรมครูอ.ท่าตะโก</v>
      </c>
      <c r="D34" s="202">
        <v>0</v>
      </c>
      <c r="G34" s="211" t="str">
        <f>สบง.6ข้อมูลปรับตามสพฐ.!AX$6</f>
        <v>เจ้าหนี้</v>
      </c>
      <c r="H34" s="212" t="str">
        <f>+สบง.6ข้อมูลปรับตามสพฐ.!AY7</f>
        <v>รายที่ 24</v>
      </c>
      <c r="I34" s="204" t="str">
        <f>+สบง.6ข้อมูลปรับตามสพฐ.!AY8</f>
        <v>เอ ไอ เอ</v>
      </c>
      <c r="K34" s="202">
        <v>0</v>
      </c>
    </row>
    <row r="35" spans="1:12">
      <c r="A35" s="204" t="str">
        <f>สบง.6ข้อมูลปรับตามสพฐ.!AJ$6</f>
        <v>เจ้าหนี้</v>
      </c>
      <c r="B35" s="204" t="str">
        <f>สบง.6ข้อมูลปรับตามสพฐ.!AJ$7</f>
        <v>รายที่9</v>
      </c>
      <c r="C35" s="204" t="str">
        <f>สบง.6ข้อมูลปรับตามสพฐ.!AJ$8</f>
        <v>ออมสินตากฟ้า</v>
      </c>
      <c r="D35" s="202">
        <v>0</v>
      </c>
    </row>
    <row r="36" spans="1:12">
      <c r="A36" s="204" t="str">
        <f>สบง.6ข้อมูลปรับตามสพฐ.!AK$6</f>
        <v>เจ้าหนี้</v>
      </c>
      <c r="B36" s="204" t="str">
        <f>สบง.6ข้อมูลปรับตามสพฐ.!AK$7</f>
        <v>รายที่10</v>
      </c>
      <c r="C36" s="213" t="str">
        <f>สบง.6ข้อมูลปรับตามสพฐ.!AK$8</f>
        <v>ออมสินท่าตะโก(ร่มไทร)</v>
      </c>
      <c r="D36" s="202">
        <v>0</v>
      </c>
    </row>
    <row r="37" spans="1:12">
      <c r="A37" s="204" t="str">
        <f>สบง.6ข้อมูลปรับตามสพฐ.!AL$6</f>
        <v>เจ้าหนี้</v>
      </c>
      <c r="B37" s="204" t="str">
        <f>สบง.6ข้อมูลปรับตามสพฐ.!AL$7</f>
        <v>รายที่11</v>
      </c>
      <c r="C37" s="204" t="str">
        <f>สบง.6ข้อมูลปรับตามสพฐ.!AL$8</f>
        <v>ออมสินท่าตะโก</v>
      </c>
      <c r="D37" s="202">
        <v>0</v>
      </c>
      <c r="G37" s="215"/>
      <c r="H37" s="198"/>
      <c r="I37" s="198"/>
      <c r="J37" s="198"/>
      <c r="K37" s="216"/>
    </row>
    <row r="38" spans="1:12">
      <c r="A38" s="204" t="str">
        <f>สบง.6ข้อมูลปรับตามสพฐ.!AM$6</f>
        <v>เจ้าหนี้</v>
      </c>
      <c r="B38" s="204" t="str">
        <f>สบง.6ข้อมูลปรับตามสพฐ.!AM$7</f>
        <v>รายที่12</v>
      </c>
      <c r="C38" s="204" t="str">
        <f>สบง.6ข้อมูลปรับตามสพฐ.!AM$8</f>
        <v>เครือข่ายออมสินตาคลี</v>
      </c>
      <c r="D38" s="202">
        <v>0</v>
      </c>
      <c r="G38" s="217"/>
      <c r="H38" s="191"/>
      <c r="I38" s="218" t="s">
        <v>681</v>
      </c>
      <c r="J38" s="219">
        <f>+สบง.6ข้อมูลปรับตามสพฐ.!BI375</f>
        <v>10605</v>
      </c>
      <c r="K38" s="220" t="s">
        <v>684</v>
      </c>
    </row>
    <row r="39" spans="1:12" ht="24" thickBot="1">
      <c r="A39" s="204" t="str">
        <f>สบง.6ข้อมูลปรับตามสพฐ.!AN$6</f>
        <v>เจ้าหนี้</v>
      </c>
      <c r="B39" s="204" t="str">
        <f>สบง.6ข้อมูลปรับตามสพฐ.!AN$7</f>
        <v>รายที่13</v>
      </c>
      <c r="C39" s="204" t="str">
        <f>สบง.6ข้อมูลปรับตามสพฐ.!AN$8</f>
        <v>ออมสินตาคลี</v>
      </c>
      <c r="D39" s="202">
        <v>0</v>
      </c>
      <c r="G39" s="217"/>
      <c r="H39" s="191"/>
      <c r="I39" s="218" t="s">
        <v>682</v>
      </c>
      <c r="J39" s="219">
        <f>D27</f>
        <v>10605</v>
      </c>
      <c r="K39" s="220" t="s">
        <v>684</v>
      </c>
    </row>
    <row r="40" spans="1:12" ht="28.5" customHeight="1">
      <c r="A40" s="204" t="str">
        <f>สบง.6ข้อมูลปรับตามสพฐ.!AO$6</f>
        <v>เจ้าหนี้</v>
      </c>
      <c r="B40" s="204" t="str">
        <f>สบง.6ข้อมูลปรับตามสพฐ.!AO$7</f>
        <v>รายที่14</v>
      </c>
      <c r="C40" s="204" t="str">
        <f>สบง.6ข้อมูลปรับตามสพฐ.!AO$8</f>
        <v>สกสค.ชพค อ.ท่าตะโก</v>
      </c>
      <c r="D40" s="202">
        <v>0</v>
      </c>
      <c r="G40" s="617" t="s">
        <v>683</v>
      </c>
      <c r="H40" s="618"/>
      <c r="I40" s="619"/>
      <c r="J40" s="221">
        <f>+J38-J39</f>
        <v>0</v>
      </c>
      <c r="K40" s="222" t="s">
        <v>684</v>
      </c>
    </row>
    <row r="41" spans="1:12" ht="24" thickBot="1">
      <c r="A41" s="204" t="str">
        <f>สบง.6ข้อมูลปรับตามสพฐ.!AP$6</f>
        <v>เจ้าหนี้</v>
      </c>
      <c r="B41" s="204" t="str">
        <f>สบง.6ข้อมูลปรับตามสพฐ.!AP$7</f>
        <v>รายที่ 15</v>
      </c>
      <c r="C41" s="204" t="str">
        <f>สบง.6ข้อมูลปรับตามสพฐ.!AP$8</f>
        <v>สกสค.ชพส.อ.ท่าตะโก</v>
      </c>
      <c r="D41" s="202">
        <v>0</v>
      </c>
    </row>
    <row r="42" spans="1:12">
      <c r="A42" s="204" t="str">
        <f>สบง.6ข้อมูลปรับตามสพฐ.!AQ$6</f>
        <v>เจ้าหนี้</v>
      </c>
      <c r="B42" s="204" t="str">
        <f>สบง.6ข้อมูลปรับตามสพฐ.!AQ$7</f>
        <v>รายที่16</v>
      </c>
      <c r="C42" s="204" t="str">
        <f>สบง.6ข้อมูลปรับตามสพฐ.!AQ$8</f>
        <v>สกสค.ชพค อ.ตากฟ้า</v>
      </c>
      <c r="D42" s="202">
        <v>0</v>
      </c>
      <c r="G42" s="610" t="s">
        <v>685</v>
      </c>
      <c r="H42" s="611"/>
      <c r="I42" s="611"/>
      <c r="J42" s="611"/>
      <c r="K42" s="612"/>
    </row>
    <row r="43" spans="1:12" ht="26.25" customHeight="1" thickBot="1">
      <c r="A43" s="204"/>
      <c r="B43" s="204"/>
      <c r="C43" s="204"/>
      <c r="D43" s="202"/>
      <c r="G43" s="614" t="s">
        <v>2695</v>
      </c>
      <c r="H43" s="615"/>
      <c r="I43" s="615"/>
      <c r="J43" s="615"/>
      <c r="K43" s="616"/>
    </row>
    <row r="44" spans="1:12" ht="24" thickBot="1">
      <c r="A44" s="178" t="s">
        <v>1614</v>
      </c>
      <c r="B44" s="178" t="s">
        <v>674</v>
      </c>
      <c r="C44" s="223" t="s">
        <v>670</v>
      </c>
      <c r="D44" s="224">
        <f>+D24</f>
        <v>11892</v>
      </c>
      <c r="E44" s="609" t="s">
        <v>1392</v>
      </c>
      <c r="F44" s="609"/>
      <c r="G44" s="609"/>
      <c r="H44" s="609"/>
      <c r="I44" s="609"/>
      <c r="J44" s="609"/>
      <c r="K44" s="609"/>
      <c r="L44" s="609"/>
    </row>
    <row r="45" spans="1:12" ht="8.25" customHeight="1" thickTop="1">
      <c r="E45" s="609"/>
      <c r="F45" s="609"/>
      <c r="G45" s="609"/>
      <c r="H45" s="609"/>
      <c r="I45" s="609"/>
      <c r="J45" s="609"/>
      <c r="K45" s="609"/>
      <c r="L45" s="609"/>
    </row>
    <row r="46" spans="1:12" ht="24" thickBot="1">
      <c r="A46" s="178" t="s">
        <v>1615</v>
      </c>
      <c r="D46" s="225">
        <f>+D20-D27-K33</f>
        <v>10325.149999999998</v>
      </c>
      <c r="F46" s="204"/>
    </row>
    <row r="47" spans="1:12" ht="6" customHeight="1" thickTop="1"/>
    <row r="48" spans="1:12">
      <c r="G48" s="178" t="s">
        <v>395</v>
      </c>
    </row>
  </sheetData>
  <mergeCells count="16">
    <mergeCell ref="A1:E1"/>
    <mergeCell ref="B2:B3"/>
    <mergeCell ref="C2:C3"/>
    <mergeCell ref="D2:G3"/>
    <mergeCell ref="J2:K2"/>
    <mergeCell ref="J3:K3"/>
    <mergeCell ref="G40:I40"/>
    <mergeCell ref="G42:K42"/>
    <mergeCell ref="G43:K43"/>
    <mergeCell ref="E44:L45"/>
    <mergeCell ref="J4:K4"/>
    <mergeCell ref="K5:L5"/>
    <mergeCell ref="C7:E7"/>
    <mergeCell ref="F7:F8"/>
    <mergeCell ref="D12:F12"/>
    <mergeCell ref="I33:J33"/>
  </mergeCells>
  <pageMargins left="0.59055118110236227" right="0.23622047244094491" top="0.19685039370078741" bottom="0.35433070866141736" header="0.23622047244094491" footer="0.23622047244094491"/>
  <pageSetup paperSize="9" scale="69" orientation="portrait" blackAndWhite="1" r:id="rId1"/>
  <headerFooter alignWithMargins="0">
    <oddHeader>&amp;C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สบง.6ข้อมูลปรับตามสพฐ.</vt:lpstr>
      <vt:lpstr>สลิป</vt:lpstr>
      <vt:lpstr>ปรีชา</vt:lpstr>
      <vt:lpstr>สบง.6ข้อมูลปรับตามสพฐ.!Print_Area</vt:lpstr>
      <vt:lpstr>สบง.6ข้อมูลปรับตามสพฐ.!Print_Titles</vt:lpstr>
    </vt:vector>
  </TitlesOfParts>
  <Company>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2022-09-13T09:33:35Z</cp:lastPrinted>
  <dcterms:created xsi:type="dcterms:W3CDTF">2005-10-03T02:07:53Z</dcterms:created>
  <dcterms:modified xsi:type="dcterms:W3CDTF">2023-01-17T02:31:24Z</dcterms:modified>
</cp:coreProperties>
</file>